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ocumenttasks/documenttask1.xml" ContentType="application/vnd.ms-excel.documenttask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defaultThemeVersion="166925"/>
  <mc:AlternateContent xmlns:mc="http://schemas.openxmlformats.org/markup-compatibility/2006">
    <mc:Choice Requires="x15">
      <x15ac:absPath xmlns:x15ac="http://schemas.microsoft.com/office/spreadsheetml/2010/11/ac" url="https://permobil-my.sharepoint.com/personal/u-flo-0004_permobil_com/Documents/Documents/Panthera Launch 2024/Upload 2. September/"/>
    </mc:Choice>
  </mc:AlternateContent>
  <xr:revisionPtr revIDLastSave="3" documentId="8_{64779FD2-2BBE-4C2B-A032-47BBF83E0420}" xr6:coauthVersionLast="47" xr6:coauthVersionMax="47" xr10:uidLastSave="{A8A71FD0-C48F-455C-AAD5-2FAF7B28C355}"/>
  <workbookProtection workbookAlgorithmName="SHA-512" workbookHashValue="55jk5IBwxIAeswOGyzsXBD0gyeXtegw0sIlrwN/Spx40knAOKzxNyYLu3QYZrMXPhnZayxVFFH+OlOJsAH8m9w==" workbookSaltValue="Wlc7yiJQSQ3JkXeQW2OtRA==" workbookSpinCount="100000" lockStructure="1"/>
  <bookViews>
    <workbookView xWindow="-30828" yWindow="-4356" windowWidth="30936" windowHeight="16896" tabRatio="558" xr2:uid="{AC64612F-DD7D-4C33-BAB1-EE7F55C2F48E}"/>
  </bookViews>
  <sheets>
    <sheet name="X3 model CHDE" sheetId="5" r:id="rId1"/>
    <sheet name="Language" sheetId="9" state="hidden" r:id="rId2"/>
    <sheet name="Weights_X" sheetId="4" state="hidden" r:id="rId3"/>
    <sheet name="Prices DE" sheetId="10" state="hidden" r:id="rId4"/>
    <sheet name="GP" sheetId="8" state="hidden" r:id="rId5"/>
  </sheets>
  <externalReferences>
    <externalReference r:id="rId6"/>
    <externalReference r:id="rId7"/>
    <externalReference r:id="rId8"/>
  </externalReferences>
  <definedNames>
    <definedName name="_xlnm._FilterDatabase" localSheetId="4" hidden="1">GP!$A$2:$O$712</definedName>
    <definedName name="FromArray_1">_xlfn.ANCHORARRAY(Weights_X!$E$129)</definedName>
    <definedName name="Välj_höjning">#REF!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0" i="5" l="1"/>
  <c r="F103" i="5"/>
  <c r="D101" i="4"/>
  <c r="D92" i="4"/>
  <c r="D116" i="4"/>
  <c r="D136" i="4"/>
  <c r="D137" i="4"/>
  <c r="D58" i="4"/>
  <c r="D138" i="4" a="1"/>
  <c r="D138" i="4" s="1"/>
  <c r="D157" i="4" a="1"/>
  <c r="D157" i="4" s="1"/>
  <c r="D168" i="4" a="1"/>
  <c r="D168" i="4" s="1"/>
  <c r="D181" i="4"/>
  <c r="D182" i="4"/>
  <c r="D183" i="4"/>
  <c r="D184" i="4"/>
  <c r="D185" i="4"/>
  <c r="D187" i="4"/>
  <c r="D188" i="4" a="1"/>
  <c r="D188" i="4" s="1"/>
  <c r="D189" i="4" a="1"/>
  <c r="D189" i="4" s="1"/>
  <c r="D190" i="4" a="1"/>
  <c r="D190" i="4" s="1"/>
  <c r="D191" i="4" a="1"/>
  <c r="D191" i="4" s="1"/>
  <c r="D192" i="4" a="1"/>
  <c r="D192" i="4" s="1"/>
  <c r="D3" i="4"/>
  <c r="A168" i="4"/>
  <c r="A165" i="4"/>
  <c r="A86" i="4"/>
  <c r="A85" i="4"/>
  <c r="A84" i="4"/>
  <c r="A83" i="4"/>
  <c r="A82" i="4"/>
  <c r="A81" i="4"/>
  <c r="A80" i="4"/>
  <c r="A79" i="4"/>
  <c r="A78" i="4"/>
  <c r="A77" i="4"/>
  <c r="A76" i="4"/>
  <c r="A75" i="4"/>
  <c r="A74" i="4"/>
  <c r="A73" i="4"/>
  <c r="B17" i="5"/>
  <c r="I42" i="5"/>
  <c r="C42" i="5"/>
  <c r="A12" i="5"/>
  <c r="G126" i="4" a="1"/>
  <c r="G126" i="4" s="1"/>
  <c r="G125" i="4" a="1"/>
  <c r="G125" i="4" s="1"/>
  <c r="A137" i="4" l="1"/>
  <c r="A136" i="4"/>
  <c r="A135" i="4"/>
  <c r="A110" i="4"/>
  <c r="A109" i="4"/>
  <c r="A108" i="4"/>
  <c r="A107" i="4"/>
  <c r="A106" i="4"/>
  <c r="A105" i="4"/>
  <c r="A64" i="4"/>
  <c r="A63" i="4"/>
  <c r="A62" i="4"/>
  <c r="A61" i="4"/>
  <c r="A101" i="4"/>
  <c r="A100" i="4"/>
  <c r="A99" i="4"/>
  <c r="A93" i="4"/>
  <c r="A91" i="4"/>
  <c r="A90" i="4"/>
  <c r="A89" i="4"/>
  <c r="A151" i="4" l="1"/>
  <c r="A150" i="4"/>
  <c r="A149" i="4"/>
  <c r="A147" i="4"/>
  <c r="D53" i="5" l="1"/>
  <c r="H95" i="4"/>
  <c r="I63" i="4" a="1"/>
  <c r="I63" i="4" s="1"/>
  <c r="I163" i="4"/>
  <c r="K164" i="4"/>
  <c r="K163" i="4"/>
  <c r="J163" i="4"/>
  <c r="J164" i="4"/>
  <c r="A159" i="4"/>
  <c r="L164" i="4" s="1"/>
  <c r="A158" i="4"/>
  <c r="L163" i="4" s="1"/>
  <c r="G159" i="4" a="1"/>
  <c r="G159" i="4" s="1"/>
  <c r="G99" i="4" a="1"/>
  <c r="G99" i="4" s="1"/>
  <c r="D103" i="4" s="1"/>
  <c r="I98" i="5" l="1"/>
  <c r="K184" i="4" l="1" a="1"/>
  <c r="K184" i="4" s="1"/>
  <c r="G124" i="4" a="1"/>
  <c r="G124" i="4" s="1"/>
  <c r="G97" i="5" l="1"/>
  <c r="K161" i="4" a="1"/>
  <c r="K161" i="4" s="1"/>
  <c r="C107" i="5" s="1"/>
  <c r="I184" i="4" a="1"/>
  <c r="I184" i="4" s="1"/>
  <c r="J100" i="5" s="1"/>
  <c r="I183" i="4" a="1"/>
  <c r="I183" i="4" s="1"/>
  <c r="J98" i="5" s="1"/>
  <c r="I180" i="4" a="1"/>
  <c r="I180" i="4" s="1"/>
  <c r="F99" i="5" s="1"/>
  <c r="K207" i="4"/>
  <c r="G106" i="5"/>
  <c r="E104" i="5"/>
  <c r="E109" i="5"/>
  <c r="E110" i="5"/>
  <c r="C101" i="5"/>
  <c r="E99" i="5"/>
  <c r="C67" i="5"/>
  <c r="C51" i="5"/>
  <c r="E186" i="4" l="1"/>
  <c r="D186" i="4" s="1"/>
  <c r="F106" i="5" s="1"/>
  <c r="C44" i="5"/>
  <c r="C30" i="5"/>
  <c r="C29" i="5"/>
  <c r="C28" i="5"/>
  <c r="E29" i="5"/>
  <c r="E28" i="5"/>
  <c r="G29" i="5"/>
  <c r="G28" i="5"/>
  <c r="I29" i="5"/>
  <c r="I28" i="5"/>
  <c r="I76" i="5"/>
  <c r="G100" i="5"/>
  <c r="E103" i="5"/>
  <c r="E98" i="5"/>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1" i="8"/>
  <c r="O712" i="8"/>
  <c r="O3" i="8"/>
  <c r="A109" i="5" l="1"/>
  <c r="B102" i="5"/>
  <c r="B98" i="5"/>
  <c r="B106" i="5"/>
  <c r="E91" i="5"/>
  <c r="B93" i="5"/>
  <c r="B92" i="5"/>
  <c r="B91" i="5"/>
  <c r="I77" i="5"/>
  <c r="I78" i="5"/>
  <c r="C102" i="5" l="1"/>
  <c r="I164" i="4"/>
  <c r="G158" i="4" a="1"/>
  <c r="G158" i="4" s="1"/>
  <c r="D160" i="4" s="1"/>
  <c r="A122" i="5"/>
  <c r="B118" i="5"/>
  <c r="G117" i="5"/>
  <c r="B117" i="5"/>
  <c r="G116" i="5"/>
  <c r="B116" i="5"/>
  <c r="A114" i="5"/>
  <c r="B108" i="5"/>
  <c r="E106" i="5"/>
  <c r="B105" i="5"/>
  <c r="B101" i="5"/>
  <c r="C99" i="5"/>
  <c r="G98" i="5"/>
  <c r="J97" i="5"/>
  <c r="E97" i="5"/>
  <c r="B97" i="5"/>
  <c r="B95" i="5"/>
  <c r="I94" i="5"/>
  <c r="G94" i="5"/>
  <c r="C94" i="5"/>
  <c r="I91" i="5"/>
  <c r="I90" i="5"/>
  <c r="G90" i="5"/>
  <c r="D90" i="5"/>
  <c r="A90" i="5"/>
  <c r="A88" i="5"/>
  <c r="E84" i="5"/>
  <c r="B84" i="5"/>
  <c r="I83" i="5"/>
  <c r="F83" i="5"/>
  <c r="C83" i="5"/>
  <c r="I82" i="5"/>
  <c r="E82" i="5"/>
  <c r="E81" i="5"/>
  <c r="B81" i="5"/>
  <c r="I80" i="5"/>
  <c r="G80" i="5"/>
  <c r="E80" i="5"/>
  <c r="B80" i="5"/>
  <c r="I79" i="5"/>
  <c r="B79" i="5"/>
  <c r="E78" i="5"/>
  <c r="B78" i="5"/>
  <c r="E77" i="5"/>
  <c r="B77" i="5"/>
  <c r="B76" i="5"/>
  <c r="I75" i="5"/>
  <c r="E75" i="5"/>
  <c r="B75" i="5"/>
  <c r="I74" i="5"/>
  <c r="E74" i="5"/>
  <c r="B74" i="5"/>
  <c r="I72" i="5"/>
  <c r="B72" i="5"/>
  <c r="F69" i="5"/>
  <c r="B69" i="5"/>
  <c r="C68" i="5"/>
  <c r="F67" i="5"/>
  <c r="B65" i="5"/>
  <c r="E61" i="5"/>
  <c r="E60" i="5"/>
  <c r="B60" i="5"/>
  <c r="E59" i="5"/>
  <c r="C59" i="5"/>
  <c r="E58" i="5"/>
  <c r="E57" i="5"/>
  <c r="B57" i="5"/>
  <c r="B55" i="5"/>
  <c r="B53" i="5"/>
  <c r="H52" i="5"/>
  <c r="E52" i="5"/>
  <c r="C52" i="5"/>
  <c r="H51" i="5"/>
  <c r="E51" i="5"/>
  <c r="B49" i="5"/>
  <c r="E46" i="5"/>
  <c r="E45" i="5"/>
  <c r="I43" i="5"/>
  <c r="G43" i="5"/>
  <c r="E43" i="5"/>
  <c r="C43" i="5"/>
  <c r="G42" i="5"/>
  <c r="E42" i="5"/>
  <c r="B40" i="5"/>
  <c r="B38" i="5"/>
  <c r="E37" i="5"/>
  <c r="C37" i="5"/>
  <c r="B33" i="5"/>
  <c r="F32" i="5"/>
  <c r="E31" i="5"/>
  <c r="E30" i="5"/>
  <c r="B25" i="5"/>
  <c r="B23" i="5"/>
  <c r="C22" i="5"/>
  <c r="B19" i="5"/>
  <c r="D17" i="5"/>
  <c r="C16" i="5"/>
  <c r="B15" i="5"/>
  <c r="B13" i="5"/>
  <c r="A11" i="5"/>
  <c r="A10" i="5"/>
  <c r="H9" i="5"/>
  <c r="H8" i="5"/>
  <c r="H7" i="5"/>
  <c r="A7" i="5"/>
  <c r="H6" i="5"/>
  <c r="E6" i="5"/>
  <c r="A6" i="5"/>
  <c r="H5" i="5"/>
  <c r="E5" i="5"/>
  <c r="A5" i="5"/>
  <c r="G3" i="5"/>
  <c r="B2" i="5"/>
  <c r="C98" i="5"/>
  <c r="E160" i="4" l="1"/>
  <c r="F98" i="5"/>
  <c r="L141" i="4"/>
  <c r="L140" i="4"/>
  <c r="M140" i="4"/>
  <c r="M141" i="4"/>
  <c r="L142" i="4"/>
  <c r="M142" i="4"/>
  <c r="L143" i="4"/>
  <c r="M143" i="4"/>
  <c r="K141" i="4"/>
  <c r="K142" i="4"/>
  <c r="K143" i="4"/>
  <c r="K140" i="4"/>
  <c r="L144" i="4"/>
  <c r="M144" i="4"/>
  <c r="K144" i="4"/>
  <c r="K183" i="4" l="1" a="1"/>
  <c r="K183" i="4" s="1"/>
  <c r="B373" i="8" l="1"/>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E105" i="4" a="1"/>
  <c r="E105" i="4" s="1"/>
  <c r="K74" i="4"/>
  <c r="J127" i="4" a="1"/>
  <c r="J127" i="4" s="1"/>
  <c r="B350" i="8"/>
  <c r="B351" i="8"/>
  <c r="B352" i="8"/>
  <c r="B353" i="8"/>
  <c r="B354" i="8"/>
  <c r="B355" i="8"/>
  <c r="B356" i="8"/>
  <c r="B357" i="8"/>
  <c r="B358" i="8"/>
  <c r="B359" i="8"/>
  <c r="B360" i="8"/>
  <c r="B361" i="8"/>
  <c r="B362" i="8"/>
  <c r="B363" i="8"/>
  <c r="B364" i="8"/>
  <c r="B365" i="8"/>
  <c r="B366" i="8"/>
  <c r="B367" i="8"/>
  <c r="B368" i="8"/>
  <c r="B369" i="8"/>
  <c r="B370" i="8"/>
  <c r="B371" i="8"/>
  <c r="B372" i="8"/>
  <c r="B349" i="8"/>
  <c r="E107" i="4" a="1"/>
  <c r="E107" i="4" s="1"/>
  <c r="F107" i="4" s="1"/>
  <c r="D15" i="5"/>
  <c r="F156" i="4"/>
  <c r="E106" i="4" a="1"/>
  <c r="E106" i="4" s="1"/>
  <c r="F143" i="4"/>
  <c r="F124" i="4"/>
  <c r="F101" i="4"/>
  <c r="F74" i="4"/>
  <c r="D74" i="4" s="1"/>
  <c r="F75" i="4"/>
  <c r="D75" i="4" s="1"/>
  <c r="G80" i="4" s="1" a="1"/>
  <c r="G80" i="4" s="1"/>
  <c r="D87" i="4" s="1"/>
  <c r="F76" i="4"/>
  <c r="D76" i="4" s="1"/>
  <c r="F77" i="4"/>
  <c r="D77" i="4" s="1"/>
  <c r="F78" i="4"/>
  <c r="D78" i="4" s="1"/>
  <c r="F79" i="4"/>
  <c r="D79" i="4" s="1"/>
  <c r="F80" i="4"/>
  <c r="D80" i="4" s="1"/>
  <c r="F81" i="4"/>
  <c r="D81" i="4" s="1"/>
  <c r="F82" i="4"/>
  <c r="D82" i="4" s="1"/>
  <c r="F83" i="4"/>
  <c r="D83" i="4" s="1"/>
  <c r="F84" i="4"/>
  <c r="D84" i="4" s="1"/>
  <c r="F85" i="4"/>
  <c r="D85" i="4" s="1"/>
  <c r="F86" i="4"/>
  <c r="D86" i="4" s="1"/>
  <c r="F73" i="4"/>
  <c r="D73" i="4" s="1"/>
  <c r="D44" i="4" s="1"/>
  <c r="G109" i="4" a="1"/>
  <c r="G109" i="4" s="1"/>
  <c r="G34" i="4" a="1"/>
  <c r="G34" i="4" s="1"/>
  <c r="J78" i="5" l="1"/>
  <c r="C106" i="5"/>
  <c r="E140" i="4"/>
  <c r="F140" i="4" s="1"/>
  <c r="D140" i="4" s="1"/>
  <c r="E142" i="4"/>
  <c r="F142" i="4" s="1"/>
  <c r="E141" i="4"/>
  <c r="G150" i="4"/>
  <c r="E205" i="4"/>
  <c r="E204" i="4"/>
  <c r="E203" i="4"/>
  <c r="E202" i="4"/>
  <c r="E201" i="4"/>
  <c r="E200" i="4"/>
  <c r="E170" i="4"/>
  <c r="E116" i="4"/>
  <c r="F116" i="4" s="1"/>
  <c r="E115" i="4"/>
  <c r="F115" i="4" s="1"/>
  <c r="D115" i="4" s="1"/>
  <c r="E114" i="4"/>
  <c r="F114" i="4" s="1"/>
  <c r="D114" i="4" s="1"/>
  <c r="E113" i="4"/>
  <c r="F113" i="4" s="1"/>
  <c r="D113" i="4" s="1"/>
  <c r="E112" i="4"/>
  <c r="F112" i="4" s="1"/>
  <c r="D112" i="4" s="1"/>
  <c r="E111" i="4"/>
  <c r="F111" i="4" s="1"/>
  <c r="D111" i="4" s="1"/>
  <c r="E110" i="4" a="1"/>
  <c r="E110" i="4" s="1"/>
  <c r="E109" i="4" a="1"/>
  <c r="E109" i="4" s="1"/>
  <c r="E108" i="4" a="1"/>
  <c r="E108" i="4" s="1"/>
  <c r="F108" i="4" s="1"/>
  <c r="F106" i="4"/>
  <c r="F105" i="4"/>
  <c r="E97" i="4"/>
  <c r="E40" i="4"/>
  <c r="E39" i="4"/>
  <c r="E14" i="4"/>
  <c r="J77" i="5" l="1"/>
  <c r="G108" i="4" a="1"/>
  <c r="G108" i="4" s="1"/>
  <c r="F141" i="4"/>
  <c r="F109" i="4"/>
  <c r="F110" i="4"/>
  <c r="J76" i="5" l="1"/>
  <c r="E121" i="4"/>
  <c r="E122" i="4"/>
  <c r="E119" i="4"/>
  <c r="E118" i="4" s="1"/>
  <c r="S74" i="4" l="1"/>
  <c r="G75" i="4"/>
  <c r="I75" i="4" s="1"/>
  <c r="M75" i="4"/>
  <c r="M74" i="4"/>
  <c r="N74" i="4"/>
  <c r="N75" i="4"/>
  <c r="B205" i="4" l="1"/>
  <c r="B204" i="4"/>
  <c r="B203" i="4"/>
  <c r="B202" i="4"/>
  <c r="B201" i="4"/>
  <c r="B200" i="4"/>
  <c r="A192" i="4"/>
  <c r="A191" i="4"/>
  <c r="A190" i="4"/>
  <c r="A189" i="4"/>
  <c r="A188" i="4"/>
  <c r="A184" i="4"/>
  <c r="A183" i="4"/>
  <c r="A181" i="4"/>
  <c r="A180" i="4"/>
  <c r="G165" i="4" a="1"/>
  <c r="G165" i="4" s="1"/>
  <c r="A156" i="4"/>
  <c r="O153" i="4"/>
  <c r="J153" i="4"/>
  <c r="O146" i="4"/>
  <c r="J146" i="4"/>
  <c r="A144" i="4"/>
  <c r="A143" i="4"/>
  <c r="A142" i="4"/>
  <c r="A141" i="4"/>
  <c r="A140" i="4"/>
  <c r="A131" i="4"/>
  <c r="A130" i="4"/>
  <c r="A124" i="4"/>
  <c r="A123" i="4"/>
  <c r="A122" i="4"/>
  <c r="A121" i="4"/>
  <c r="A117" i="4"/>
  <c r="A116" i="4"/>
  <c r="A115" i="4"/>
  <c r="A114" i="4"/>
  <c r="A113" i="4"/>
  <c r="A112" i="4"/>
  <c r="A111" i="4"/>
  <c r="A96" i="4"/>
  <c r="V75" i="4"/>
  <c r="V74" i="4"/>
  <c r="G140" i="4" l="1" a="1"/>
  <c r="G140" i="4" s="1"/>
  <c r="G161" i="4" a="1"/>
  <c r="G161" i="4" s="1"/>
  <c r="B160" i="4" s="1"/>
  <c r="G160" i="4" a="1"/>
  <c r="G160" i="4" s="1"/>
  <c r="G77" i="4" l="1" a="1"/>
  <c r="G77" i="4" s="1"/>
  <c r="G74" i="4" a="1"/>
  <c r="G74" i="4" s="1"/>
  <c r="G73" i="4" a="1"/>
  <c r="G73" i="4" s="1"/>
  <c r="G133" i="4" a="1"/>
  <c r="G133" i="4" s="1"/>
  <c r="G132" i="4" a="1"/>
  <c r="G132" i="4" s="1"/>
  <c r="B133" i="4" s="1"/>
  <c r="G131" i="4" a="1"/>
  <c r="G131" i="4" s="1"/>
  <c r="G130" i="4" a="1"/>
  <c r="G130" i="4" s="1"/>
  <c r="E133" i="4" s="1"/>
  <c r="G154" i="4" a="1"/>
  <c r="G154" i="4" s="1"/>
  <c r="L74" i="4"/>
  <c r="I60" i="4" a="1"/>
  <c r="I60" i="4" s="1"/>
  <c r="G98" i="4" a="1"/>
  <c r="G98" i="4" s="1"/>
  <c r="G107" i="4" a="1"/>
  <c r="G107" i="4" s="1"/>
  <c r="D119" i="4" s="1"/>
  <c r="D133" i="4" l="1"/>
  <c r="C100" i="5"/>
  <c r="G81" i="5"/>
  <c r="B184" i="4" a="1"/>
  <c r="B184" i="4" s="1"/>
  <c r="B183" i="4" a="1"/>
  <c r="B183" i="4" s="1"/>
  <c r="B182" i="4" a="1"/>
  <c r="B182" i="4" s="1"/>
  <c r="B181" i="4" a="1"/>
  <c r="B181" i="4" s="1"/>
  <c r="B180" i="4" a="1"/>
  <c r="B180" i="4" s="1"/>
  <c r="G67" i="4" a="1"/>
  <c r="G67" i="4" s="1"/>
  <c r="E71" i="4" s="1"/>
  <c r="G168" i="4" a="1"/>
  <c r="G168" i="4" s="1"/>
  <c r="G155" i="4" a="1"/>
  <c r="G155" i="4" s="1"/>
  <c r="G184" i="4" a="1"/>
  <c r="G184" i="4" s="1"/>
  <c r="G183" i="4" a="1"/>
  <c r="G183" i="4" s="1"/>
  <c r="G182" i="4" a="1"/>
  <c r="G182" i="4" s="1"/>
  <c r="B187" i="4" a="1"/>
  <c r="B187" i="4" s="1"/>
  <c r="G123" i="4" a="1"/>
  <c r="G123" i="4" s="1"/>
  <c r="F121" i="4" l="1"/>
  <c r="D121" i="4" s="1"/>
  <c r="G21" i="4" a="1"/>
  <c r="G21" i="4" s="1"/>
  <c r="G27" i="4" a="1"/>
  <c r="G27" i="4" s="1"/>
  <c r="G28" i="4" a="1"/>
  <c r="G28" i="4" s="1"/>
  <c r="G30" i="4" a="1"/>
  <c r="G30" i="4" s="1"/>
  <c r="G32" i="4" a="1"/>
  <c r="G32" i="4" s="1"/>
  <c r="G37" i="4" a="1"/>
  <c r="G37" i="4" s="1"/>
  <c r="I38" i="4" a="1"/>
  <c r="I38" i="4" s="1"/>
  <c r="L38" i="4" s="1" a="1"/>
  <c r="L38" i="4" s="1"/>
  <c r="N38" i="4" a="1"/>
  <c r="N38" i="4" s="1"/>
  <c r="G39" i="4" a="1"/>
  <c r="G39" i="4" s="1"/>
  <c r="G41" i="4" a="1"/>
  <c r="G41" i="4" s="1"/>
  <c r="G42" i="4" a="1"/>
  <c r="G42" i="4" s="1"/>
  <c r="G12" i="4" a="1"/>
  <c r="G12" i="4" s="1"/>
  <c r="G13" i="4" a="1"/>
  <c r="G13" i="4" s="1"/>
  <c r="G14" i="4" a="1"/>
  <c r="G14" i="4" s="1"/>
  <c r="G15" i="4" a="1"/>
  <c r="G15" i="4" s="1"/>
  <c r="E15" i="4" s="1"/>
  <c r="G95" i="4" a="1"/>
  <c r="G95" i="4" s="1"/>
  <c r="G7" i="4" a="1"/>
  <c r="G7" i="4" s="1"/>
  <c r="D10" i="4" s="1"/>
  <c r="I61" i="4" a="1"/>
  <c r="I61" i="4" s="1"/>
  <c r="G149" i="4" s="1"/>
  <c r="E149" i="4" l="1" a="1"/>
  <c r="E149" i="4" s="1"/>
  <c r="F149" i="4" s="1"/>
  <c r="E147" i="4" a="1"/>
  <c r="E147" i="4" s="1"/>
  <c r="F147" i="4" s="1"/>
  <c r="G121" i="4" a="1"/>
  <c r="G121" i="4" s="1"/>
  <c r="F91" i="5" l="1"/>
  <c r="D91" i="5"/>
  <c r="G134" i="4" l="1" a="1"/>
  <c r="G134" i="4" s="1"/>
  <c r="G157" i="4" l="1" a="1"/>
  <c r="G157" i="4" s="1"/>
  <c r="G156" i="4" a="1"/>
  <c r="G156" i="4" s="1"/>
  <c r="I77" i="4"/>
  <c r="G76" i="4"/>
  <c r="S75" i="4"/>
  <c r="R75" i="4"/>
  <c r="Q75" i="4"/>
  <c r="P75" i="4"/>
  <c r="O75" i="4"/>
  <c r="L75" i="4"/>
  <c r="K75" i="4"/>
  <c r="R74" i="4"/>
  <c r="Q74" i="4"/>
  <c r="P74" i="4"/>
  <c r="O74" i="4"/>
  <c r="I76" i="4" l="1"/>
  <c r="E157" i="4"/>
  <c r="K180" i="4" a="1"/>
  <c r="K180" i="4" s="1"/>
  <c r="G153" i="4" a="1"/>
  <c r="G153" i="4" s="1"/>
  <c r="G78" i="4"/>
  <c r="I78" i="4" s="1"/>
  <c r="G79" i="4" s="1" a="1"/>
  <c r="G79" i="4" s="1"/>
  <c r="E87" i="4" s="1" a="1"/>
  <c r="E87" i="4" s="1"/>
  <c r="G147" i="4" a="1"/>
  <c r="G147" i="4" s="1"/>
  <c r="B25" i="4"/>
  <c r="F87" i="4" l="1"/>
  <c r="C53" i="5" s="1"/>
  <c r="G146" i="4" a="1"/>
  <c r="G146" i="4" s="1"/>
  <c r="E150" i="4" l="1" a="1"/>
  <c r="E150" i="4" s="1"/>
  <c r="F150" i="4" s="1"/>
  <c r="E151" i="4" a="1"/>
  <c r="E151" i="4" s="1"/>
  <c r="F151" i="4" s="1"/>
  <c r="G87" i="4" a="1"/>
  <c r="G87" i="4" s="1"/>
  <c r="B87" i="4"/>
  <c r="D93" i="5" l="1"/>
  <c r="G151" i="4" a="1"/>
  <c r="G151" i="4" s="1"/>
  <c r="D152" i="4" s="1"/>
  <c r="D92" i="5"/>
  <c r="G91" i="4" a="1"/>
  <c r="G91" i="4" s="1"/>
  <c r="B157" i="4"/>
  <c r="G63" i="4" a="1"/>
  <c r="G63" i="4" s="1"/>
  <c r="G60" i="4" l="1" a="1"/>
  <c r="G60" i="4" s="1"/>
  <c r="G89" i="4" l="1" a="1"/>
  <c r="G89" i="4" s="1"/>
  <c r="G49" i="4" a="1"/>
  <c r="G49" i="4" s="1"/>
  <c r="E58" i="4" s="1"/>
  <c r="G186" i="4" a="1"/>
  <c r="G186" i="4" s="1"/>
  <c r="G181" i="4" a="1"/>
  <c r="G181" i="4" s="1"/>
  <c r="G180" i="4" a="1"/>
  <c r="G180" i="4" s="1"/>
  <c r="G24" i="4" l="1" a="1"/>
  <c r="G24" i="4" s="1"/>
  <c r="E91" i="4" l="1"/>
  <c r="E99" i="4"/>
  <c r="E165" i="4"/>
  <c r="E89" i="4"/>
  <c r="G167" i="4"/>
  <c r="E56" i="4"/>
  <c r="F56" i="4" s="1"/>
  <c r="D56" i="4" s="1"/>
  <c r="E44" i="4"/>
  <c r="F44" i="4" s="1"/>
  <c r="E45" i="4"/>
  <c r="F45" i="4" s="1"/>
  <c r="D45" i="4" s="1"/>
  <c r="E46" i="4"/>
  <c r="F46" i="4" s="1"/>
  <c r="D46" i="4" s="1"/>
  <c r="E47" i="4"/>
  <c r="F47" i="4" s="1"/>
  <c r="D47" i="4" s="1"/>
  <c r="E49" i="4"/>
  <c r="F49" i="4" s="1"/>
  <c r="D49" i="4" s="1"/>
  <c r="E48" i="4"/>
  <c r="F48" i="4" s="1"/>
  <c r="D48" i="4" s="1"/>
  <c r="E50" i="4"/>
  <c r="F50" i="4" s="1"/>
  <c r="D50" i="4" s="1"/>
  <c r="E51" i="4"/>
  <c r="F51" i="4" s="1"/>
  <c r="D51" i="4" s="1"/>
  <c r="E52" i="4"/>
  <c r="F52" i="4" s="1"/>
  <c r="D52" i="4" s="1"/>
  <c r="E53" i="4"/>
  <c r="F53" i="4" s="1"/>
  <c r="D53" i="4" s="1"/>
  <c r="E54" i="4"/>
  <c r="F54" i="4" s="1"/>
  <c r="D54" i="4" s="1"/>
  <c r="E55" i="4"/>
  <c r="F55" i="4" s="1"/>
  <c r="D55" i="4" s="1"/>
  <c r="E57" i="4"/>
  <c r="F57" i="4" s="1"/>
  <c r="D57" i="4" s="1"/>
  <c r="E90" i="4"/>
  <c r="F90" i="4" s="1"/>
  <c r="D90" i="4" s="1"/>
  <c r="E93" i="4"/>
  <c r="F93" i="4" s="1"/>
  <c r="D93" i="4" s="1"/>
  <c r="E37" i="4"/>
  <c r="E36" i="4"/>
  <c r="E35" i="4"/>
  <c r="E34" i="4"/>
  <c r="E100" i="4"/>
  <c r="F100" i="4" s="1"/>
  <c r="D100" i="4" s="1"/>
  <c r="E25" i="4"/>
  <c r="I25" i="4" s="1"/>
  <c r="I8" i="4" s="1"/>
  <c r="I9" i="4" s="1"/>
  <c r="F99" i="4"/>
  <c r="D99" i="4" s="1"/>
  <c r="F91" i="4"/>
  <c r="G9" i="4" a="1"/>
  <c r="G9" i="4" s="1"/>
  <c r="I137" i="4" a="1"/>
  <c r="I137" i="4" s="1"/>
  <c r="G137" i="4" s="1"/>
  <c r="E138" i="4" s="1" a="1"/>
  <c r="E138" i="4" s="1"/>
  <c r="G152" i="4" a="1"/>
  <c r="G152" i="4" s="1"/>
  <c r="C197" i="4" a="1"/>
  <c r="C197" i="4" s="1"/>
  <c r="C187" i="4" a="1"/>
  <c r="C187" i="4" s="1"/>
  <c r="C186" i="4" a="1"/>
  <c r="C186" i="4" s="1"/>
  <c r="C184" i="4" a="1"/>
  <c r="C184" i="4" s="1"/>
  <c r="C185" i="4" a="1"/>
  <c r="C185" i="4" s="1"/>
  <c r="C183" i="4" a="1"/>
  <c r="C183" i="4" s="1"/>
  <c r="G144" i="4" a="1"/>
  <c r="G144" i="4" s="1"/>
  <c r="E144" i="4" s="1"/>
  <c r="G143" i="4" s="1" a="1"/>
  <c r="G143" i="4" s="1"/>
  <c r="J128" i="4" a="1"/>
  <c r="J128" i="4" s="1"/>
  <c r="G127" i="4" a="1"/>
  <c r="G127" i="4" s="1"/>
  <c r="E123" i="4"/>
  <c r="G122" i="4" a="1"/>
  <c r="G122" i="4" s="1"/>
  <c r="B129" i="4" s="1"/>
  <c r="G106" i="4" a="1"/>
  <c r="G106" i="4" s="1"/>
  <c r="B119" i="4" s="1"/>
  <c r="G105" i="4" a="1"/>
  <c r="G105" i="4" s="1"/>
  <c r="G103" i="4" a="1"/>
  <c r="G103" i="4" s="1"/>
  <c r="G45" i="4" a="1"/>
  <c r="G45" i="4" s="1"/>
  <c r="G3" i="4" a="1"/>
  <c r="G3" i="4" s="1"/>
  <c r="C110" i="5" l="1"/>
  <c r="J136" i="4" a="1"/>
  <c r="J136" i="4" s="1"/>
  <c r="F89" i="4"/>
  <c r="D89" i="4" s="1"/>
  <c r="G92" i="4" s="1" a="1"/>
  <c r="G92" i="4" s="1"/>
  <c r="G93" i="4" a="1"/>
  <c r="G93" i="4" s="1"/>
  <c r="F165" i="4"/>
  <c r="E166" i="4" a="1"/>
  <c r="E166" i="4" s="1"/>
  <c r="E145" i="4"/>
  <c r="I84" i="5" s="1"/>
  <c r="F167" i="4"/>
  <c r="E168" i="4" a="1"/>
  <c r="E168" i="4" s="1"/>
  <c r="G101" i="4" a="1"/>
  <c r="G101" i="4" s="1"/>
  <c r="E103" i="4" s="1"/>
  <c r="F103" i="4" s="1"/>
  <c r="C69" i="5" s="1"/>
  <c r="F144" i="4"/>
  <c r="G141" i="4" s="1" a="1"/>
  <c r="G141" i="4" s="1"/>
  <c r="D145" i="4" s="1"/>
  <c r="E10" i="4"/>
  <c r="F84" i="5"/>
  <c r="G51" i="4" a="1"/>
  <c r="G51" i="4" s="1"/>
  <c r="E59" i="4" s="1"/>
  <c r="K165" i="4" l="1" a="1"/>
  <c r="K165" i="4" s="1"/>
  <c r="G95" i="5" s="1"/>
  <c r="K167" i="4" a="1"/>
  <c r="K167" i="4" s="1"/>
  <c r="I95" i="5" s="1"/>
  <c r="E129" i="4" a="1"/>
  <c r="E129" i="4" s="1"/>
  <c r="F129" i="4" s="1"/>
  <c r="K182" i="4" a="1"/>
  <c r="K182" i="4" s="1"/>
  <c r="K181" i="4" a="1"/>
  <c r="K181" i="4" s="1"/>
  <c r="G163" i="4" l="1" a="1"/>
  <c r="G163" i="4" s="1"/>
  <c r="H91" i="5"/>
  <c r="J91" i="5"/>
  <c r="C84" i="5"/>
  <c r="G169" i="4" a="1"/>
  <c r="G169" i="4" s="1"/>
  <c r="E128" i="4"/>
  <c r="G148" i="4" a="1"/>
  <c r="G148" i="4" s="1"/>
  <c r="E152" i="4" s="1"/>
  <c r="D166" i="4" l="1"/>
  <c r="G174" i="4" a="1"/>
  <c r="G174" i="4" s="1"/>
  <c r="I134" i="4" a="1"/>
  <c r="I134" i="4" s="1"/>
  <c r="I181" i="4" a="1"/>
  <c r="I181" i="4" s="1"/>
  <c r="F104" i="5" s="1"/>
  <c r="I182" i="4" a="1"/>
  <c r="I182" i="4" s="1"/>
  <c r="I185" i="4" a="1"/>
  <c r="I185" i="4" s="1"/>
  <c r="I187" i="4" a="1"/>
  <c r="I187" i="4" s="1"/>
  <c r="G185" i="4" a="1"/>
  <c r="G185" i="4" s="1"/>
  <c r="G187" i="4" a="1"/>
  <c r="G187" i="4" s="1"/>
  <c r="G172" i="4" a="1"/>
  <c r="G172" i="4" s="1"/>
  <c r="B152" i="4"/>
  <c r="G175" i="4" a="1"/>
  <c r="G175" i="4" s="1"/>
  <c r="H170" i="4" a="1"/>
  <c r="H170" i="4" s="1"/>
  <c r="E171" i="4" s="1"/>
  <c r="B10" i="4"/>
  <c r="B94" i="4"/>
  <c r="B58" i="4"/>
  <c r="I186" i="4" a="1"/>
  <c r="I186" i="4" s="1"/>
  <c r="G107" i="5" s="1"/>
  <c r="G178" i="4" a="1"/>
  <c r="G178" i="4" s="1"/>
  <c r="C181" i="4" s="1"/>
  <c r="G176" i="4" a="1"/>
  <c r="G176" i="4" s="1"/>
  <c r="B178" i="4" s="1"/>
  <c r="G171" i="4" a="1"/>
  <c r="G171" i="4" s="1"/>
  <c r="C175" i="4" s="1"/>
  <c r="G142" i="4" a="1"/>
  <c r="G142" i="4" s="1"/>
  <c r="B145" i="4" s="1"/>
  <c r="B103" i="4"/>
  <c r="B96" i="4" a="1"/>
  <c r="B96" i="4" s="1"/>
  <c r="E177" i="4" l="1"/>
  <c r="E176" i="4"/>
  <c r="E174" i="4"/>
  <c r="E175" i="4"/>
  <c r="B196" i="4"/>
  <c r="I1" i="4"/>
  <c r="C38" i="5"/>
  <c r="G170" i="4" a="1"/>
  <c r="G170" i="4" s="1"/>
  <c r="E172" i="4" s="1"/>
  <c r="G5" i="4" a="1"/>
  <c r="G5" i="4" s="1"/>
  <c r="H96" i="4"/>
  <c r="E96" i="4" s="1" a="1"/>
  <c r="E96" i="4" s="1"/>
  <c r="F96" i="4" s="1"/>
  <c r="E94" i="4"/>
  <c r="F61" i="5" l="1"/>
  <c r="D96" i="4"/>
  <c r="D97" i="4" s="1" a="1"/>
  <c r="D97" i="4" s="1"/>
  <c r="F94" i="4"/>
  <c r="D94" i="4" s="1"/>
  <c r="C23" i="5"/>
  <c r="I35" i="4" a="1"/>
  <c r="I35" i="4" s="1"/>
  <c r="E38" i="4" s="1"/>
  <c r="E38" i="5"/>
  <c r="G164" i="4" a="1"/>
  <c r="G164" i="4" s="1"/>
  <c r="G177" i="4" a="1"/>
  <c r="G177" i="4" s="1"/>
  <c r="E178" i="4" s="1"/>
  <c r="C60" i="5" l="1"/>
  <c r="C95" i="5"/>
  <c r="C17" i="5"/>
  <c r="I45" i="4"/>
  <c r="J45" i="4" l="1" a="1"/>
  <c r="J45" i="4" s="1"/>
  <c r="F122" i="4" l="1"/>
  <c r="D122" i="4" s="1"/>
  <c r="F123" i="4"/>
  <c r="G128" i="4" l="1" a="1"/>
  <c r="G128" i="4" s="1"/>
  <c r="F137" i="4"/>
  <c r="F136" i="4"/>
  <c r="F135" i="4"/>
  <c r="G135" i="4" l="1" a="1"/>
  <c r="G135" i="4" s="1"/>
  <c r="D196"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tc={C9E49E67-5127-4FA1-89DC-9A9EFF9DE3DD}</author>
    <author>tc={F9A7FB0C-9197-4EEA-98C6-C2B32C7E3ECF}</author>
    <author>tc={4C2A0E3B-6A8E-4D9D-B92F-023083DDD654}</author>
    <author>tc={D4B58610-6A67-4FBB-AF35-517D0D7C40BF}</author>
    <author>tc={CE98634D-779A-42C0-AE2B-D8E8D5CF84C5}</author>
    <author>tc={9AE0537D-20D5-49FD-B3F5-CAE0FFEDC497}</author>
    <author>tc={B17BEE21-EB29-421E-89B8-C482141C0B32}</author>
    <author>tc={517A43B8-F8F4-451C-988A-2A77A75AC11A}</author>
    <author>tc={430A2C6C-AC2D-47D6-80AE-54E0CE9B0C7F}</author>
    <author>tc={2ACF59B8-5DE6-49C9-968B-FE25706A6BE7}</author>
    <author>tc={76F5A7D1-930B-4941-A154-F23348C58418}</author>
    <author>tc={CD1BAD8B-AE46-4851-B41D-8C2F2A6BCE05}</author>
    <author>tc={ACC186AA-3279-4489-8D01-5FAE9D990D96}</author>
    <author>tc={55D79BFB-FCC2-41E3-A08F-6D0F1A697F6B}</author>
    <author>tc={E67BA0A1-24C0-4442-8B7A-3BF7F87B816D}</author>
    <author>tc={CF62CE27-502D-4A68-824A-32204489F677}</author>
    <author>tc={4C7C1262-274E-455D-BC01-052EF8E6CFAE}</author>
    <author>tc={6233279C-6936-4FEB-9E6F-99CBB61426DE}</author>
    <author>tc={249E6401-9C9F-41D1-899F-589F76276383}</author>
    <author>tc={F4871207-0B72-407A-B2F4-1BF961187928}</author>
    <author>tc={054F0E2A-053C-4B2D-A2C3-EDD676320974}</author>
    <author>tc={5F634F09-1AE2-4A18-939F-13EB2187767A}</author>
  </authors>
  <commentList>
    <comment ref="C2" authorId="0" shapeId="0" xr:uid="{C9E49E67-5127-4FA1-89DC-9A9EFF9DE3DD}">
      <text>
        <t xml:space="preserve">[Threaded comment]
Your version of Excel allows you to read this threaded comment; however, any edits to it will get removed if the file is opened in a newer version of Excel. Learn more: https://go.microsoft.com/fwlink/?linkid=870924
Comment:
    General comments: 
- it's very difficult to validate and translate a text that uses abbreviations. 
- the quality of translation is very bad. 2 words on two continuous lines can be translated in 2 different ways. 
- a lot of the text is repeated several times throughout the file but translations are not always the same. Could the text have been collated so repetitive statements only had to be translated once? 
- should the text in yellow be translated?
- I assume the English text has been validated already as we usually always use English as basis for all text? If not, I would say that this is up to CPM (or tech pub?) to validate. </t>
      </text>
    </comment>
    <comment ref="C195" authorId="1" shapeId="0" xr:uid="{F9A7FB0C-9197-4EEA-98C6-C2B32C7E3ECF}">
      <text>
        <t>[Threaded comment]
Your version of Excel allows you to read this threaded comment; however, any edits to it will get removed if the file is opened in a newer version of Excel. Learn more: https://go.microsoft.com/fwlink/?linkid=870924
Comment:
    Same product is written as No cover Carbon further down in the text. Easier if it was consistent</t>
      </text>
    </comment>
    <comment ref="C242" authorId="2" shapeId="0" xr:uid="{4C2A0E3B-6A8E-4D9D-B92F-023083DDD654}">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@Daniel Thorslund There was a spelling mistake in the English text which has been transferred to the translations: Rear more instead of Read more (I have corrected the English text)</t>
      </text>
    </comment>
    <comment ref="C294" authorId="3" shapeId="0" xr:uid="{D4B58610-6A67-4FBB-AF35-517D0D7C40BF}">
      <text>
        <t xml:space="preserve">[Threaded comment]
Your version of Excel allows you to read this threaded comment; however, any edits to it will get removed if the file is opened in a newer version of Excel. Learn more: https://go.microsoft.com/fwlink/?linkid=870924
Comment:
    Same comment as above (name has wrongly been translated for all countries) @Daniel Thorslund </t>
      </text>
    </comment>
    <comment ref="D294" authorId="4" shapeId="0" xr:uid="{CE98634D-779A-42C0-AE2B-D8E8D5CF84C5}">
      <text>
        <t xml:space="preserve">[Threaded comment]
Your version of Excel allows you to read this threaded comment; however, any edits to it will get removed if the file is opened in a newer version of Excel. Learn more: https://go.microsoft.com/fwlink/?linkid=870924
Comment:
    Same comment as above (name has wrongly been translated for all countries) @Daniel Thorslund </t>
      </text>
    </comment>
    <comment ref="E294" authorId="5" shapeId="0" xr:uid="{9AE0537D-20D5-49FD-B3F5-CAE0FFEDC497}">
      <text>
        <t xml:space="preserve">[Threaded comment]
Your version of Excel allows you to read this threaded comment; however, any edits to it will get removed if the file is opened in a newer version of Excel. Learn more: https://go.microsoft.com/fwlink/?linkid=870924
Comment:
    Same comment as above (name has wrongly been translated for all countries) @Daniel Thorslund </t>
      </text>
    </comment>
    <comment ref="F294" authorId="6" shapeId="0" xr:uid="{B17BEE21-EB29-421E-89B8-C482141C0B32}">
      <text>
        <t xml:space="preserve">[Threaded comment]
Your version of Excel allows you to read this threaded comment; however, any edits to it will get removed if the file is opened in a newer version of Excel. Learn more: https://go.microsoft.com/fwlink/?linkid=870924
Comment:
    Same comment as above (name has wrongly been translated for all countries) @Daniel Thorslund </t>
      </text>
    </comment>
    <comment ref="G294" authorId="7" shapeId="0" xr:uid="{517A43B8-F8F4-451C-988A-2A77A75AC11A}">
      <text>
        <t xml:space="preserve">[Threaded comment]
Your version of Excel allows you to read this threaded comment; however, any edits to it will get removed if the file is opened in a newer version of Excel. Learn more: https://go.microsoft.com/fwlink/?linkid=870924
Comment:
    Same comment as above (name has wrongly been translated for all countries) @Daniel Thorslund </t>
      </text>
    </comment>
    <comment ref="H294" authorId="8" shapeId="0" xr:uid="{430A2C6C-AC2D-47D6-80AE-54E0CE9B0C7F}">
      <text>
        <t xml:space="preserve">[Threaded comment]
Your version of Excel allows you to read this threaded comment; however, any edits to it will get removed if the file is opened in a newer version of Excel. Learn more: https://go.microsoft.com/fwlink/?linkid=870924
Comment:
    Same comment as above (name has wrongly been translated for all countries) @Daniel Thorslund </t>
      </text>
    </comment>
    <comment ref="I294" authorId="9" shapeId="0" xr:uid="{2ACF59B8-5DE6-49C9-968B-FE25706A6BE7}">
      <text>
        <t xml:space="preserve">[Threaded comment]
Your version of Excel allows you to read this threaded comment; however, any edits to it will get removed if the file is opened in a newer version of Excel. Learn more: https://go.microsoft.com/fwlink/?linkid=870924
Comment:
    Same comment as above (name has wrongly been translated for all countries) @Daniel Thorslund </t>
      </text>
    </comment>
    <comment ref="C312" authorId="10" shapeId="0" xr:uid="{76F5A7D1-930B-4941-A154-F23348C58418}">
      <text>
        <t xml:space="preserve">[Threaded comment]
Your version of Excel allows you to read this threaded comment; however, any edits to it will get removed if the file is opened in a newer version of Excel. Learn more: https://go.microsoft.com/fwlink/?linkid=870924
Comment:
    @Daniel Thorslund product names have been translated! </t>
      </text>
    </comment>
    <comment ref="C328" authorId="11" shapeId="0" xr:uid="{CD1BAD8B-AE46-4851-B41D-8C2F2A6BCE05}">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@Daniel Thorslund not sure what this means? Should it be "Cambered backward" (or rearward)? Or curved?</t>
      </text>
    </comment>
    <comment ref="C332" authorId="12" shapeId="0" xr:uid="{ACC186AA-3279-4489-8D01-5FAE9D990D96}">
      <text>
        <t>[Threaded comment]
Your version of Excel allows you to read this threaded comment; however, any edits to it will get removed if the file is opened in a newer version of Excel. Learn more: https://go.microsoft.com/fwlink/?linkid=870924
Comment:
    Misspelling (tapared should be tapered)</t>
      </text>
    </comment>
    <comment ref="C367" authorId="13" shapeId="0" xr:uid="{55D79BFB-FCC2-41E3-A08F-6D0F1A697F6B}">
      <text>
        <t>[Threaded comment]
Your version of Excel allows you to read this threaded comment; however, any edits to it will get removed if the file is opened in a newer version of Excel. Learn more: https://go.microsoft.com/fwlink/?linkid=870924
Comment:
    Is this a product name or should it be translated @Daniel Thorslund ?</t>
      </text>
    </comment>
    <comment ref="C384" authorId="14" shapeId="0" xr:uid="{E67BA0A1-24C0-4442-8B7A-3BF7F87B816D}">
      <text>
        <t>[Threaded comment]
Your version of Excel allows you to read this threaded comment; however, any edits to it will get removed if the file is opened in a newer version of Excel. Learn more: https://go.microsoft.com/fwlink/?linkid=870924
Comment:
    Product name or should it be translated?</t>
      </text>
    </comment>
    <comment ref="C385" authorId="15" shapeId="0" xr:uid="{CF62CE27-502D-4A68-824A-32204489F677}">
      <text>
        <t>[Threaded comment]
Your version of Excel allows you to read this threaded comment; however, any edits to it will get removed if the file is opened in a newer version of Excel. Learn more: https://go.microsoft.com/fwlink/?linkid=870924
Comment:
    Product name or should it be translated?</t>
      </text>
    </comment>
    <comment ref="C387" authorId="16" shapeId="0" xr:uid="{4C7C1262-274E-455D-BC01-052EF8E6CFAE}">
      <text>
        <t xml:space="preserve">[Threaded comment]
Your version of Excel allows you to read this threaded comment; however, any edits to it will get removed if the file is opened in a newer version of Excel. Learn more: https://go.microsoft.com/fwlink/?linkid=870924
Comment:
    What is "cpl pair" short for? Couple pair? Could it just be pair? </t>
      </text>
    </comment>
    <comment ref="C392" authorId="17" shapeId="0" xr:uid="{6233279C-6936-4FEB-9E6F-99CBB61426DE}">
      <text>
        <t xml:space="preserve">[Threaded comment]
Your version of Excel allows you to read this threaded comment; however, any edits to it will get removed if the file is opened in a newer version of Excel. Learn more: https://go.microsoft.com/fwlink/?linkid=870924
Comment:
    Product name?
</t>
      </text>
    </comment>
    <comment ref="C403" authorId="18" shapeId="0" xr:uid="{249E6401-9C9F-41D1-899F-589F76276383}">
      <text>
        <t xml:space="preserve">[Threaded comment]
Your version of Excel allows you to read this threaded comment; however, any edits to it will get removed if the file is opened in a newer version of Excel. Learn more: https://go.microsoft.com/fwlink/?linkid=870924
Comment:
    The dot should be deleted </t>
      </text>
    </comment>
    <comment ref="C417" authorId="19" shapeId="0" xr:uid="{F4871207-0B72-407A-B2F4-1BF961187928}">
      <text>
        <t>[Threaded comment]
Your version of Excel allows you to read this threaded comment; however, any edits to it will get removed if the file is opened in a newer version of Excel. Learn more: https://go.microsoft.com/fwlink/?linkid=870924
Comment:
    Misspilled, should be FreeWheel</t>
      </text>
    </comment>
    <comment ref="C427" authorId="20" shapeId="0" xr:uid="{054F0E2A-053C-4B2D-A2C3-EDD676320974}">
      <text>
        <t>[Threaded comment]
Your version of Excel allows you to read this threaded comment; however, any edits to it will get removed if the file is opened in a newer version of Excel. Learn more: https://go.microsoft.com/fwlink/?linkid=870924
Comment:
    Product name misspilled (FreeWheel)</t>
      </text>
    </comment>
    <comment ref="C433" authorId="21" shapeId="0" xr:uid="{5F634F09-1AE2-4A18-939F-13EB2187767A}">
      <text>
        <t>[Threaded comment]
Your version of Excel allows you to read this threaded comment; however, any edits to it will get removed if the file is opened in a newer version of Excel. Learn more: https://go.microsoft.com/fwlink/?linkid=870924
Comment:
    Should the webpage be changed to permobil.se? We will be closing down the Panthera site soon (panthera.se will be redirected to permobil.se)</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<sst xmlns="http://schemas.openxmlformats.org/spreadsheetml/2006/main" count="17141" uniqueCount="11693">
  <si>
    <t>Rev: 2024-8</t>
  </si>
  <si>
    <t>Aufpreis</t>
  </si>
  <si>
    <t>RACING </t>
  </si>
  <si>
    <t>33 cm</t>
  </si>
  <si>
    <t>36 cm</t>
  </si>
  <si>
    <t>39 cm</t>
  </si>
  <si>
    <t>42 cm</t>
  </si>
  <si>
    <t>45 cm</t>
  </si>
  <si>
    <t xml:space="preserve">    A1</t>
  </si>
  <si>
    <t>22 cm</t>
  </si>
  <si>
    <t>23 cm</t>
  </si>
  <si>
    <t xml:space="preserve">  24 cm</t>
  </si>
  <si>
    <t>25 cm</t>
  </si>
  <si>
    <t>26 cm</t>
  </si>
  <si>
    <t xml:space="preserve">   27 cm</t>
  </si>
  <si>
    <t>28 cm</t>
  </si>
  <si>
    <t>29 cm</t>
  </si>
  <si>
    <t>30 cm</t>
  </si>
  <si>
    <t xml:space="preserve">  31 cm</t>
  </si>
  <si>
    <t>32 cm</t>
  </si>
  <si>
    <t xml:space="preserve">   34 cm</t>
  </si>
  <si>
    <t>35 cm</t>
  </si>
  <si>
    <t xml:space="preserve">            *Der Preis gilt für ein Paar</t>
  </si>
  <si>
    <t>Right Run</t>
  </si>
  <si>
    <t>5 cm</t>
  </si>
  <si>
    <t>Höhe 6–14 cm</t>
  </si>
  <si>
    <t>A=</t>
  </si>
  <si>
    <t>mm</t>
  </si>
  <si>
    <t>-</t>
  </si>
  <si>
    <t>Ryggkil</t>
  </si>
  <si>
    <t>UPP</t>
  </si>
  <si>
    <t>Swedish</t>
  </si>
  <si>
    <r>
      <t>English</t>
    </r>
    <r>
      <rPr>
        <i/>
        <sz val="10"/>
        <color rgb="FF0070C0"/>
        <rFont val="Calibri"/>
        <family val="2"/>
        <scheme val="minor"/>
      </rPr>
      <t xml:space="preserve"> (keep the format and space of the text)</t>
    </r>
  </si>
  <si>
    <t>French</t>
  </si>
  <si>
    <t>Spanish</t>
  </si>
  <si>
    <t>German</t>
  </si>
  <si>
    <t>Italian</t>
  </si>
  <si>
    <t>Danish</t>
  </si>
  <si>
    <t>Norweigan</t>
  </si>
  <si>
    <t>U3 Light / X3</t>
  </si>
  <si>
    <t>Order form X3 Swe</t>
  </si>
  <si>
    <t>Order form X3 Eng</t>
  </si>
  <si>
    <t>Formulaire de commande X3 FR</t>
  </si>
  <si>
    <t>Formulario de pedido X3 SPA</t>
  </si>
  <si>
    <t>Bestellformular X3 Eng</t>
  </si>
  <si>
    <t>Modulo d'ordine X3 Ita</t>
  </si>
  <si>
    <t>Bestillingsformular X3 DK</t>
  </si>
  <si>
    <t>Bestillingsskjema X3 Nor</t>
  </si>
  <si>
    <t>Beställningsguide Panthera U3 Light modeller</t>
  </si>
  <si>
    <t>Order form for Panthera S3 models</t>
  </si>
  <si>
    <t>Formulaire de commande pour les modèles Panthera S3</t>
  </si>
  <si>
    <t>Formulario de pedido para modelos Panthera S3</t>
  </si>
  <si>
    <t>Bestellformular für Panthera S3-Modelle</t>
  </si>
  <si>
    <t>Modulo d'ordine per i modelli Panthera S3</t>
  </si>
  <si>
    <t>Bestillingsformular til Panthera S3-modeller</t>
  </si>
  <si>
    <t>Bestillingsskjema for Panthera S3-modeller</t>
  </si>
  <si>
    <t>Beställningsguide Panthera X3</t>
  </si>
  <si>
    <t>Order form Panthera X3 model</t>
  </si>
  <si>
    <t>Formulaire de commande du modèle Panthera X3</t>
  </si>
  <si>
    <t>Formulario de pedido del modelo Panthera X3</t>
  </si>
  <si>
    <t>Bestellformular Panthera X3-Modell</t>
  </si>
  <si>
    <t>Modulo d'ordine modello Panthera X3</t>
  </si>
  <si>
    <t>Bestillingsformular Panthera X3-model</t>
  </si>
  <si>
    <t>Bestillingsskjema Panthera X3-modell</t>
  </si>
  <si>
    <t>Sammanställning</t>
  </si>
  <si>
    <t>Compilation</t>
  </si>
  <si>
    <t>Compilación</t>
  </si>
  <si>
    <t>Zusammenstellung</t>
  </si>
  <si>
    <t>Compilazione</t>
  </si>
  <si>
    <t>Samling</t>
  </si>
  <si>
    <t>Innsamling</t>
  </si>
  <si>
    <t>startsida</t>
  </si>
  <si>
    <t>startpage</t>
  </si>
  <si>
    <t>page d’accueil</t>
  </si>
  <si>
    <t>página de inicio</t>
  </si>
  <si>
    <t>Startseite</t>
  </si>
  <si>
    <t>pagina iniziale</t>
  </si>
  <si>
    <t>startside</t>
  </si>
  <si>
    <t>startpide</t>
  </si>
  <si>
    <t>upp</t>
  </si>
  <si>
    <t>UP</t>
  </si>
  <si>
    <t>HAUT</t>
  </si>
  <si>
    <t>ARRIBA</t>
  </si>
  <si>
    <t>AUF</t>
  </si>
  <si>
    <t>SU</t>
  </si>
  <si>
    <t>OP</t>
  </si>
  <si>
    <t>OPP</t>
  </si>
  <si>
    <t>Vikt:</t>
  </si>
  <si>
    <t>Weight:</t>
  </si>
  <si>
    <t>Poids :</t>
  </si>
  <si>
    <t>Peso:</t>
  </si>
  <si>
    <t>Gewicht:</t>
  </si>
  <si>
    <t>Vægt:</t>
  </si>
  <si>
    <t>Vekt:</t>
  </si>
  <si>
    <t>Pris:</t>
  </si>
  <si>
    <t>Price:</t>
  </si>
  <si>
    <t>Prix :</t>
  </si>
  <si>
    <t>Precio:</t>
  </si>
  <si>
    <t>Preis:</t>
  </si>
  <si>
    <t>Prezzo:</t>
  </si>
  <si>
    <t>Art.nr. och vikt ändras med valen som görs i denna guide.</t>
  </si>
  <si>
    <t>Art.no.and weight changes with the selections in this form</t>
  </si>
  <si>
    <t>Le numéro de référence et le poids changent selon les sélections dans ce formulaire</t>
  </si>
  <si>
    <t>El número de artículo y el peso cambian con las selecciones de este formulario</t>
  </si>
  <si>
    <t>Art.-Nr. und Gewichtsänderungen mit den Auswahlen in diesem Formular</t>
  </si>
  <si>
    <t>Il codice articolo e il peso cambiano con le selezioni in questo modulo</t>
  </si>
  <si>
    <t>Varenr. og vægtændringer med valgene i denne formular</t>
  </si>
  <si>
    <t>Art.nr. og vektendringer med valgene i dette skjemaet</t>
  </si>
  <si>
    <t>Utprovad av:</t>
  </si>
  <si>
    <t>Adjusted by:</t>
  </si>
  <si>
    <t>Réglé par :</t>
  </si>
  <si>
    <t>Ajustado por:</t>
  </si>
  <si>
    <t>Angepasst von:</t>
  </si>
  <si>
    <t>Modificato da:</t>
  </si>
  <si>
    <t>Justeret af:</t>
  </si>
  <si>
    <t>Justert av:</t>
  </si>
  <si>
    <t>E-post:</t>
  </si>
  <si>
    <t>E-mail</t>
  </si>
  <si>
    <t>Correo electrónico</t>
  </si>
  <si>
    <t>E-Mail</t>
  </si>
  <si>
    <t>E-post</t>
  </si>
  <si>
    <t>Utprovad för:</t>
  </si>
  <si>
    <t>Adjusted for:</t>
  </si>
  <si>
    <t>Ajusté pour :</t>
  </si>
  <si>
    <t>Ajustado para:</t>
  </si>
  <si>
    <t>Angepasst für:</t>
  </si>
  <si>
    <t>Adattato per:</t>
  </si>
  <si>
    <t>Justeret til:</t>
  </si>
  <si>
    <t>Justert for:</t>
  </si>
  <si>
    <t>Tel:</t>
  </si>
  <si>
    <t>Tél. :</t>
  </si>
  <si>
    <t>Tel.:</t>
  </si>
  <si>
    <t>Tlf.:</t>
  </si>
  <si>
    <t>Datum:</t>
  </si>
  <si>
    <t>Date:</t>
  </si>
  <si>
    <t>Date :</t>
  </si>
  <si>
    <t>Fecha:</t>
  </si>
  <si>
    <t>Data:</t>
  </si>
  <si>
    <t>Dato:</t>
  </si>
  <si>
    <t xml:space="preserve">Spara guiden till "skrivbordet" och öppna </t>
  </si>
  <si>
    <t xml:space="preserve">Save the form to the "desktop" </t>
  </si>
  <si>
    <t>Enregistrez le formulaire sur le « bureau » et ouvrez-le</t>
  </si>
  <si>
    <t>Guarde el formulario en el «escritorio» y ábralo</t>
  </si>
  <si>
    <t xml:space="preserve">Speichern Sie das Formular auf dem Desktop“ </t>
  </si>
  <si>
    <t>Salvare il modulo sul desktop e aprirlo</t>
  </si>
  <si>
    <t>Gem formularen på ”skrivebordet”, og åbn den</t>
  </si>
  <si>
    <t>Lagre skjemaet på skrivebordet og åpne det</t>
  </si>
  <si>
    <t>den med Excel. Bygg din rullstol genom att</t>
  </si>
  <si>
    <t xml:space="preserve">and open it with Excel. Configure the wheelchair by </t>
  </si>
  <si>
    <t>avec Excel. Configurez le fauteuil roulant</t>
  </si>
  <si>
    <t>con Excel. Configure la silla de ruedas</t>
  </si>
  <si>
    <t>und öffnen Sie es mit Excel. Konfigurieren Sie</t>
  </si>
  <si>
    <t>con Excel. Configurare la carrozzina</t>
  </si>
  <si>
    <t>med Excel. Konfigurer kørestolen ved at</t>
  </si>
  <si>
    <t>med Excel. Konfigurer rullestolen ved å</t>
  </si>
  <si>
    <t xml:space="preserve">klicka i cirklarna. Blå, fet text är </t>
  </si>
  <si>
    <t>clicking in the circles.</t>
  </si>
  <si>
    <t xml:space="preserve">en cliquant dans les cercles. </t>
  </si>
  <si>
    <t>haciendo clic en los círculos.</t>
  </si>
  <si>
    <t xml:space="preserve"> den Rollstuhl, indem Sie in die Kreise klicken.</t>
  </si>
  <si>
    <t>facendo clic sui cerchi.</t>
  </si>
  <si>
    <t>klikke i cirklerne.</t>
  </si>
  <si>
    <t>klikke i sirklene.</t>
  </si>
  <si>
    <t>en länk för att visa info eller bild.</t>
  </si>
  <si>
    <t>to show info or images.</t>
  </si>
  <si>
    <t>permettant d'afficher des informations ou des images.</t>
  </si>
  <si>
    <t>para mostrar información o imágenes.</t>
  </si>
  <si>
    <t>um Informationen oder Bilder anzuzeigen.</t>
  </si>
  <si>
    <t>per visualizzare informazioni o immagini.</t>
  </si>
  <si>
    <t>til at vise information eller billeder.</t>
  </si>
  <si>
    <t>for å vise informasjon eller bilder.</t>
  </si>
  <si>
    <r>
      <rPr>
        <sz val="11"/>
        <color rgb="FFC00000"/>
        <rFont val="Calibri"/>
        <family val="2"/>
        <scheme val="minor"/>
      </rPr>
      <t>BB</t>
    </r>
    <r>
      <rPr>
        <sz val="11"/>
        <color theme="1"/>
        <rFont val="Calibri"/>
        <family val="2"/>
        <scheme val="minor"/>
      </rPr>
      <t xml:space="preserve"> = sittbredd, </t>
    </r>
    <r>
      <rPr>
        <sz val="11"/>
        <color rgb="FF0070C0"/>
        <rFont val="Calibri"/>
        <family val="2"/>
        <scheme val="minor"/>
      </rPr>
      <t>HH</t>
    </r>
    <r>
      <rPr>
        <sz val="11"/>
        <color theme="1"/>
        <rFont val="Calibri"/>
        <family val="2"/>
        <scheme val="minor"/>
      </rPr>
      <t>= ryggstödshöjd</t>
    </r>
  </si>
  <si>
    <t>BB=seat width, HH=backrest height</t>
  </si>
  <si>
    <t>BB=largeur d’assise, HH=hauteur de dossier</t>
  </si>
  <si>
    <t>BB=ancho del asiento, HH=altura del respaldo</t>
  </si>
  <si>
    <t>BB=Sitzbreite, HH=Rückenlehnenhöhe</t>
  </si>
  <si>
    <t>BB=larghezza sedile, HH=altezza schienale</t>
  </si>
  <si>
    <t>BB=sædebredde, HH=ryglænshøjde</t>
  </si>
  <si>
    <t>BB=setebredde, HH=høyde på ryggstøtte</t>
  </si>
  <si>
    <r>
      <rPr>
        <b/>
        <sz val="11"/>
        <color theme="1"/>
        <rFont val="Calibri"/>
        <family val="2"/>
        <scheme val="minor"/>
      </rPr>
      <t xml:space="preserve">U3-light </t>
    </r>
    <r>
      <rPr>
        <sz val="11"/>
        <color theme="1"/>
        <rFont val="Calibri"/>
        <family val="2"/>
        <scheme val="minor"/>
      </rPr>
      <t>har en fast bakaxel av kolfiber som inte kan flyttas. För att hitta en balansering som passar dig, finns två olika modeller, U3 light och U3 light L.</t>
    </r>
  </si>
  <si>
    <t>The U3-light has a fixed carbon fibre rear axle that cannot be moved. To find a balance that suits you, there are two different models, U3 light and U3 light L.</t>
  </si>
  <si>
    <t>L’U3-Light est équipé d’un essieu arrière fixe en fibre de carbone qui ne peut pas être déplacé. Pour trouver l'équilibre qui vous convient, il existe deux modèles différents : U3 Light et U3 Light L.</t>
  </si>
  <si>
    <t>La U3-light tiene un eje trasero fijo de fibra de carbono que no se puede mover. Para encontrar el equilibrio que mejor se adapte a sus necesidades, existen dos modelos diferentes: U3 light y U3 light L.</t>
  </si>
  <si>
    <t>Die U3-Leuchte verfügt über eine feste Carbon-Hinterachse, die nicht bewegt werden kann. Es gibt zwei verschiedene Modelle, U3 light und U3 light L, um die für Sie passende Balance zu finden.</t>
  </si>
  <si>
    <t>U3 light è dotata di un asse posteriore fisso in fibra di carbonio che non può essere spostato. Per trovare il bilanciamento individuale ideale, sono disponibili due diversi modelli: U3 light e U3 light L.</t>
  </si>
  <si>
    <t>U3 Light har en fast bagaksel af kulfiber, som ikke kan flyttes. For at finde en balance, der passer til dig, findes der to forskellige modeller, U3 light og U3 light L.</t>
  </si>
  <si>
    <t>U3-lyset har en fast bakaksel i karbonfiber som ikke kan flyttes. For å finne en vekt som passer for deg, finnes det to forskjellige modeller, U3 light og U3 light L.</t>
  </si>
  <si>
    <t>L är mer lättbalanserad och lättare att köra på bakhjulen. Finjustera balansen genom att positionera ryggstödet i tre olika lägen.</t>
  </si>
  <si>
    <t>The L is easier to balance and easier to drive on the rear wheels. Fine-tune the balance by positioning the backrest in three different positions.</t>
  </si>
  <si>
    <t>Le modèle L est plus facile à équilibrer et à conduire sur les roues arrière. Trois positions différentes de dossier permettent un réglage fin de l'équilibre.</t>
  </si>
  <si>
    <t>El modelo L es más fácil de equilibrar y de conducir con las ruedas traseras. Ajuste el equilibrio colocando el respaldo en tres posiciones diferentes.</t>
  </si>
  <si>
    <t>L ist kippfreudiger und lässt sich leichter auf den Hinterrädern fahren. Sie können den Schwerpunkt einstellen, indem Sie die Rückenlehne in drei verschiedene Positionen bringen.</t>
  </si>
  <si>
    <t>Il modello L è più facile da bilanciare e da guidare sulle ruote posteriori. Regolare il bilanciamento posizionando lo schienale in tre diverse posizioni .</t>
  </si>
  <si>
    <t>L er nemmere at afbalancere og lettere at køre på baghjulene. Finjuster balancen ved at placere ryglænet i tre forskellige positioner.</t>
  </si>
  <si>
    <t>L er lettere å balansere og lettere å kjøre på bakhjulene. Finjuster balansen ved å plassere ryggstøtten i tre forskjellige posisjoner.</t>
  </si>
  <si>
    <t>U3 Light har sitthöjd 47 cm fram och 43 bak, utan dyna.            Max brukarvikt är 100 kg för sittbredd 33-45.</t>
  </si>
  <si>
    <t>The U3 Light has a seat height of 47 cm in the front and 43 cm in the back, without cushion. Maximum user weight is 100 kg for seat width 33-45.</t>
  </si>
  <si>
    <t>Le fauteuil U3 Light possède une hauteur d’assise de 47 cm à l’avant et de 43 cm à l’arrière sans coussin. Le poids maximal de l’utilisateur est de 100 kg pour une largeur d’assise de 33 à 45 cm.</t>
  </si>
  <si>
    <t>La U3 Light tiene una altura de asiento de 47 cm en la parte delantera y 43 cm en la parte trasera, sin cojín. El peso máximo del usuario es de 100 kg para la anchura del asiento 33-45.</t>
  </si>
  <si>
    <t>Der U3 Light hat eine Sitzhöhe von 47 cm vorne und 43 cm hinten ohne Sitzkissen. Das maximal zulässige Körpergewicht beträgt 100 kg für die Sitzbreite 33–45 cm.</t>
  </si>
  <si>
    <t>U3 Light ha un'altezza della seduta di 47 cm davanti e 43 cm dietro senza cuscino. Il peso massimo dell'utente è di 100 kg per la larghezza del sedile di 33–45.</t>
  </si>
  <si>
    <t>U3 Light har en sædehøjde på 47 cm foran og 43 cm bagpå, uden pude. Den maksimale brugervægt er 100 kg for sædebredde 33-45.</t>
  </si>
  <si>
    <t>U3 Light har en setehøyde på 47 cm foran og 43 cm bak, uten pute. Maksimal brukervekt er 100 kg for setebredde 33-45.</t>
  </si>
  <si>
    <r>
      <rPr>
        <b/>
        <sz val="11"/>
        <color theme="1"/>
        <rFont val="Calibri"/>
        <family val="2"/>
        <scheme val="minor"/>
      </rPr>
      <t>Panthera X3</t>
    </r>
    <r>
      <rPr>
        <sz val="11"/>
        <color theme="1"/>
        <rFont val="Calibri"/>
        <family val="2"/>
        <scheme val="minor"/>
      </rPr>
      <t xml:space="preserve"> har chassi och rygg tillverkad av kolfiber och en fast bakaxel av kolfiber som inte kan flyttas. </t>
    </r>
  </si>
  <si>
    <r>
      <rPr>
        <b/>
        <sz val="11"/>
        <color theme="1"/>
        <rFont val="Calibri"/>
        <family val="2"/>
        <scheme val="minor"/>
      </rPr>
      <t>Panthera X3</t>
    </r>
    <r>
      <rPr>
        <sz val="11"/>
        <color theme="1"/>
        <rFont val="Calibri"/>
        <family val="2"/>
        <scheme val="minor"/>
      </rPr>
      <t xml:space="preserve"> has chassis, backrest and rear axle made of carbon fibre. </t>
    </r>
  </si>
  <si>
    <t>Le châssis, le dossier et l’essieu arrière du Panthera X3 sont en fibre de carbone.</t>
  </si>
  <si>
    <t>Panthera X3 tiene el chasis, el respaldo y el eje trasero en fibra de carbono.</t>
  </si>
  <si>
    <t>Panthera X3 è dotata di telaio, schienale e asse posteriore in fibra di carbonio.</t>
  </si>
  <si>
    <t>Panthera X3 har chassis, ryglæn og bagaksel fremstillet af kulfiber.</t>
  </si>
  <si>
    <t>Panthera X3 har chassis, ryggstøtte og bakaksel i karbonfiber.</t>
  </si>
  <si>
    <t>Balans och sitthöjd justeras genom att välja mellan 4 olika chassin.   Panthera X3 är avsedd endast för avancerade användare.</t>
  </si>
  <si>
    <t>Balance and seat height is adjusted with a selection of 4 different chassis.   Panthera X3 is designed for advanced users.</t>
  </si>
  <si>
    <t>L’équilibre et la hauteur d’assise sont réglables grâce au choiX3 de 4 châssis différents.   Panthera X3 est conçu pour les utilisateurs eX3périmentés.</t>
  </si>
  <si>
    <t>El equilibrio y la altura del asiento se ajustan con una selección de 4 chasis diferentes.   Panthera X3 está diseñada para usuarios avanzados.</t>
  </si>
  <si>
    <t>Balance und Sitzhöhe werden mit einer Auswahl von 4 verschiedenen Fahrgestellen eingestellt.   Panthera X3 wurde für fortgeschrittene Benutzer entwickelt.</t>
  </si>
  <si>
    <t>Il bilanciamento e l'altezza del sedile possono essere regolati scegliendo tra 4 diversi telai.   Panthera X3 è progettata per utenti avanzati.</t>
  </si>
  <si>
    <t>Balance og sædehøjde justeres med et udvalg af 4 forskellige chassiser.   Panthera X3 er designet til avancerede brugere.</t>
  </si>
  <si>
    <t>Balanse og setehøyde justeres med et utvalg av 4 ulike understell.   Panthera X3 er designet for avanserte brukere.</t>
  </si>
  <si>
    <t>Max brukarvikt är 125 kg .</t>
  </si>
  <si>
    <t xml:space="preserve">Max userweight is 125 kg </t>
  </si>
  <si>
    <t>Poids max. utilisateur 125 kg</t>
  </si>
  <si>
    <t>El peso máximo del usuario es de 125 kg</t>
  </si>
  <si>
    <t>Das max. Körpergewicht beträgt 125 kg</t>
  </si>
  <si>
    <t>Il peso massimo dell'utente è 125 kg</t>
  </si>
  <si>
    <t>Maks. brugervægt er 125 kg</t>
  </si>
  <si>
    <t>Maks. brukervekt er 125 kg</t>
  </si>
  <si>
    <t>seatwidth</t>
  </si>
  <si>
    <t>U3 Light model</t>
  </si>
  <si>
    <t>Modèle U3 Light</t>
  </si>
  <si>
    <t>Modelo U3 Light</t>
  </si>
  <si>
    <t>U3 Light-Modell</t>
  </si>
  <si>
    <t>Modello U3 Light</t>
  </si>
  <si>
    <t>U3 Light-model</t>
  </si>
  <si>
    <t>U3 Light-modell</t>
  </si>
  <si>
    <t>U3 Light</t>
  </si>
  <si>
    <t>U3 Light Y-Front</t>
  </si>
  <si>
    <t>U3 Light Y-front</t>
  </si>
  <si>
    <t>U3 Light Y-Front 90°</t>
  </si>
  <si>
    <t>U3 Light Y-front 90°</t>
  </si>
  <si>
    <t>U3 Light Y-Front Låg</t>
  </si>
  <si>
    <t>U3 Light Y-Front Low</t>
  </si>
  <si>
    <t>U3 Light Y-Front Lav</t>
  </si>
  <si>
    <t>U3 Light Front Hög 4°</t>
  </si>
  <si>
    <t>U3 Light Front High 4°</t>
  </si>
  <si>
    <t>U3 Light Front Høj 4°</t>
  </si>
  <si>
    <t xml:space="preserve">          U3 Light/L *</t>
  </si>
  <si>
    <t>U3 Light/L *</t>
  </si>
  <si>
    <t xml:space="preserve">          U3 Light Y-front/L *</t>
  </si>
  <si>
    <t>U3 Light Y-Front/L *</t>
  </si>
  <si>
    <t>U3 Light Y-front/L *</t>
  </si>
  <si>
    <t xml:space="preserve">     Sittbredd 33-45 cm, Sittdjup 35-46 cm</t>
  </si>
  <si>
    <t xml:space="preserve">     Seat width 33-45 cm, Seat depth 35-46 cm</t>
  </si>
  <si>
    <t>Largeur d’assise 33-45 cm, profondeur d’assise 35-46 cm</t>
  </si>
  <si>
    <t>Anchura del asiento 33-45 cm, profundidad del asiento 35-46 cm</t>
  </si>
  <si>
    <t>Sitzbreite 33–45 cm, Sitztiefe 35–46 cm</t>
  </si>
  <si>
    <t>Profondità sedile 33-45 cm, profondità sedile 35-46 cm</t>
  </si>
  <si>
    <t>Sædebredde 33-45 cm, sædedybde 35-46 cm</t>
  </si>
  <si>
    <t>Setebredde 33-45 cm, setedybde 35-46 cm</t>
  </si>
  <si>
    <t xml:space="preserve">     Sittbredd 33-45 cm, Sittdjup 35, 37.5, 40, 42.5 cm</t>
  </si>
  <si>
    <t xml:space="preserve">     Seat width 33-45 cm, Seat depth 35, 37.5, 40, 42.5 cm</t>
  </si>
  <si>
    <t>Largeur d’assise 33-45 cm, profondeur d’assise 35, 37,5, 40, 42,5 cm</t>
  </si>
  <si>
    <t>Anchura del asiento 33-45 cm, profundidad del asiento 35, 37,5, 40, 42,5 cm</t>
  </si>
  <si>
    <t>Sitzbreite 33–45 cm, Sitztiefe 35, 37,5, 40, 42,5 cm</t>
  </si>
  <si>
    <t>Larghezza sedile 33-45 cm, profondità sedile 35, 37,5, 40, 42,5 cm</t>
  </si>
  <si>
    <t>Sædebredde 33-45 cm, sædedybde 35, 37,5, 40, 42,5 cm</t>
  </si>
  <si>
    <t>Setebredde 33-45 cm, setedybde 35, 37,5, 40, 42,5 cm</t>
  </si>
  <si>
    <t xml:space="preserve">     Sittbredd 33-45 cm, Sittdjup 35-40 cm</t>
  </si>
  <si>
    <t xml:space="preserve">     Seat width 33-45 cm, Seat depth 35-40 cm</t>
  </si>
  <si>
    <t>Largeur d’assise 33-45 cm, profondeur d’assise 35-40 cm</t>
  </si>
  <si>
    <t>Anchura del asiento 33-45 cm, profundidad del asiento 35-40 cm</t>
  </si>
  <si>
    <t>Sitzbreite 33–45 cm, Sitztiefe 35–40 cm</t>
  </si>
  <si>
    <t>Profondità sedile 33-35 cm, profondità sedile 35-40 cm</t>
  </si>
  <si>
    <t>Sædebredde 33-45 cm, sædedybde 35-40 cm</t>
  </si>
  <si>
    <t>Setebredde 33-45 cm, setedybde 35-40 cm</t>
  </si>
  <si>
    <t xml:space="preserve">     Sittbredd 33-50 cm, Sittdjup 35cm, 37.5, 40, 42.5 cm</t>
  </si>
  <si>
    <t xml:space="preserve">     Seat width 33-50 cm, Seat depth 35cm, 37.5, 40, 42.5 cm</t>
  </si>
  <si>
    <t>Largeur d’assise 33-50 cm, profondeur d’assise 35 cm, 37,5, 40, 42,5 cm</t>
  </si>
  <si>
    <t>Anchura del asiento 33-50 cm, profundidad del asiento 35 cm, 37,5, 40, 42,5 cm</t>
  </si>
  <si>
    <t>Sitzbreite 33–50 cm, Sitztiefe 35 cm, 37,5, 40, 42,5 cm</t>
  </si>
  <si>
    <t>Larghezza sedile 33-50 cm, profondità sedile 35 cm, 37,5, 40, 42,5 cm</t>
  </si>
  <si>
    <t>Sædebredde 33-50 cm, sædedybde 35 cm, 37,5, 40, 42,5 cm</t>
  </si>
  <si>
    <t>Setebredde 33-50 cm, setedybde 35 cm, 37,5, 40, 42,5 cm</t>
  </si>
  <si>
    <t xml:space="preserve">     Sittbredd 33-45 cm, Sittdjup 35, 37.5 cm</t>
  </si>
  <si>
    <t xml:space="preserve">     Seat width 33-45 cm, Seat depth 35, 37.5 cm</t>
  </si>
  <si>
    <t>Largeur d’assise 33-45 cm, profondeur d’assise 35, 37,5 cm</t>
  </si>
  <si>
    <t>Anchura del asiento 33-45 cm, profundidad del asiento 35, 37,5 cm</t>
  </si>
  <si>
    <t>Sitzbreite 33–45 cm, Sitztiefe 35, 37,5 cm</t>
  </si>
  <si>
    <t>Larghezza sedile 33-45 cm, profondità sedile 35, 37,5 cm</t>
  </si>
  <si>
    <t>Sædebredde 33-45 cm, sædedybde 35, 37,5 cm</t>
  </si>
  <si>
    <t>Setebredde 33-45 cm, setedybde 35, 37,5 cm</t>
  </si>
  <si>
    <t xml:space="preserve">                  Gulmarkering indikerar 20 dagars lev.tid.</t>
  </si>
  <si>
    <t xml:space="preserve">  Yellow color indicates 20 days delivery time</t>
  </si>
  <si>
    <t>La couleur jaune indique un délai de livraison de 20 jours</t>
  </si>
  <si>
    <t>El color amarillo indica un plazo de entrega de 20 días</t>
  </si>
  <si>
    <t>Gelb zeigt 20 Tage Lieferzeit an</t>
  </si>
  <si>
    <t>Il colore giallo indica un tempo di consegna di 20 giorni</t>
  </si>
  <si>
    <t>Gul farve angiver 20 dages leveringstid</t>
  </si>
  <si>
    <t>Gul farge indikerer 20 dagers leveringstid</t>
  </si>
  <si>
    <t>*  "/L  "är en mer lättbalanserad rullstol. Bakaxeln är placerad  22 mm framåt.</t>
  </si>
  <si>
    <t>*  "/L  "is a more easily tipping wheelchairl. The back axis is is positioned  22 mm forwards.</t>
  </si>
  <si>
    <t>*  La version « /L » est un fauteuil roulant plus facile à basculer. L’axe arrière est positionné de 22 mm en avant.</t>
  </si>
  <si>
    <t>*  "/L "es una silla de ruedas más fácil de volcar. El eje trasero está posicionado 22 mm hacia delante.</t>
  </si>
  <si>
    <t>*  "/L "ist ein leichter kippbarer Rollstuhl. Die Hinterachse ist 22 mm nach vorne positioniert.</t>
  </si>
  <si>
    <t>*  "/L "è una carrozzina più facile da ribaltare. L'asse posteriore è posizionato 22 mm in avanti.</t>
  </si>
  <si>
    <t>*  "/L” er en kørestol, der er nemmere at tippe. Bagakslen er placeret 22 mm fremad.</t>
  </si>
  <si>
    <t>*  "/L "er en rullestol som er lettere å vippe. Bakakselen er posisjonert 22 mm forover.</t>
  </si>
  <si>
    <t xml:space="preserve">  Rensa</t>
  </si>
  <si>
    <t xml:space="preserve">  Clear</t>
  </si>
  <si>
    <t>Effacer</t>
  </si>
  <si>
    <t>Borrar</t>
  </si>
  <si>
    <t>Löschen</t>
  </si>
  <si>
    <t>Cancella</t>
  </si>
  <si>
    <t>Ryd</t>
  </si>
  <si>
    <t>Slett</t>
  </si>
  <si>
    <t>art.nr.</t>
  </si>
  <si>
    <t>art.no.</t>
  </si>
  <si>
    <t>réf.</t>
  </si>
  <si>
    <t>art. n.º</t>
  </si>
  <si>
    <t>Art.-Nr.</t>
  </si>
  <si>
    <t>n. art.</t>
  </si>
  <si>
    <t>varenr.</t>
  </si>
  <si>
    <t>Art.nr.</t>
  </si>
  <si>
    <t>sittbredd</t>
  </si>
  <si>
    <t>seat width</t>
  </si>
  <si>
    <t>largeur d’assise</t>
  </si>
  <si>
    <t>anchura del asiento</t>
  </si>
  <si>
    <t>Sitzbreite</t>
  </si>
  <si>
    <t>larghezza sedile</t>
  </si>
  <si>
    <t>sædebredde</t>
  </si>
  <si>
    <t>setebredde</t>
  </si>
  <si>
    <t>Panthera X3</t>
  </si>
  <si>
    <t>Välj sittbredd och balansering nedan för rätt art.nr.</t>
  </si>
  <si>
    <t>Select seat width and balance below for correct art.no.</t>
  </si>
  <si>
    <t>Sélectionnez la largeur d’assise et l’équilibre ci-dessous pour obtenir la référence correcte.</t>
  </si>
  <si>
    <t>Seleccione el ancho del asiento y el equilibrio a continuación para obtener el número de artículo correcto.</t>
  </si>
  <si>
    <t>Wählen Sie unten die Sitzbreite und das Gleichgewicht für die richtige Art.-Nr.</t>
  </si>
  <si>
    <t>Selezionare la larghezza e l'equilibrio del sedile qui sotto per il numero articolo corretto.</t>
  </si>
  <si>
    <t>Vælg sædebredde og balance nedenfor for korrekt varenr.</t>
  </si>
  <si>
    <t>Velg setebredde og balanse nedenfor for riktig art.nr.</t>
  </si>
  <si>
    <t>Rullstolsfärg</t>
  </si>
  <si>
    <t>Chassis colour</t>
  </si>
  <si>
    <t>Couleur du châssis</t>
  </si>
  <si>
    <t>Color del chasis</t>
  </si>
  <si>
    <t>Fahrgestellfarbe</t>
  </si>
  <si>
    <t>Colore telaio</t>
  </si>
  <si>
    <t>Chassisfarve</t>
  </si>
  <si>
    <t>Chassisfarge</t>
  </si>
  <si>
    <t>Vit - Pearl white</t>
  </si>
  <si>
    <t>Blue- Racing Blue</t>
  </si>
  <si>
    <t>Bleu – Racing Blue</t>
  </si>
  <si>
    <t>Color azul carreras</t>
  </si>
  <si>
    <t>Blau – Racing Blue</t>
  </si>
  <si>
    <t>Blu - Racing Blue</t>
  </si>
  <si>
    <t>Blå - Racing Blue</t>
  </si>
  <si>
    <t>Blå – Racing Blue</t>
  </si>
  <si>
    <t>Svart - Anodic Black</t>
  </si>
  <si>
    <t>Black- Anodic Black</t>
  </si>
  <si>
    <t>Noir - Anodic Black</t>
  </si>
  <si>
    <t>Negro- Negro anodizado</t>
  </si>
  <si>
    <t>Schwarz – Anodic Black</t>
  </si>
  <si>
    <t>Nero - Anodic Black</t>
  </si>
  <si>
    <t>Sot - Anodic Black</t>
  </si>
  <si>
    <t>Svart- Anodic Black</t>
  </si>
  <si>
    <t xml:space="preserve">         Tillvalsfärg</t>
  </si>
  <si>
    <t xml:space="preserve">         Optional colour</t>
  </si>
  <si>
    <t>Couleur en option</t>
  </si>
  <si>
    <t>Color opcional</t>
  </si>
  <si>
    <t>Optionale Farbe</t>
  </si>
  <si>
    <t>Colore opzionale</t>
  </si>
  <si>
    <t>Valgfri farve</t>
  </si>
  <si>
    <t>Valgfri farge</t>
  </si>
  <si>
    <t xml:space="preserve">En leveranstid på 20 dagar tillkommer för tillvalsfärg. </t>
  </si>
  <si>
    <t>A delivery time of 20 days for optional colour</t>
  </si>
  <si>
    <t>Délai de livraison de 20 jours pour la couleur en option</t>
  </si>
  <si>
    <t>Plazo de entrega de 20 días para el color opcional</t>
  </si>
  <si>
    <t>Lieferzeit 20 Tage für optionale Farbe</t>
  </si>
  <si>
    <t>Tempo di consegna di 20 giorni per il colore opzionale</t>
  </si>
  <si>
    <t>Leveringstid på 20 dage for valgfri farve</t>
  </si>
  <si>
    <t>Leveringstid på 20 dager for valgfri farge</t>
  </si>
  <si>
    <t>Fyll i art.nr. i rutan nedanför</t>
  </si>
  <si>
    <t>Fill in art.no. In the square below</t>
  </si>
  <si>
    <t>Indiquez la référence dans le carré ci-dessous</t>
  </si>
  <si>
    <t>Números de artículo en el cuadro de abajo</t>
  </si>
  <si>
    <t>Art.-Nr. im Kästchen eintragen</t>
  </si>
  <si>
    <t>Inserire il n. art. nel riquadro di seguito</t>
  </si>
  <si>
    <t>Udfyld varenummer I firkanten nedenfor</t>
  </si>
  <si>
    <t>Skriv inn artikkelnummer i ruten nedenfor</t>
  </si>
  <si>
    <r>
      <t xml:space="preserve">Sittbredd </t>
    </r>
    <r>
      <rPr>
        <b/>
        <i/>
        <sz val="12"/>
        <color rgb="FFC00000"/>
        <rFont val="Calibri"/>
        <family val="2"/>
        <scheme val="minor"/>
      </rPr>
      <t>BB</t>
    </r>
  </si>
  <si>
    <r>
      <rPr>
        <b/>
        <i/>
        <sz val="11"/>
        <color theme="1"/>
        <rFont val="Calibri"/>
        <family val="2"/>
        <scheme val="minor"/>
      </rPr>
      <t xml:space="preserve">Seat width </t>
    </r>
    <r>
      <rPr>
        <b/>
        <i/>
        <sz val="11"/>
        <color rgb="FFC00000"/>
        <rFont val="Calibri"/>
        <family val="2"/>
        <scheme val="minor"/>
      </rPr>
      <t>BB</t>
    </r>
  </si>
  <si>
    <t>Largeur d'assise BB</t>
  </si>
  <si>
    <t>Anchura del asiento BB</t>
  </si>
  <si>
    <t>Sitzbreite BB</t>
  </si>
  <si>
    <t>Larghezza sedile BB</t>
  </si>
  <si>
    <t>Sædebredde BB</t>
  </si>
  <si>
    <t>Setebredde BB</t>
  </si>
  <si>
    <t xml:space="preserve">     Möjlig sittbredd:</t>
  </si>
  <si>
    <t xml:space="preserve">     Possible Seat width:</t>
  </si>
  <si>
    <t>Largeur d’assise possible :</t>
  </si>
  <si>
    <t>Posible anchura del asiento:</t>
  </si>
  <si>
    <t>Mögliche Sitzbreite:</t>
  </si>
  <si>
    <t>Larghezza sedile possibile:</t>
  </si>
  <si>
    <t>Mulig sædebredde:</t>
  </si>
  <si>
    <t>Mulig setebredde:</t>
  </si>
  <si>
    <t>Sittdjup</t>
  </si>
  <si>
    <t>Seat depth</t>
  </si>
  <si>
    <t>Profondeur d’assise</t>
  </si>
  <si>
    <t>Profundidad del asiento</t>
  </si>
  <si>
    <t>Sitztiefe</t>
  </si>
  <si>
    <t>Profondità sedile</t>
  </si>
  <si>
    <t>Sædedybde</t>
  </si>
  <si>
    <t>Setedybde</t>
  </si>
  <si>
    <t xml:space="preserve">     Möjlig sittdjup:</t>
  </si>
  <si>
    <t xml:space="preserve">     Possible seat depth:</t>
  </si>
  <si>
    <t>Profondeur d’assise possible :</t>
  </si>
  <si>
    <t>Posible profundidad del asiento:</t>
  </si>
  <si>
    <t>Mögliche Sitztiefe:</t>
  </si>
  <si>
    <t>Profondità sedile possibile:</t>
  </si>
  <si>
    <t>Mulig sædedybde:</t>
  </si>
  <si>
    <t>Mulig setedybde:</t>
  </si>
  <si>
    <t>Ryggstöd</t>
  </si>
  <si>
    <t>Backrest - adjustable height</t>
  </si>
  <si>
    <t>Dossier – hauteur réglable</t>
  </si>
  <si>
    <t>Respaldo - altura ajustable</t>
  </si>
  <si>
    <t>Rückenlehne – höhenverstellbar</t>
  </si>
  <si>
    <t>Schienale - altezza regolabile</t>
  </si>
  <si>
    <t>Ryglæn – justerbar højde</t>
  </si>
  <si>
    <t>Ryggstøtte – justerbar høyde</t>
  </si>
  <si>
    <t>Standard</t>
  </si>
  <si>
    <t>Estándar</t>
  </si>
  <si>
    <t xml:space="preserve">        Insvängd *</t>
  </si>
  <si>
    <t xml:space="preserve">         Tapered *</t>
  </si>
  <si>
    <t>Rétréci *</t>
  </si>
  <si>
    <t>Cónico *</t>
  </si>
  <si>
    <t>Schmal zulaufend *</t>
  </si>
  <si>
    <t>Conico *</t>
  </si>
  <si>
    <t>Konisk *</t>
  </si>
  <si>
    <t>Smal *</t>
  </si>
  <si>
    <t xml:space="preserve">        Bakåbockad **</t>
  </si>
  <si>
    <t xml:space="preserve">        Backward curved **</t>
  </si>
  <si>
    <t>Incurvé vers l’arrière **</t>
  </si>
  <si>
    <t>Curvado hacia atrás **</t>
  </si>
  <si>
    <t>Rückwärts gekrümmt **</t>
  </si>
  <si>
    <t>Curvo all'indietro **</t>
  </si>
  <si>
    <t>Baglæns buet **</t>
  </si>
  <si>
    <t>Bakoverbøyd **</t>
  </si>
  <si>
    <t xml:space="preserve">        För fasta ryggar ***</t>
  </si>
  <si>
    <t xml:space="preserve">        For fixed backrest  ***</t>
  </si>
  <si>
    <t>Pour dossier fixe ***</t>
  </si>
  <si>
    <t>Para respaldo fijo ***</t>
  </si>
  <si>
    <t>Für feste Rückenlehne ***</t>
  </si>
  <si>
    <t>Per schienale fisso ***</t>
  </si>
  <si>
    <t>Til fast ryglæn ***</t>
  </si>
  <si>
    <t>For fast ryggstøtte ***</t>
  </si>
  <si>
    <t xml:space="preserve">              Insvängd 6 cm *</t>
  </si>
  <si>
    <t xml:space="preserve">              Tapered 6 cm *</t>
  </si>
  <si>
    <t>Rétréci 6 cm *</t>
  </si>
  <si>
    <t>Cónico 6 cm *</t>
  </si>
  <si>
    <t>Schmal zulaufend 6 cm *</t>
  </si>
  <si>
    <t>Conico 6 cm *</t>
  </si>
  <si>
    <t>Konisk 6 cm *</t>
  </si>
  <si>
    <t>Smal 6 cm *</t>
  </si>
  <si>
    <t xml:space="preserve">                 Utsvängd 3 cm **</t>
  </si>
  <si>
    <t xml:space="preserve">                 Flared 3 cm **</t>
  </si>
  <si>
    <t>Évasé 3 cm **</t>
  </si>
  <si>
    <t>Acampanado 3 cm **</t>
  </si>
  <si>
    <t>Ausgestellt 3 cm **</t>
  </si>
  <si>
    <t>Svasato 3 cm **</t>
  </si>
  <si>
    <t>Svaj 3 cm **</t>
  </si>
  <si>
    <t>Utsvingt 3 cm **</t>
  </si>
  <si>
    <t xml:space="preserve">                 Bakåtbockad-insvängd***</t>
  </si>
  <si>
    <t xml:space="preserve">                 Curved-Tapered***</t>
  </si>
  <si>
    <t>Incurvé-Rétréci***</t>
  </si>
  <si>
    <t>Curva-Cónica***</t>
  </si>
  <si>
    <t>Gekrümmt-Ausgestellt***</t>
  </si>
  <si>
    <t>Curvo-conico***</t>
  </si>
  <si>
    <t>Buet-konisk***</t>
  </si>
  <si>
    <t>Buet-smal***</t>
  </si>
  <si>
    <t>och</t>
  </si>
  <si>
    <t>and</t>
  </si>
  <si>
    <t>et</t>
  </si>
  <si>
    <t>y</t>
  </si>
  <si>
    <t>und</t>
  </si>
  <si>
    <t>e</t>
  </si>
  <si>
    <t>og</t>
  </si>
  <si>
    <t>klädsel</t>
  </si>
  <si>
    <t>upholstery</t>
  </si>
  <si>
    <t>garniture</t>
  </si>
  <si>
    <t>tapicería</t>
  </si>
  <si>
    <t>Polster</t>
  </si>
  <si>
    <t>rivestimento</t>
  </si>
  <si>
    <t>betræk</t>
  </si>
  <si>
    <t>polstring</t>
  </si>
  <si>
    <t>Ryggstödshöjd HH</t>
  </si>
  <si>
    <t>Backrest height HH</t>
  </si>
  <si>
    <t>Hauteur du dossier HH</t>
  </si>
  <si>
    <t>Altura del respaldo HH</t>
  </si>
  <si>
    <t>Rückenlehnenhöhe HH</t>
  </si>
  <si>
    <t>Altezza schienale HH</t>
  </si>
  <si>
    <t>Ryglænshøjde HH</t>
  </si>
  <si>
    <t>Ryggstøttehøyde HH</t>
  </si>
  <si>
    <t>Rygghöjd</t>
  </si>
  <si>
    <t>Backrest height</t>
  </si>
  <si>
    <t>Hauteur du dossier</t>
  </si>
  <si>
    <t>Altura del respaldo</t>
  </si>
  <si>
    <t>Rückenlehnenhöhe</t>
  </si>
  <si>
    <t>Altezza schienale</t>
  </si>
  <si>
    <t>Ryglænshøjde</t>
  </si>
  <si>
    <t>Ryggstøttehøyde</t>
  </si>
  <si>
    <t>art.nr. rygg</t>
  </si>
  <si>
    <t>art.no. backrest</t>
  </si>
  <si>
    <t>Réf. dossier</t>
  </si>
  <si>
    <t>Núm. art. respaldo</t>
  </si>
  <si>
    <t>Art.-Nr. Rückenlehne</t>
  </si>
  <si>
    <t>N. art. schienale</t>
  </si>
  <si>
    <t>varenr. ryglæn</t>
  </si>
  <si>
    <t>art.nr. ryggstøtte</t>
  </si>
  <si>
    <t>Ryggstödsplacering (se bild)</t>
  </si>
  <si>
    <t>Backrest placement (see image)</t>
  </si>
  <si>
    <t>Positionnement du dossier (voir l’illustration)</t>
  </si>
  <si>
    <t>Colocación del respaldo (véase la imagen)</t>
  </si>
  <si>
    <t>Platzierung der Rückenlehne (siehe Abbildung)</t>
  </si>
  <si>
    <t>Posizionamento dello schienale (vedere l'immagine)</t>
  </si>
  <si>
    <t>Placering af ryglæn (se billede)</t>
  </si>
  <si>
    <t>Plassering av ryggstøtte (se bilde)</t>
  </si>
  <si>
    <t>Placeringen av ryggstödet på chassit påverkar stolens balansläge.</t>
  </si>
  <si>
    <t>The positioning of the backrest on the chassis affects the balance.</t>
  </si>
  <si>
    <t>Le positionnement du dossier sur le châssis influe sur l’équilibre/le centre de gravité.</t>
  </si>
  <si>
    <t>La posición del respaldo en el chasis afecta al equilibrio.</t>
  </si>
  <si>
    <t>Die Positionierung der Rückenlehne auf dem Fahrgestell beeinflusst das Gleichgewicht/den Schwerpunkt.</t>
  </si>
  <si>
    <t>Il posizionamento dello schienale sul telaio influisce sul bilanciamento.</t>
  </si>
  <si>
    <t>Placeringen af ryglænet på chassiset påvirker balancen.</t>
  </si>
  <si>
    <t>Plasseringen av ryggstøtten på understellet påvirker balansen.</t>
  </si>
  <si>
    <t xml:space="preserve"> "lätt balanserad" = lätt att köra på bakhjulen. Positionen kan lätt ändras senare.</t>
  </si>
  <si>
    <t xml:space="preserve"> "easy balanced"=easy to pull up on the rearwheels. The position can easily be changed later.</t>
  </si>
  <si>
    <t>« easy balanced » = facile à équilibrer sur les roues arrière. La position peut être facilement modifiée ultérieurement.</t>
  </si>
  <si>
    <t>"fácil de equilibrar"=fácil de levantar por las ruedas traseras. La posición se puede cambiar fácilmente más adelante.</t>
  </si>
  <si>
    <t>"bilanciamento semplice"=facile da sollevare sulle ruote posteriori. La posizione può essere facilmente modificata in un secondo momento.</t>
  </si>
  <si>
    <t>"easy balanced"=nem at trække op på baghjulene. Positionen kan nemt ændres senere.</t>
  </si>
  <si>
    <t>"easy balanced"=enkel å trekke opp på bakhjulene. Plasseringen kan enkelt endres senere.</t>
  </si>
  <si>
    <t>Position 1</t>
  </si>
  <si>
    <t>Posición 1</t>
  </si>
  <si>
    <t>Position 1</t>
  </si>
  <si>
    <t>Posizione 1</t>
  </si>
  <si>
    <t>Posisjon 1</t>
  </si>
  <si>
    <t>Position 2</t>
  </si>
  <si>
    <t>Posición 2</t>
  </si>
  <si>
    <t>Position 2</t>
  </si>
  <si>
    <t>Posizione 2</t>
  </si>
  <si>
    <t>Posisjon 2</t>
  </si>
  <si>
    <t>Position 3</t>
  </si>
  <si>
    <t>Posición 3</t>
  </si>
  <si>
    <t>Posizione 3</t>
  </si>
  <si>
    <t>Posisjon 3</t>
  </si>
  <si>
    <t>Position 4</t>
  </si>
  <si>
    <t>Posición 4</t>
  </si>
  <si>
    <t>Posizione 4</t>
  </si>
  <si>
    <t>Posisjon 4</t>
  </si>
  <si>
    <t>Mest lätt balanserad</t>
  </si>
  <si>
    <t>Most easy balanced</t>
  </si>
  <si>
    <t>Équilibrage le plus facile</t>
  </si>
  <si>
    <t>Equilibrado más fácil</t>
  </si>
  <si>
    <t>Kippfreudig</t>
  </si>
  <si>
    <t>Bilanciamento più semplice</t>
  </si>
  <si>
    <t>Nemmest at afbalancere</t>
  </si>
  <si>
    <t>Lettest balansert</t>
  </si>
  <si>
    <t>Mindre lätt balanserad</t>
  </si>
  <si>
    <t>Less easy balanced</t>
  </si>
  <si>
    <t>Équilibrage moins facile</t>
  </si>
  <si>
    <t>Menos fácil de equilibrar</t>
  </si>
  <si>
    <t>Etwas kippfreudig</t>
  </si>
  <si>
    <t>Bilanciamento meno semplice</t>
  </si>
  <si>
    <t>Mindre nem at afbalancere</t>
  </si>
  <si>
    <t>Lett balansert</t>
  </si>
  <si>
    <t>Medel balanserad</t>
  </si>
  <si>
    <t>Medium balanced</t>
  </si>
  <si>
    <t>Équilibrage moyen</t>
  </si>
  <si>
    <t>Equilibrio intermedio</t>
  </si>
  <si>
    <t>mittel</t>
  </si>
  <si>
    <t>Bilanciamento medio</t>
  </si>
  <si>
    <t>Medium afbalanceret</t>
  </si>
  <si>
    <t>Middels balansert</t>
  </si>
  <si>
    <t>Minst lätt balanserad</t>
  </si>
  <si>
    <t>Least easy balanced</t>
  </si>
  <si>
    <t>Équilibrage le moins facile</t>
  </si>
  <si>
    <t>stabil</t>
  </si>
  <si>
    <t>Vanskeligst afbalanceret</t>
  </si>
  <si>
    <t>Tyngst balansert</t>
  </si>
  <si>
    <t>Balansering (se skiss)</t>
  </si>
  <si>
    <t>Balance (see image)</t>
  </si>
  <si>
    <t>Équilibre (voir image)</t>
  </si>
  <si>
    <t>Equilibrio (véase la imagen)</t>
  </si>
  <si>
    <t>Gleichgewicht (siehe Abbildung)</t>
  </si>
  <si>
    <t>Bilanciamento (vedere l'immagine)</t>
  </si>
  <si>
    <t>Balance (se billede)</t>
  </si>
  <si>
    <t>Balanse (se bilde)</t>
  </si>
  <si>
    <t>Mest lättbalancerad</t>
  </si>
  <si>
    <t>Standard höjd</t>
  </si>
  <si>
    <t>Standard seat height</t>
  </si>
  <si>
    <t>Hauteur d’assise standard</t>
  </si>
  <si>
    <t>Altura del asiento estándar</t>
  </si>
  <si>
    <t>Standardsitzhöhe</t>
  </si>
  <si>
    <t>Altezza sedile standard</t>
  </si>
  <si>
    <t>Standardsædehøjde</t>
  </si>
  <si>
    <t>Standard setehøyde</t>
  </si>
  <si>
    <t>Mindre lättbalancerad</t>
  </si>
  <si>
    <t xml:space="preserve">                Sänkt -15mm</t>
  </si>
  <si>
    <t xml:space="preserve">                Lowered -15mm</t>
  </si>
  <si>
    <t>Abaissé -15 mm</t>
  </si>
  <si>
    <t>Bajado -15 mm</t>
  </si>
  <si>
    <t>Abgesenkt – 15 mm</t>
  </si>
  <si>
    <t>Abbassato - 15 mm</t>
  </si>
  <si>
    <t>Sænket -15 mm</t>
  </si>
  <si>
    <t>Senket -15mm</t>
  </si>
  <si>
    <t xml:space="preserve">                 Mindre lättbalancerad</t>
  </si>
  <si>
    <t xml:space="preserve">                 Less easy balanced</t>
  </si>
  <si>
    <t xml:space="preserve">                Mest lättbalancerad</t>
  </si>
  <si>
    <t xml:space="preserve">                Most easy balanced</t>
  </si>
  <si>
    <t>Sänkt -15mm</t>
  </si>
  <si>
    <t>Lowered -15mm</t>
  </si>
  <si>
    <t xml:space="preserve">Chassit kan beställas i 2 st olika balanslägen samt 2 höjdlägen, </t>
  </si>
  <si>
    <t xml:space="preserve">Th chassis can be ordered in 2  different balance pos. and 2 height pos. </t>
  </si>
  <si>
    <t>Le châssis peut être commandé en 2 positions d’équilibrage différentes et 2 positions de hauteur.</t>
  </si>
  <si>
    <t>El chasis se puede pedir en 2 posiciones de equilibrio diferentes. y 2 posiciones de altura</t>
  </si>
  <si>
    <t>Il telaio può essere ordinato in 2 diverse posizioni di bilanciamento e 2 posizioni di altezza.</t>
  </si>
  <si>
    <t>Chassiset kan bestilles i 2 forskellige balancepositioner. og 2 højdepos.</t>
  </si>
  <si>
    <t>Understellet kan bestilles i 2 ulike balanseposisjoner. og 2 høydepos.</t>
  </si>
  <si>
    <t xml:space="preserve">Standardhöjd samt sänkt  15 mm, "lätt balanserad" = lätt att köra på bakhjulen. </t>
  </si>
  <si>
    <t xml:space="preserve">Std height and lowered  15 mm, "easy balanced balanced" = easy to drive on the rear wheels. </t>
  </si>
  <si>
    <t>Hauteur standard et abaissement de 15 mm, « équilibrage facile » = facile à conduire sur les roues arrière.</t>
  </si>
  <si>
    <t>Altura estándar y 15 mm más baja, «equilibrado fácil» = fácil de conducir con las ruedas traseras.</t>
  </si>
  <si>
    <t>Altezza standard e abbassato di 15 mm, "bilanciamento semplice" = facile da guidare sulle ruote posteriori.</t>
  </si>
  <si>
    <t>Standardhøjde og sænket 15 mm, "easy balanced balanced" = let at køre på baghjulene.</t>
  </si>
  <si>
    <t>Standard høyde og senket 15 mm, "easy balanced balanced" = lett å kjøre på bakhjulene.</t>
  </si>
  <si>
    <t>Positionen kan inte ändras senare</t>
  </si>
  <si>
    <t>The position is not possible to change later</t>
  </si>
  <si>
    <t>Une modification ultérieure de la position est impossible</t>
  </si>
  <si>
    <t>No es posible cambiar la posición más tarde</t>
  </si>
  <si>
    <t>Die Position kann später nicht mehr geändert werden</t>
  </si>
  <si>
    <t>Non è possibile modificare la posizione in un secondo momento</t>
  </si>
  <si>
    <t>Positionen kan ikke ændres senere</t>
  </si>
  <si>
    <t>Posisjonen kan ikke endres senere</t>
  </si>
  <si>
    <t>A1 Lätt balans, std höjd</t>
  </si>
  <si>
    <t>A1 Easy balance, std height</t>
  </si>
  <si>
    <t>A1 Équilibrage facile, hauteur standard</t>
  </si>
  <si>
    <t>A1 Fácil de equilibrar, altura estándar</t>
  </si>
  <si>
    <t>A1 Einfache Balance, Standardhöhe</t>
  </si>
  <si>
    <t>A1 Bilanciamento semplice, altezza standard</t>
  </si>
  <si>
    <t>A1 Nem afbalancering, std. højde</t>
  </si>
  <si>
    <t>A1 Enkel balanse, std. høyde</t>
  </si>
  <si>
    <t>A2 std balans, std höjd</t>
  </si>
  <si>
    <t>A2 std balance, std height</t>
  </si>
  <si>
    <t>A2 Équilibrage facile, hauteur standard</t>
  </si>
  <si>
    <t>Equilibrio estándar A2, altura estándar</t>
  </si>
  <si>
    <t>A2 Standardbalance, Standardhöhe</t>
  </si>
  <si>
    <t>A2 Bilanciamento standard, altezza standard</t>
  </si>
  <si>
    <t>A2 std. vægt, std. højde</t>
  </si>
  <si>
    <t>A2 std balanse, std høyde</t>
  </si>
  <si>
    <t>B1 Lätt balans, -15 mm höjd</t>
  </si>
  <si>
    <t>B1 Easy balance, -15 mm height</t>
  </si>
  <si>
    <t>B1 Équilibrage facile, hauteur -15 mm</t>
  </si>
  <si>
    <t>B1 Fácil de equilibrar, -15 mm de altura</t>
  </si>
  <si>
    <t>B1 Einfache Balance, -15 mm Höhe</t>
  </si>
  <si>
    <t>B1 Bilanciamento standard, -15 mm di altezza</t>
  </si>
  <si>
    <t>B1 Nem afbalancering, -15 mm højde</t>
  </si>
  <si>
    <t>B1 Enkel balanse, -15 mm høyde</t>
  </si>
  <si>
    <t>B2 Std balans, -15 mm höjd</t>
  </si>
  <si>
    <t>B2 Std balance, -15 mm height</t>
  </si>
  <si>
    <t>B2 Équilibrage standard, hauteur -15 mm</t>
  </si>
  <si>
    <t>Equilibrio estándar B2, altura de -15 mm</t>
  </si>
  <si>
    <t>B2 Standardbalance, -15 mm Höhe</t>
  </si>
  <si>
    <t>B2 Bilanciamento standard, -15 mm di altezza</t>
  </si>
  <si>
    <t>B2 Std. afbalancering, -15 mm højde</t>
  </si>
  <si>
    <t>B2 Std balanse, -15 mm høyde</t>
  </si>
  <si>
    <t>No  combination with 24" wheels with B Position (B1/B2) in Chassis</t>
  </si>
  <si>
    <r>
      <t xml:space="preserve">   </t>
    </r>
    <r>
      <rPr>
        <sz val="11"/>
        <color theme="1"/>
        <rFont val="Aptos Narrow"/>
        <family val="2"/>
      </rPr>
      <t>*</t>
    </r>
    <r>
      <rPr>
        <sz val="11"/>
        <color theme="1"/>
        <rFont val="Calibri"/>
        <family val="2"/>
        <scheme val="minor"/>
      </rPr>
      <t xml:space="preserve"> Keine Kombination mit 24"-Rädern mit B-Position (B1/B2) im Fahrgestell</t>
    </r>
  </si>
  <si>
    <t>Länkhjul och framgaffel</t>
  </si>
  <si>
    <t>Castor and fork</t>
  </si>
  <si>
    <t>Roulette et fourche</t>
  </si>
  <si>
    <t>Rueda giratoria y horquilla</t>
  </si>
  <si>
    <t>Lenkrad und Gabel</t>
  </si>
  <si>
    <t>Ruota orientabile e forcella</t>
  </si>
  <si>
    <t>Drejehjul og gaffel</t>
  </si>
  <si>
    <t>Hjul og gaffel</t>
  </si>
  <si>
    <t>90 mm X</t>
  </si>
  <si>
    <t>90 mm X</t>
  </si>
  <si>
    <r>
      <t xml:space="preserve">  90 mm </t>
    </r>
    <r>
      <rPr>
        <b/>
        <sz val="11"/>
        <rFont val="Calibri"/>
        <family val="2"/>
        <scheme val="minor"/>
      </rPr>
      <t>S3</t>
    </r>
  </si>
  <si>
    <t>90 mm S3</t>
  </si>
  <si>
    <t>90 mm S3</t>
  </si>
  <si>
    <t>120 mm S3</t>
  </si>
  <si>
    <t>120 mm S3</t>
  </si>
  <si>
    <t>3" X (87 mm)</t>
  </si>
  <si>
    <t>3" X (87 mm)</t>
  </si>
  <si>
    <t>3 x 87 mm</t>
  </si>
  <si>
    <t xml:space="preserve">    Hjul 90 mm S3</t>
  </si>
  <si>
    <t xml:space="preserve">    Castor 90 mm S3</t>
  </si>
  <si>
    <t>Roulette 90 mm S3</t>
  </si>
  <si>
    <t>Rueda 90 mm S3</t>
  </si>
  <si>
    <t>Lenkrad 90 mm S3</t>
  </si>
  <si>
    <t>Ruota orientabile 90 mm S3</t>
  </si>
  <si>
    <t>Drejehjul 90 mm S3</t>
  </si>
  <si>
    <t>Hjul 90 mm S3</t>
  </si>
  <si>
    <t>Hjul 90 mm+gaffel</t>
  </si>
  <si>
    <t>Castor 90 mm+fork</t>
  </si>
  <si>
    <t>Roulette 90 mm+fourche</t>
  </si>
  <si>
    <t>Rueda 90 mm+horquilla</t>
  </si>
  <si>
    <t>Lenkrad 90 mm+Gabel</t>
  </si>
  <si>
    <t>Ruota orientabile 90 mm+forcella</t>
  </si>
  <si>
    <t>Drejehjul 90 mm+gaffel</t>
  </si>
  <si>
    <t xml:space="preserve">    Hjul 120 mm+gaffel</t>
  </si>
  <si>
    <t xml:space="preserve">    Castor 120 mm+fork</t>
  </si>
  <si>
    <t>Roulette 120 mm+fourche</t>
  </si>
  <si>
    <t>Rueda 120 mm+horquilla</t>
  </si>
  <si>
    <r>
      <t>Rolle 120 mm+Gabel</t>
    </r>
    <r>
      <rPr>
        <sz val="11"/>
        <color theme="1"/>
        <rFont val="Aptos Narrow"/>
        <family val="2"/>
      </rPr>
      <t>*</t>
    </r>
  </si>
  <si>
    <t>Ruota orientabile 120 mm+forcella</t>
  </si>
  <si>
    <t>Drejehjul 120 mm+gaffel</t>
  </si>
  <si>
    <t>Hjul 120 mm+gaffel</t>
  </si>
  <si>
    <t>Rolle 120 mm+Gabel</t>
  </si>
  <si>
    <t xml:space="preserve">Castor 90 mm+fork </t>
  </si>
  <si>
    <t>Castor 120 mm+fork</t>
  </si>
  <si>
    <t xml:space="preserve">                Hjul X med S3 gaffel</t>
  </si>
  <si>
    <t xml:space="preserve">                Castor X with S3 fork</t>
  </si>
  <si>
    <t>Roulette X avec fourche S3</t>
  </si>
  <si>
    <t>Rueda X con horquilla S3</t>
  </si>
  <si>
    <t>Lenkrad X mit S3-Gabel</t>
  </si>
  <si>
    <t>Ruota orientabile X con forcella S3</t>
  </si>
  <si>
    <t>Drejehjul X med S3-gaffel</t>
  </si>
  <si>
    <t>Hjul X med S3-gaffel</t>
  </si>
  <si>
    <t xml:space="preserve">                Hjul X med X gaffel</t>
  </si>
  <si>
    <t xml:space="preserve">                Castor X with X fork</t>
  </si>
  <si>
    <t>Roulette X avec fourche X</t>
  </si>
  <si>
    <t>Rueda X con horquilla X</t>
  </si>
  <si>
    <t>Lenkrad X mit X-Gabel</t>
  </si>
  <si>
    <t>Ruota orientabile X con forcella X</t>
  </si>
  <si>
    <t>Drejehjul X med X-gaffel</t>
  </si>
  <si>
    <t>Hjul X med X-gaffel</t>
  </si>
  <si>
    <t>Välj balansering och drivhjul för att få art.nr.</t>
  </si>
  <si>
    <t>Select balance and rearwheel to get art.no.</t>
  </si>
  <si>
    <t>Sélectionnez l’équilibrage et la roue arrière pour obtenir la réf. du produit</t>
  </si>
  <si>
    <t>Seleccione el equilibrio y la rueda trasera para obtener el n.º de art.</t>
  </si>
  <si>
    <t>Wählen Sie Balance und Hinterrad, um Artikelnr. zu erhalten.</t>
  </si>
  <si>
    <t>Selezionare la bilancia e la ruota posteriore per ottenere il numero art.</t>
  </si>
  <si>
    <t>Vælg balance og baghjul for at få varenr.</t>
  </si>
  <si>
    <t>Velg balanse og bakhjul for å få art.nr.</t>
  </si>
  <si>
    <t>Passar inte</t>
  </si>
  <si>
    <t>Does not fit</t>
  </si>
  <si>
    <t>Non compatible</t>
  </si>
  <si>
    <t>No encaja</t>
  </si>
  <si>
    <t>Nicht zutreffend</t>
  </si>
  <si>
    <t>Non adatto</t>
  </si>
  <si>
    <t>Passer ikke</t>
  </si>
  <si>
    <t>Ej 26"</t>
  </si>
  <si>
    <t>Not 26"</t>
  </si>
  <si>
    <t>Pas 26"</t>
  </si>
  <si>
    <t>No 26"</t>
  </si>
  <si>
    <t>Nicht 26"</t>
  </si>
  <si>
    <t>Non 26"</t>
  </si>
  <si>
    <t>Ikke 26"</t>
  </si>
  <si>
    <t>Fotstöd</t>
  </si>
  <si>
    <t>Footrest</t>
  </si>
  <si>
    <t>Repose-pieds</t>
  </si>
  <si>
    <t>Reposapiés</t>
  </si>
  <si>
    <t>Fußstütze</t>
  </si>
  <si>
    <t>Pedana</t>
  </si>
  <si>
    <t>Fodstøtte</t>
  </si>
  <si>
    <t>Fotstøtte</t>
  </si>
  <si>
    <t>Fotstöd X</t>
  </si>
  <si>
    <t>Footrest X</t>
  </si>
  <si>
    <t>Repose-pieds X</t>
  </si>
  <si>
    <t>Reposapiés X</t>
  </si>
  <si>
    <t>Fußstütze X</t>
  </si>
  <si>
    <t>Pedana X</t>
  </si>
  <si>
    <t>Fodstøtte X</t>
  </si>
  <si>
    <t>Fotstøtte X</t>
  </si>
  <si>
    <t>Fotbåge Alu X</t>
  </si>
  <si>
    <t>Footrest Alu X</t>
  </si>
  <si>
    <t>Repose-pieds Alu X</t>
  </si>
  <si>
    <t>Reposapiés Alu X</t>
  </si>
  <si>
    <t>Fußstütze Alu X</t>
  </si>
  <si>
    <t>Pedana in alluminio X</t>
  </si>
  <si>
    <t>Fodstøtte Alu X</t>
  </si>
  <si>
    <t>Fotstøtte Alu X</t>
  </si>
  <si>
    <t xml:space="preserve">       Fotbåge Titan</t>
  </si>
  <si>
    <t xml:space="preserve">       Footrest Titanium</t>
  </si>
  <si>
    <t>Repose-pieds en titane</t>
  </si>
  <si>
    <t>Reposapiés de titanio</t>
  </si>
  <si>
    <t>Fußstütze Titan</t>
  </si>
  <si>
    <t>Poggiapiedi in titanio</t>
  </si>
  <si>
    <t>Fodstøtte Titanium</t>
  </si>
  <si>
    <t>Fotstøtte titan</t>
  </si>
  <si>
    <t>Fotstöd Y3 90</t>
  </si>
  <si>
    <t>Footrest Y3 90</t>
  </si>
  <si>
    <t>Repose-pieds Y3 90</t>
  </si>
  <si>
    <t>Reposapiés Y3 90</t>
  </si>
  <si>
    <t>Fußstütze Y3 90</t>
  </si>
  <si>
    <t>Poggiapiedi Y3 90</t>
  </si>
  <si>
    <t>Fodstøtte Y3 90</t>
  </si>
  <si>
    <t>Fotstøtte Y3 90</t>
  </si>
  <si>
    <t>För U3 Light Y-front 90°</t>
  </si>
  <si>
    <t>For U3 Light Y-front 90°</t>
  </si>
  <si>
    <t>Pour U3 Light Y-front 90°</t>
  </si>
  <si>
    <t>Para U3 Light Y-front 90°</t>
  </si>
  <si>
    <t>Für U3 Light Y-Front 90°</t>
  </si>
  <si>
    <t>Per U3 Light Y-front 90°</t>
  </si>
  <si>
    <t>Til U3 Light Y-front 90°</t>
  </si>
  <si>
    <t>For U3 Light Y-Front 90°</t>
  </si>
  <si>
    <t xml:space="preserve">       Titan förlängd, förstärkt</t>
  </si>
  <si>
    <t xml:space="preserve">       Titanium extended, reinforced</t>
  </si>
  <si>
    <t>Titane, allongé, renforcé</t>
  </si>
  <si>
    <t>Titanio extendido, reforzado</t>
  </si>
  <si>
    <t>Titan verlängert, verstärkt</t>
  </si>
  <si>
    <t>Titanio esteso, rinforzato</t>
  </si>
  <si>
    <t>Titanium forlænget, forstærket</t>
  </si>
  <si>
    <t>Titan forlenget, forsterket</t>
  </si>
  <si>
    <t xml:space="preserve">        Behövs för Freewheel</t>
  </si>
  <si>
    <t xml:space="preserve">        Needed for Freewheel</t>
  </si>
  <si>
    <t>Nécessaire pour roue libre</t>
  </si>
  <si>
    <t>Necesario para rueda libre</t>
  </si>
  <si>
    <t>Erforderlich für Freewheel</t>
  </si>
  <si>
    <t>Necessario per la modalità inerziale</t>
  </si>
  <si>
    <t>Påkrævet til friløb</t>
  </si>
  <si>
    <t>Nødvendig for FreeWheel</t>
  </si>
  <si>
    <t xml:space="preserve">       Fotstöd Titan</t>
  </si>
  <si>
    <t xml:space="preserve">          Plastplatta för fotbåge</t>
  </si>
  <si>
    <t xml:space="preserve">          Plastic plate for footrest</t>
  </si>
  <si>
    <t>Plaque en plastique pour repose-pieds</t>
  </si>
  <si>
    <t>Placa de plástico para reposapiés</t>
  </si>
  <si>
    <t>Kunststoffplatte für Fußstütze</t>
  </si>
  <si>
    <t>Piastra in plastica per poggiapiedi</t>
  </si>
  <si>
    <t>Plastplade til fodstøtte</t>
  </si>
  <si>
    <t>Plastplate til fotstøtte</t>
  </si>
  <si>
    <t xml:space="preserve">                   Fotplatta Carbon</t>
  </si>
  <si>
    <t xml:space="preserve">                   Footplate Carbon</t>
  </si>
  <si>
    <t>Repose-pieds en carbone</t>
  </si>
  <si>
    <t>Reposapiés carbono</t>
  </si>
  <si>
    <t>Fußplatte Carbon</t>
  </si>
  <si>
    <t>Pedana in carbonio</t>
  </si>
  <si>
    <t>Fodplade kulfiber</t>
  </si>
  <si>
    <t>Fotplate karbon</t>
  </si>
  <si>
    <t>(bredd 33)</t>
  </si>
  <si>
    <t>(width 33)</t>
  </si>
  <si>
    <t>(largeur 33)</t>
  </si>
  <si>
    <t>(anchura 33)</t>
  </si>
  <si>
    <t>(Breite 33)</t>
  </si>
  <si>
    <t>(larghezza 33)</t>
  </si>
  <si>
    <t>(bredde 33)</t>
  </si>
  <si>
    <t>* std för S3 Large</t>
  </si>
  <si>
    <t>* std for S3 Large</t>
  </si>
  <si>
    <t>* std pour S3 Large</t>
  </si>
  <si>
    <t>* estándar para S3 grande</t>
  </si>
  <si>
    <t>* Standard für S3 Large</t>
  </si>
  <si>
    <t>* standard per S3 Large</t>
  </si>
  <si>
    <t>* std. til S3 Large</t>
  </si>
  <si>
    <t>* std for S3 Stor</t>
  </si>
  <si>
    <t>Broms</t>
  </si>
  <si>
    <t>Brake</t>
  </si>
  <si>
    <t>Frein</t>
  </si>
  <si>
    <t>Freno</t>
  </si>
  <si>
    <t>Bremse</t>
  </si>
  <si>
    <t>Broms S3 för X</t>
  </si>
  <si>
    <t>Brake S3 for X</t>
  </si>
  <si>
    <t>Frein S3 pour X</t>
  </si>
  <si>
    <t>Freno S3 para X</t>
  </si>
  <si>
    <t>Bremse S3 für X</t>
  </si>
  <si>
    <t>Freno S3 per X</t>
  </si>
  <si>
    <t>Bremse S3 til X</t>
  </si>
  <si>
    <t>Bremse S3 for X</t>
  </si>
  <si>
    <t xml:space="preserve">      Enhandsbroms. Höger</t>
  </si>
  <si>
    <t xml:space="preserve">      One arm brake. Right</t>
  </si>
  <si>
    <t>Frein à une main. Droite</t>
  </si>
  <si>
    <t>Freno accionable con una mano. Derecha</t>
  </si>
  <si>
    <t>Einhandbremse. Rechts</t>
  </si>
  <si>
    <t>Freno a un braccio. Destro</t>
  </si>
  <si>
    <t>Enarmsbremse. Højre</t>
  </si>
  <si>
    <t>Bremse med én arm. Høyre</t>
  </si>
  <si>
    <t xml:space="preserve">        Enhandsbroms, vänster</t>
  </si>
  <si>
    <t xml:space="preserve">        One arm brake, Left</t>
  </si>
  <si>
    <t>Frein à une main, gauche</t>
  </si>
  <si>
    <t>Freno accionable con una mano, izquierda</t>
  </si>
  <si>
    <t>Einhandbremse, links</t>
  </si>
  <si>
    <t>Freno a un braccio, sinistro</t>
  </si>
  <si>
    <t>Enarmsbremse, venstre</t>
  </si>
  <si>
    <t>Enarmsbrems, venstre</t>
  </si>
  <si>
    <t xml:space="preserve">      Enhandsbroms X3, Höger</t>
  </si>
  <si>
    <t xml:space="preserve">      One arm brake X3, Right</t>
  </si>
  <si>
    <t>Frein à une main X3, Droite</t>
  </si>
  <si>
    <t>Freno accionable con una mano X3, derecha</t>
  </si>
  <si>
    <t>Einhandbremse X3, rechts</t>
  </si>
  <si>
    <t>Freno a un braccio X3, destro</t>
  </si>
  <si>
    <t>Enarmsbremse X3, højre</t>
  </si>
  <si>
    <t>Enarmsbrems X3, høyre</t>
  </si>
  <si>
    <t xml:space="preserve">        Enhandsbroms X3, vänster</t>
  </si>
  <si>
    <t xml:space="preserve">        One arm brake X3, Left</t>
  </si>
  <si>
    <t>Frein à une main X3, gauche</t>
  </si>
  <si>
    <t>Freno accionable con una mano X3, izquierda</t>
  </si>
  <si>
    <t>Einhandbremse X3, links</t>
  </si>
  <si>
    <t>Freno a un braccio X3, sinistro</t>
  </si>
  <si>
    <t>Enarmsbremse X3, venstre</t>
  </si>
  <si>
    <t>Enarmsbrems X3, venstre</t>
  </si>
  <si>
    <t xml:space="preserve">                Vårdarbroms</t>
  </si>
  <si>
    <t xml:space="preserve">                Assistant brake</t>
  </si>
  <si>
    <t>Frein pour accompagnant</t>
  </si>
  <si>
    <t>Freno auxiliar</t>
  </si>
  <si>
    <t>Hilfsbremse</t>
  </si>
  <si>
    <t>Freno assistente</t>
  </si>
  <si>
    <t>Hjælpebremse</t>
  </si>
  <si>
    <t>Hjelpebrems</t>
  </si>
  <si>
    <t>Skriv in art.nr:</t>
  </si>
  <si>
    <t>Enter in art.no:</t>
  </si>
  <si>
    <t>Saisir le n° de réf. :</t>
  </si>
  <si>
    <t>Número de artículo:</t>
  </si>
  <si>
    <t>In Art.-Nr. eintragen:</t>
  </si>
  <si>
    <t>Inserire il num. articolo:</t>
  </si>
  <si>
    <t>Indtast i varenr.:</t>
  </si>
  <si>
    <t>Skriv inn art.nr.:</t>
  </si>
  <si>
    <r>
      <t>Drivhjul -</t>
    </r>
    <r>
      <rPr>
        <i/>
        <sz val="10"/>
        <color theme="1"/>
        <rFont val="Calibri"/>
        <family val="2"/>
        <scheme val="minor"/>
      </rPr>
      <t xml:space="preserve"> </t>
    </r>
    <r>
      <rPr>
        <b/>
        <i/>
        <sz val="11"/>
        <color theme="1"/>
        <rFont val="Calibri"/>
        <family val="2"/>
        <scheme val="minor"/>
      </rPr>
      <t>utan drivring och däck</t>
    </r>
  </si>
  <si>
    <r>
      <t>Rearwheel -</t>
    </r>
    <r>
      <rPr>
        <i/>
        <sz val="11"/>
        <color theme="1"/>
        <rFont val="Calibri"/>
        <family val="2"/>
        <scheme val="minor"/>
      </rPr>
      <t xml:space="preserve"> with out pushrim and</t>
    </r>
    <r>
      <rPr>
        <b/>
        <i/>
        <sz val="11"/>
        <color theme="1"/>
        <rFont val="Calibri"/>
        <family val="2"/>
        <scheme val="minor"/>
      </rPr>
      <t xml:space="preserve"> </t>
    </r>
    <r>
      <rPr>
        <i/>
        <sz val="11"/>
        <color theme="1"/>
        <rFont val="Calibri"/>
        <family val="2"/>
        <scheme val="minor"/>
      </rPr>
      <t>tyre</t>
    </r>
  </si>
  <si>
    <t>Roue arrière – sans main courante ni pneu</t>
  </si>
  <si>
    <t>Rueda trasera - sin aro de empuje ni neumático</t>
  </si>
  <si>
    <t>Hinterrad – ohne Greifreifen und Reifen</t>
  </si>
  <si>
    <t>Ruota posteriore - senza anello di spinta e pneumatico</t>
  </si>
  <si>
    <t>Baghjul – uden skubbefælg og dæk</t>
  </si>
  <si>
    <t>Bakhjul – uten skyvefelg og dekk</t>
  </si>
  <si>
    <t>Däck Right Run</t>
  </si>
  <si>
    <t>Tyre Right Run</t>
  </si>
  <si>
    <t>Pneu Right Run</t>
  </si>
  <si>
    <t>Rueda derecha - carrera</t>
  </si>
  <si>
    <t>Reifen Rechtslauf</t>
  </si>
  <si>
    <t>Pneumatico svolta a destra</t>
  </si>
  <si>
    <t>Dæk Right Run</t>
  </si>
  <si>
    <t>Right Run dekk</t>
  </si>
  <si>
    <t>Däck Marathon Plus</t>
  </si>
  <si>
    <t>Tyre Marathon Plus</t>
  </si>
  <si>
    <t>Pneu Marathon Plus</t>
  </si>
  <si>
    <t>Neumático Marathon Plus</t>
  </si>
  <si>
    <t>Reifen Marathon Plus</t>
  </si>
  <si>
    <t>Pneumatico Marathon Plus</t>
  </si>
  <si>
    <t>Dæk Marathon Plus</t>
  </si>
  <si>
    <t>Dekk Marathon Plus</t>
  </si>
  <si>
    <t>Däck grovmönstrat</t>
  </si>
  <si>
    <t>Tyre rugged</t>
  </si>
  <si>
    <t>Pneu renforcé</t>
  </si>
  <si>
    <t>Neumático rugoso</t>
  </si>
  <si>
    <t>Reifen robust</t>
  </si>
  <si>
    <t>Pneumatico robusto</t>
  </si>
  <si>
    <t>Dæk robust</t>
  </si>
  <si>
    <t>Dekk robust</t>
  </si>
  <si>
    <t>DäckPuncture Freemassivt</t>
  </si>
  <si>
    <t>TyrePuncture Freesolid</t>
  </si>
  <si>
    <t>PneuPuncture Freeplein</t>
  </si>
  <si>
    <t>NeumáticoPuncture Freemacizo</t>
  </si>
  <si>
    <t>ReifenPuncture Freemassiv</t>
  </si>
  <si>
    <t>PneumaticoPuncture Freemassiccio</t>
  </si>
  <si>
    <t>DækPuncture Freemassiv</t>
  </si>
  <si>
    <t>DekkPuncture Freemassiv</t>
  </si>
  <si>
    <t>24" Std</t>
  </si>
  <si>
    <t>24" Standard</t>
  </si>
  <si>
    <t>24" std</t>
  </si>
  <si>
    <t xml:space="preserve">       22" Std</t>
  </si>
  <si>
    <t>22" Std</t>
  </si>
  <si>
    <t>22" Standard</t>
  </si>
  <si>
    <t>22" std</t>
  </si>
  <si>
    <t>Titan</t>
  </si>
  <si>
    <t>Titanium</t>
  </si>
  <si>
    <t>Titane</t>
  </si>
  <si>
    <t>Titanio</t>
  </si>
  <si>
    <t>24" Spinergy X vita</t>
  </si>
  <si>
    <t>24" Spinergy X white</t>
  </si>
  <si>
    <t>24" Spinergy X, blanc</t>
  </si>
  <si>
    <t>24" Spinergy X blanco</t>
  </si>
  <si>
    <t xml:space="preserve">     24" Spinergy X weiß</t>
  </si>
  <si>
    <t>24" Spinergy X bianco</t>
  </si>
  <si>
    <t>24" Spinergy X hvid</t>
  </si>
  <si>
    <t>24" Spinergy X hvit</t>
  </si>
  <si>
    <t>24" Spinergy X svarta</t>
  </si>
  <si>
    <t>24" Spinergy X black</t>
  </si>
  <si>
    <t>24" Spinergy X, noir</t>
  </si>
  <si>
    <t>24" Spinergy X negro</t>
  </si>
  <si>
    <t xml:space="preserve">     24" Spinergy X schwarz</t>
  </si>
  <si>
    <t>24" Spinergy X nero</t>
  </si>
  <si>
    <t>24" Spinergy X sort</t>
  </si>
  <si>
    <t>24" Spinergy X svart</t>
  </si>
  <si>
    <t xml:space="preserve">25" Spinergy X vita </t>
  </si>
  <si>
    <t xml:space="preserve">25" Spinergy X white </t>
  </si>
  <si>
    <t>25" Spinergy X blanco</t>
  </si>
  <si>
    <t xml:space="preserve">     25" Spinergy X weiß</t>
  </si>
  <si>
    <t>25" Spinergy X bianco</t>
  </si>
  <si>
    <t>25" Spinergy X hvid</t>
  </si>
  <si>
    <t>25" Spinergy X hvit</t>
  </si>
  <si>
    <t>25" Spinergy X svarta</t>
  </si>
  <si>
    <t>25" Spinergy X black</t>
  </si>
  <si>
    <t>25" Spinergy X, noir</t>
  </si>
  <si>
    <t>25" Spinergy X negro</t>
  </si>
  <si>
    <t xml:space="preserve">     25" Spinergy X schwarz</t>
  </si>
  <si>
    <t>25" Spinergy X nero</t>
  </si>
  <si>
    <t>25" Spinergy X sort</t>
  </si>
  <si>
    <t>25" Spinergy X svart</t>
  </si>
  <si>
    <t xml:space="preserve">26" Spinergy X vita </t>
  </si>
  <si>
    <t xml:space="preserve">26" Spinergy X white </t>
  </si>
  <si>
    <t>26" Spinergy X, blanc</t>
  </si>
  <si>
    <t>26" Spinergy X blanco</t>
  </si>
  <si>
    <t xml:space="preserve">     26" Spinergy X weiß</t>
  </si>
  <si>
    <t>26" Spinergy X bianco</t>
  </si>
  <si>
    <t>26" Spinergy X hvid</t>
  </si>
  <si>
    <t>26" Spinergy X hvit</t>
  </si>
  <si>
    <t>26" Spinergy X svarta</t>
  </si>
  <si>
    <t>26" Spinergy X black</t>
  </si>
  <si>
    <t>26" Spinergy X, noir</t>
  </si>
  <si>
    <t>26" Spinergy X negro</t>
  </si>
  <si>
    <t xml:space="preserve">     26" Spinergy X schwarz</t>
  </si>
  <si>
    <t>26" Spinergy X nero</t>
  </si>
  <si>
    <t>26" Spinergy X sort</t>
  </si>
  <si>
    <t>26" Spinergy X svart</t>
  </si>
  <si>
    <t>24" Spinergy X vita ej däck</t>
  </si>
  <si>
    <t>24" Spinergy X white no tyre</t>
  </si>
  <si>
    <t>24" Spinergy X, blanc sans pneu</t>
  </si>
  <si>
    <t>24" Spinergy X blanco sin neumático</t>
  </si>
  <si>
    <t>24" Spinergy X weiß kein Reifen</t>
  </si>
  <si>
    <t>24" Spinergy X bianco senza pneumatico</t>
  </si>
  <si>
    <t>24" Spinergy X hvid uden dæk</t>
  </si>
  <si>
    <t>24" Spinergy X hvit uten dekk</t>
  </si>
  <si>
    <t>24" Spinergy X svart ej däck</t>
  </si>
  <si>
    <t>24" Spinergy X black no tyre</t>
  </si>
  <si>
    <t>24" Spinergy X, noir sans pneu</t>
  </si>
  <si>
    <t>24" Spinergy X negro sin neumático</t>
  </si>
  <si>
    <t>24" Spinergy X schwarz kein Reifen</t>
  </si>
  <si>
    <t>24" Spinergy X nero senza pneumatico</t>
  </si>
  <si>
    <t>24" Spinergy X sort uden dæk</t>
  </si>
  <si>
    <t>24" Spinergy X svart uten dekk</t>
  </si>
  <si>
    <t>25" Spinergy X vita ej däck</t>
  </si>
  <si>
    <t>25" Spinergy X white no tyre</t>
  </si>
  <si>
    <t>25" Spinergy X blanco sin neumático</t>
  </si>
  <si>
    <t>25" Spinergy X bianco senza pneumatico</t>
  </si>
  <si>
    <t>25" Spinergy X hvid uden dæk</t>
  </si>
  <si>
    <t>25" Spinergy X hvit uten dekk</t>
  </si>
  <si>
    <t>25" Spinergy X svart ej däck</t>
  </si>
  <si>
    <t>25" Spinergy X black no tyre</t>
  </si>
  <si>
    <t>25" Spinergy X, noir sans pneu</t>
  </si>
  <si>
    <t>25" Spinergy X negro sin neumático</t>
  </si>
  <si>
    <t>25" Spinergy X schwarz kein Reifen</t>
  </si>
  <si>
    <t>25" Spinergy X nero senza pneumatico</t>
  </si>
  <si>
    <t>25" Spinergy X sort uden dæk</t>
  </si>
  <si>
    <t>25" Spinergy X svart uten dekk</t>
  </si>
  <si>
    <t>26" Spinergy X vita ej däck</t>
  </si>
  <si>
    <t>26" Spinergy X white no tyre</t>
  </si>
  <si>
    <t>26" Spinergy X, blanc sans pneu</t>
  </si>
  <si>
    <t>26" Spinergy X blanco sin neumático</t>
  </si>
  <si>
    <t>26" Spinergy X weiß kein Reifen</t>
  </si>
  <si>
    <t>26" Spinergy X bianco senza pneumatico</t>
  </si>
  <si>
    <t>26" Spinergy X hvid uden dæk</t>
  </si>
  <si>
    <t>26" Spinergy X hvit uten dekk</t>
  </si>
  <si>
    <t>26" Spinergy X svart ej däck</t>
  </si>
  <si>
    <t>26" Spinergy X black no tyre</t>
  </si>
  <si>
    <t>26" Spinergy X, noir sans pneu</t>
  </si>
  <si>
    <t>26" Spinergy X negro sin neumático</t>
  </si>
  <si>
    <t>26" Spinergy X schwarz kein Reifen</t>
  </si>
  <si>
    <t>26" Spinergy X nero senza pneumatico</t>
  </si>
  <si>
    <t>26" Spinergy X sort uden dæk</t>
  </si>
  <si>
    <t>26" Spinergy X svart uten dekk</t>
  </si>
  <si>
    <t>Andra drivhjul</t>
  </si>
  <si>
    <t>Other rearwheel</t>
  </si>
  <si>
    <t>Autre roue arrière</t>
  </si>
  <si>
    <t>Otra rueda trasera</t>
  </si>
  <si>
    <t xml:space="preserve">      Anderes Hinterrad</t>
  </si>
  <si>
    <t>Altra ruota posteriore</t>
  </si>
  <si>
    <t>Andet baghjul</t>
  </si>
  <si>
    <t>Annet bakhjul</t>
  </si>
  <si>
    <t>Ange art.nr.</t>
  </si>
  <si>
    <t>Enter art.no.</t>
  </si>
  <si>
    <t>Saisir le n° de réf.</t>
  </si>
  <si>
    <t>Indique el número de artículo</t>
  </si>
  <si>
    <t>Artikelnummer eintragen.</t>
  </si>
  <si>
    <t>Inserire il numero art.</t>
  </si>
  <si>
    <t>Indtast varenr.</t>
  </si>
  <si>
    <t>Skriv inn artikkelnummer</t>
  </si>
  <si>
    <t>art.nr. för drivhjul</t>
  </si>
  <si>
    <t>art.no. for rearwheel</t>
  </si>
  <si>
    <t>N° réf. pour roue arrière</t>
  </si>
  <si>
    <t>Número de artículo ruedas traseras</t>
  </si>
  <si>
    <t>Art.-Nr. Hinterrad</t>
  </si>
  <si>
    <t>num. art. per ruota posteriore</t>
  </si>
  <si>
    <t>varenr. for baghjul</t>
  </si>
  <si>
    <t>art.nr. for bakhjul</t>
  </si>
  <si>
    <t>art.nr. för drivring</t>
  </si>
  <si>
    <t>art.no. for pushrim</t>
  </si>
  <si>
    <t>N° réf. pour main courante</t>
  </si>
  <si>
    <t>Número de artículo para aro de empuje</t>
  </si>
  <si>
    <t>Art.-Nr. Greifreifen</t>
  </si>
  <si>
    <t>num. art. per anello di spinta</t>
  </si>
  <si>
    <t>varenr. for skubbefælg</t>
  </si>
  <si>
    <t>art.nr. for skyvefelg</t>
  </si>
  <si>
    <t>OBS!</t>
  </si>
  <si>
    <t>NOTE!</t>
  </si>
  <si>
    <t>À NOTER !</t>
  </si>
  <si>
    <t>¡RECUERDE!</t>
  </si>
  <si>
    <t>HINWEIS!</t>
  </si>
  <si>
    <t>NOTA BENE!</t>
  </si>
  <si>
    <t>BEMÆRK!</t>
  </si>
  <si>
    <t>MERK!</t>
  </si>
  <si>
    <t>Brukare väger över 100kg</t>
  </si>
  <si>
    <t>User weight over 100kg</t>
  </si>
  <si>
    <t>Poids utilisateur supérieur à 100 kg</t>
  </si>
  <si>
    <t>Peso del usuario superior a 100 kg</t>
  </si>
  <si>
    <t>Benutzergewicht über 100 kg</t>
  </si>
  <si>
    <t>Peso dell'utente superiore a 100 kg</t>
  </si>
  <si>
    <t>Brugervægt over 100 kg</t>
  </si>
  <si>
    <t>Brukervekt over 100 kg</t>
  </si>
  <si>
    <t>Hjulaxel i stål krävs</t>
  </si>
  <si>
    <t>Wheel axle in steel is needed</t>
  </si>
  <si>
    <t>Un essieu de roue en acier est nécessaire</t>
  </si>
  <si>
    <t>Se necesita un eje de rueda de acero</t>
  </si>
  <si>
    <t>Radachse aus Stahl wird benötigt</t>
  </si>
  <si>
    <t>È necessario l'asse della ruota in acciaio</t>
  </si>
  <si>
    <t>Hjulaksel i stål er påkrævet</t>
  </si>
  <si>
    <t>Hjulaksel i stål er nødvendig</t>
  </si>
  <si>
    <t>Hjulaxel i stål</t>
  </si>
  <si>
    <t>Wheel axle in steel</t>
  </si>
  <si>
    <t>Essieu de roue en acier</t>
  </si>
  <si>
    <t>Eje de rueda de acero</t>
  </si>
  <si>
    <t>Radachse aus Stahl</t>
  </si>
  <si>
    <t>Asse della ruota in acciaio</t>
  </si>
  <si>
    <t>Hjulaksel i stål</t>
  </si>
  <si>
    <t>Däck</t>
  </si>
  <si>
    <t>Tyre</t>
  </si>
  <si>
    <t>Pneu</t>
  </si>
  <si>
    <t>Neumático</t>
  </si>
  <si>
    <t>Reifen</t>
  </si>
  <si>
    <t>Pneumatico</t>
  </si>
  <si>
    <t>Dæk</t>
  </si>
  <si>
    <t>Dekk</t>
  </si>
  <si>
    <t xml:space="preserve">  Schwalbe one</t>
  </si>
  <si>
    <t>Schwalbe One</t>
  </si>
  <si>
    <t>Schwalbe one</t>
  </si>
  <si>
    <t>Schwalbe One (24" &amp; 25")</t>
  </si>
  <si>
    <t xml:space="preserve">  Right Run</t>
  </si>
  <si>
    <t>Hacia la derecha</t>
  </si>
  <si>
    <t>Rechtslauf</t>
  </si>
  <si>
    <t xml:space="preserve">  Marathon Plus</t>
  </si>
  <si>
    <t>Marathon Plus</t>
  </si>
  <si>
    <t xml:space="preserve">  Grovmönstrat 24"</t>
  </si>
  <si>
    <t xml:space="preserve">  Rugged 24"</t>
  </si>
  <si>
    <t>Robuste 24"</t>
  </si>
  <si>
    <t>Resistente 24"</t>
  </si>
  <si>
    <t>Rugged (24")</t>
  </si>
  <si>
    <t>Robusto 24"</t>
  </si>
  <si>
    <t>Robust 24"</t>
  </si>
  <si>
    <t>Rugged 24"</t>
  </si>
  <si>
    <t xml:space="preserve"> Puncture Free24" (massiva)</t>
  </si>
  <si>
    <t xml:space="preserve"> Puncture Free 24"</t>
  </si>
  <si>
    <t>Puncture Free 24" (plein)</t>
  </si>
  <si>
    <t xml:space="preserve">Puncture Free 24" </t>
  </si>
  <si>
    <t>Puncture Free  24"</t>
  </si>
  <si>
    <t>art.nr. däck, grovmönstrat el. PU</t>
  </si>
  <si>
    <t>art.no. tyre, rugged or Puncture Free</t>
  </si>
  <si>
    <t>Réf. art. pneu, renforcé ou Puncture Free</t>
  </si>
  <si>
    <t>Número de artículo neumático, resistente o Puncture Free</t>
  </si>
  <si>
    <t>Art.-Nr. Reifen, robust oder Puncture Free</t>
  </si>
  <si>
    <t>cod. art. pneumatico, robusto o Puncture Free</t>
  </si>
  <si>
    <t>varenr. dæk, robust eller Puncture Free</t>
  </si>
  <si>
    <t>art.nr. dekk, robust eller Puncture Free</t>
  </si>
  <si>
    <t xml:space="preserve"> reTyre Traction 24” kpl par</t>
  </si>
  <si>
    <t xml:space="preserve"> reTyre Traction 24” cpl pair</t>
  </si>
  <si>
    <t>Pneu reTyre Traction 24" cpl, paire</t>
  </si>
  <si>
    <t>Par neumático reTyre Traction 24" cpl</t>
  </si>
  <si>
    <t>reTyre Traction 24" kompl. Paar</t>
  </si>
  <si>
    <t>Pneumatici reTyre Traction 24" coppia</t>
  </si>
  <si>
    <t>reTyre Traction 24" kpl. par</t>
  </si>
  <si>
    <t>reTyre Traction 24" komplett par</t>
  </si>
  <si>
    <t xml:space="preserve"> reTyre Traction 25” kpl par</t>
  </si>
  <si>
    <t xml:space="preserve"> reTyre Traction 25” cpl pair</t>
  </si>
  <si>
    <t>Pneu reTyre Traction 25" cpl, paire</t>
  </si>
  <si>
    <t>Par neumático reTyre Traction 25" cpl</t>
  </si>
  <si>
    <t>reTyre Traction 25" kompl. Paar</t>
  </si>
  <si>
    <t>Pneumatici reTyre Traction 25" coppia</t>
  </si>
  <si>
    <t>reTyre Traction 25" kpl. par</t>
  </si>
  <si>
    <t>reTyre Traction 25" komplett par</t>
  </si>
  <si>
    <t xml:space="preserve"> reTyre Traction 26” kpl par</t>
  </si>
  <si>
    <t xml:space="preserve"> reTyre Traction 26” cpl pair</t>
  </si>
  <si>
    <t>Pneu reTyre Traction 26" cpl, paire</t>
  </si>
  <si>
    <t>Par neumático reTyre Traction 26" cpl</t>
  </si>
  <si>
    <t>reTyre Traction 26" kompl. Paar</t>
  </si>
  <si>
    <t>Pneumatici reTyre Traction 26" coppia</t>
  </si>
  <si>
    <t>reTyre Traction 26" kpl. par</t>
  </si>
  <si>
    <t>reTyre Traction 26" komplett par</t>
  </si>
  <si>
    <t>Drivring</t>
  </si>
  <si>
    <t>Push rim</t>
  </si>
  <si>
    <t>Main courante</t>
  </si>
  <si>
    <t>Aro de empuje</t>
  </si>
  <si>
    <t>Greifreifen</t>
  </si>
  <si>
    <t>Anello di spinta</t>
  </si>
  <si>
    <t>Skubbefælg</t>
  </si>
  <si>
    <t>Skyvefelg</t>
  </si>
  <si>
    <t>Pushrim</t>
  </si>
  <si>
    <t>Paragrip</t>
  </si>
  <si>
    <t>Tetragrip</t>
  </si>
  <si>
    <t>Maxgrepp 24"</t>
  </si>
  <si>
    <t>Maxgrip 24"</t>
  </si>
  <si>
    <t>(innehåller latex)</t>
  </si>
  <si>
    <t>(contains latex)</t>
  </si>
  <si>
    <t>(contient du latex)</t>
  </si>
  <si>
    <t>(contiene látex)</t>
  </si>
  <si>
    <t>(enthält Latex)</t>
  </si>
  <si>
    <t>(contiene lattice)</t>
  </si>
  <si>
    <t>(indeholder latex)</t>
  </si>
  <si>
    <t>(inneholder lateks)</t>
  </si>
  <si>
    <t>Aluminium X</t>
  </si>
  <si>
    <t>Aluminio X</t>
  </si>
  <si>
    <t>Alluminio X</t>
  </si>
  <si>
    <t>Tillbehör</t>
  </si>
  <si>
    <t>Accessories</t>
  </si>
  <si>
    <t>Accessoires</t>
  </si>
  <si>
    <t>Accesorios</t>
  </si>
  <si>
    <t>Zubehör</t>
  </si>
  <si>
    <t>Accessori</t>
  </si>
  <si>
    <t>Ekstraudstyr</t>
  </si>
  <si>
    <t>Tilbehør</t>
  </si>
  <si>
    <t>Sidoskydd</t>
  </si>
  <si>
    <t>Sideguard</t>
  </si>
  <si>
    <t>Protection latérale</t>
  </si>
  <si>
    <t>Protección lateral</t>
  </si>
  <si>
    <t>Seitenschutz</t>
  </si>
  <si>
    <t>Protezione laterale</t>
  </si>
  <si>
    <t>Sidebeskyttelse</t>
  </si>
  <si>
    <t>Armstöd</t>
  </si>
  <si>
    <t>Armsupport</t>
  </si>
  <si>
    <t>Accoudoir</t>
  </si>
  <si>
    <t>Reposabrazos</t>
  </si>
  <si>
    <t>Armlehne</t>
  </si>
  <si>
    <t>Bracciolo</t>
  </si>
  <si>
    <t>Armstøtte</t>
  </si>
  <si>
    <t>Sidoskydd Carbon</t>
  </si>
  <si>
    <t>Sideguard Carbon</t>
  </si>
  <si>
    <t>Protection latérale en carbone</t>
  </si>
  <si>
    <t>Protección lateral de carbono</t>
  </si>
  <si>
    <t>Seitenschutz Carbon</t>
  </si>
  <si>
    <t>Protezione laterale in carbonio</t>
  </si>
  <si>
    <t>Sidebeskyttelse kulfiber</t>
  </si>
  <si>
    <t>Sidebeskyttelse karbon</t>
  </si>
  <si>
    <t>Carbon Utan skärm</t>
  </si>
  <si>
    <t>Carbon No cover</t>
  </si>
  <si>
    <t>Carbone, sans cache</t>
  </si>
  <si>
    <t>Carbono sin cubierta</t>
  </si>
  <si>
    <t>Carbon ohne Abdeckung</t>
  </si>
  <si>
    <t>Carbonio senza copertura</t>
  </si>
  <si>
    <t>Kulfiber uden betræk</t>
  </si>
  <si>
    <t>Karbon uten deksel</t>
  </si>
  <si>
    <t>Carbon Liten skärm</t>
  </si>
  <si>
    <t>Carbon Small cover</t>
  </si>
  <si>
    <t>Carbone, petit cache</t>
  </si>
  <si>
    <t>Cubierta pequeña de carbono</t>
  </si>
  <si>
    <t>Carbon, schmale Radabdeckung</t>
  </si>
  <si>
    <t>Carbonio copertura piccola</t>
  </si>
  <si>
    <t>Kulfiber lille betræk</t>
  </si>
  <si>
    <t>Karbon lite deksel</t>
  </si>
  <si>
    <t>Carbon Stor skärm</t>
  </si>
  <si>
    <t>Carbon Large cover</t>
  </si>
  <si>
    <t>Carbone, grand cache</t>
  </si>
  <si>
    <t>Cubierta grande de carbono</t>
  </si>
  <si>
    <t>Carbon, breite Radabdeckung</t>
  </si>
  <si>
    <t>Carbonio copertura grande</t>
  </si>
  <si>
    <t>Kulfiber stor betræk</t>
  </si>
  <si>
    <t>Karbon stort deksel</t>
  </si>
  <si>
    <t>Sidoskydd S3</t>
  </si>
  <si>
    <t xml:space="preserve">Sideguard S3 </t>
  </si>
  <si>
    <t xml:space="preserve">Protection latérale S3 </t>
  </si>
  <si>
    <t xml:space="preserve">Protección lateral S3 </t>
  </si>
  <si>
    <t xml:space="preserve">Seitenschutz S3 </t>
  </si>
  <si>
    <t xml:space="preserve">Protezione laterale S3 </t>
  </si>
  <si>
    <t xml:space="preserve">Sidebeskyttelse S3 </t>
  </si>
  <si>
    <t xml:space="preserve"> </t>
  </si>
  <si>
    <t>Armstöd S3</t>
  </si>
  <si>
    <t>Armsupport S3</t>
  </si>
  <si>
    <t>Accoudoir S3</t>
  </si>
  <si>
    <t>Reposabrazos S3</t>
  </si>
  <si>
    <t>Armlehne S3</t>
  </si>
  <si>
    <t>Bracciolo S3</t>
  </si>
  <si>
    <t>Armstøtte S3</t>
  </si>
  <si>
    <t>Körhandtag</t>
  </si>
  <si>
    <t>Pushhandle</t>
  </si>
  <si>
    <t>Poignée de poussée</t>
  </si>
  <si>
    <t>Manillar de empuje</t>
  </si>
  <si>
    <t>Schiebegriff fest</t>
  </si>
  <si>
    <t>Maniglione di spinta</t>
  </si>
  <si>
    <t>Skubbehåndtag</t>
  </si>
  <si>
    <t>Skyvehåndtak</t>
  </si>
  <si>
    <t xml:space="preserve"> Körhandtag H/S</t>
  </si>
  <si>
    <t xml:space="preserve"> Pushhandle H/S</t>
  </si>
  <si>
    <t>Poignée de poussée H/S</t>
  </si>
  <si>
    <t>Manillar de empuje H/S</t>
  </si>
  <si>
    <t>Schiebegriffe H/S</t>
  </si>
  <si>
    <t>Maniglione di spinta H/S</t>
  </si>
  <si>
    <t>Skubbehåndtag H/S</t>
  </si>
  <si>
    <t>Skyvehåndtak H/S</t>
  </si>
  <si>
    <t>Körhandtag Fällbara</t>
  </si>
  <si>
    <t>Pushhandle Foldable</t>
  </si>
  <si>
    <t>Poignée de poussée pliable</t>
  </si>
  <si>
    <t>Asa de empuje plegable</t>
  </si>
  <si>
    <t>Schiebegriff klappbar</t>
  </si>
  <si>
    <t>Maniglione di spinta pieghevole</t>
  </si>
  <si>
    <t>Skubbehåndtag sammenklappeligt</t>
  </si>
  <si>
    <t>Nedfellbart skyvehåndtak</t>
  </si>
  <si>
    <t>Körbåge</t>
  </si>
  <si>
    <t>Pushbar</t>
  </si>
  <si>
    <t>Barre de poussée</t>
  </si>
  <si>
    <t>Barra de empuje</t>
  </si>
  <si>
    <t>Schiebebügel</t>
  </si>
  <si>
    <t>Barra di spinta</t>
  </si>
  <si>
    <t>Skubbestang</t>
  </si>
  <si>
    <t>Skyvestang</t>
  </si>
  <si>
    <t xml:space="preserve"> Armkrok X3</t>
  </si>
  <si>
    <t xml:space="preserve"> Armhook X</t>
  </si>
  <si>
    <t>Crochet accoudoir X</t>
  </si>
  <si>
    <t>Gancho de brazo X</t>
  </si>
  <si>
    <t>Gancio braccio X</t>
  </si>
  <si>
    <t>Armkrog X</t>
  </si>
  <si>
    <t>Armkrok X</t>
  </si>
  <si>
    <t>Körhandtag fällbara</t>
  </si>
  <si>
    <t>Push handle foldable</t>
  </si>
  <si>
    <t>Manillar de empuje plegable</t>
  </si>
  <si>
    <t>Max. brukarvikt 100 kg</t>
  </si>
  <si>
    <t>Max. userweight 100 kg</t>
  </si>
  <si>
    <t>Poids max. utilisateur 100 kg</t>
  </si>
  <si>
    <t>Peso máx. del usuario 100 kg</t>
  </si>
  <si>
    <t>Max. Körpergewicht 100 kg</t>
  </si>
  <si>
    <t>Peso massimo dell'utente 100 kg</t>
  </si>
  <si>
    <t>Maks. brugervægt 100 kg</t>
  </si>
  <si>
    <t>Maks. brukervekt 100 kg</t>
  </si>
  <si>
    <t>Transportskydd</t>
  </si>
  <si>
    <t>Transport prot.</t>
  </si>
  <si>
    <t>Protection lors du transport</t>
  </si>
  <si>
    <t>Seguro de transporte</t>
  </si>
  <si>
    <t>Transportschutz</t>
  </si>
  <si>
    <t>Protezione per il trasporto</t>
  </si>
  <si>
    <t>Transportsikring</t>
  </si>
  <si>
    <t xml:space="preserve">   Lagerhylsa</t>
  </si>
  <si>
    <t xml:space="preserve">   Housing</t>
  </si>
  <si>
    <t>Boîtier</t>
  </si>
  <si>
    <t>Carcasa</t>
  </si>
  <si>
    <t>Gehäuse</t>
  </si>
  <si>
    <t>Alloggiamento</t>
  </si>
  <si>
    <t>Hus</t>
  </si>
  <si>
    <t xml:space="preserve">   Bakstycke</t>
  </si>
  <si>
    <t xml:space="preserve">   Rear end</t>
  </si>
  <si>
    <t>Extrémité arrière</t>
  </si>
  <si>
    <t>Parte posterior</t>
  </si>
  <si>
    <t>Rückseite</t>
  </si>
  <si>
    <t>Estremità posteriore</t>
  </si>
  <si>
    <t>Bagende</t>
  </si>
  <si>
    <t>Bakende</t>
  </si>
  <si>
    <t xml:space="preserve">   Bakaxel</t>
  </si>
  <si>
    <t xml:space="preserve">   Rear axle</t>
  </si>
  <si>
    <t>Essieu arrière</t>
  </si>
  <si>
    <t>Eje trasero</t>
  </si>
  <si>
    <t>Hinterachse</t>
  </si>
  <si>
    <t>Asse posteriore</t>
  </si>
  <si>
    <t>Bagaksel</t>
  </si>
  <si>
    <t>Bakaksel</t>
  </si>
  <si>
    <t xml:space="preserve">   Tippskydd X3</t>
  </si>
  <si>
    <t xml:space="preserve">   Anti-tip</t>
  </si>
  <si>
    <t>Anti-basculement</t>
  </si>
  <si>
    <t>Antivuelco</t>
  </si>
  <si>
    <t>Kippsicherung</t>
  </si>
  <si>
    <t>Antiribaltamento</t>
  </si>
  <si>
    <t>Antitip</t>
  </si>
  <si>
    <t>Vippesikring</t>
  </si>
  <si>
    <t>Rörskydd</t>
  </si>
  <si>
    <t>Tube prot.</t>
  </si>
  <si>
    <t>Prot. tube</t>
  </si>
  <si>
    <t>Tubo prot.</t>
  </si>
  <si>
    <t xml:space="preserve">        Rohrschutz</t>
  </si>
  <si>
    <t>Prot. tubo</t>
  </si>
  <si>
    <t>Slangebesk.</t>
  </si>
  <si>
    <t>Rørbeskyttelse</t>
  </si>
  <si>
    <t>Rörskydd fram (ramrör)</t>
  </si>
  <si>
    <t>Tube prot. front (frame)</t>
  </si>
  <si>
    <t>Prot. tube avant (cadre)</t>
  </si>
  <si>
    <t>Tubo prot. delante (bastidor)</t>
  </si>
  <si>
    <t>Rohrschutz vorne (Rahmen)</t>
  </si>
  <si>
    <t>Tubo prot. anteriore (telaio)</t>
  </si>
  <si>
    <t>Slangebesk. foran (ramme)</t>
  </si>
  <si>
    <t>Rørbeskyttelse foran (ramme)</t>
  </si>
  <si>
    <t>Höj / sänkbara S3+10cm</t>
  </si>
  <si>
    <t>High / low S3+10cm</t>
  </si>
  <si>
    <t>Haut/bas S3 +10 cm</t>
  </si>
  <si>
    <t>Alto/bajo S3+10cm</t>
  </si>
  <si>
    <t>Hoch/niedrig S3+10 cm</t>
  </si>
  <si>
    <t>Alto/basso S3+10cm</t>
  </si>
  <si>
    <t>Høj/lav S3+10 cm</t>
  </si>
  <si>
    <t>Høy/lav S3+10cm</t>
  </si>
  <si>
    <t>Rörskydd bak (ryggbåge)</t>
  </si>
  <si>
    <t>Tube prot. rear (backrest)</t>
  </si>
  <si>
    <t>Prot. tube arrière (dossier)</t>
  </si>
  <si>
    <t>Tubo prot. detrás (respaldo)</t>
  </si>
  <si>
    <t xml:space="preserve">   Rohrschutz hinten (Rückenlehne)</t>
  </si>
  <si>
    <t>Tubo prot. posteriore (schienale)</t>
  </si>
  <si>
    <t>Slangebeskyttelse bag (ryglæn)</t>
  </si>
  <si>
    <t>Rørbeskyttelse bak (ryggstøtte)</t>
  </si>
  <si>
    <t>Körbåge S3</t>
  </si>
  <si>
    <t>Pushbar S3</t>
  </si>
  <si>
    <t>Barre de poussée S3</t>
  </si>
  <si>
    <t>Barra de empuje S3</t>
  </si>
  <si>
    <t>Schiebebügel S3</t>
  </si>
  <si>
    <t>Barra di spinta S3</t>
  </si>
  <si>
    <t>Skubbestang S3</t>
  </si>
  <si>
    <t>Skyvestang S3</t>
  </si>
  <si>
    <t>Kryckkäpsshållare S3</t>
  </si>
  <si>
    <t>Crutch holder S3</t>
  </si>
  <si>
    <t>Porte-béquilles S3</t>
  </si>
  <si>
    <t>Soporte para muletas S3</t>
  </si>
  <si>
    <t>Stockhalter S3</t>
  </si>
  <si>
    <t>Portastampelle S3</t>
  </si>
  <si>
    <t>Krykkeholder S3</t>
  </si>
  <si>
    <t>Tippskydd</t>
  </si>
  <si>
    <t>Anti-tip</t>
  </si>
  <si>
    <t>Backrest wedge</t>
  </si>
  <si>
    <t>Cale de dossier</t>
  </si>
  <si>
    <t>Cuña de respaldo</t>
  </si>
  <si>
    <t>Rückenlehnenkeil</t>
  </si>
  <si>
    <t>Schienale cuneo</t>
  </si>
  <si>
    <t>Ryglænskile</t>
  </si>
  <si>
    <t>Ryggstøtte kile</t>
  </si>
  <si>
    <t>Dyna</t>
  </si>
  <si>
    <t>Cushion:</t>
  </si>
  <si>
    <t>Coussin :</t>
  </si>
  <si>
    <t>Cojín:</t>
  </si>
  <si>
    <t>Kissen:</t>
  </si>
  <si>
    <t>Cuscino:</t>
  </si>
  <si>
    <t>Pude:</t>
  </si>
  <si>
    <t>Pute</t>
  </si>
  <si>
    <t>Kildyna</t>
  </si>
  <si>
    <t>Wedge cushion:</t>
  </si>
  <si>
    <t>Cale de coussin :</t>
  </si>
  <si>
    <t>Cojín de cuña:</t>
  </si>
  <si>
    <t>Keilkissen:</t>
  </si>
  <si>
    <t>Cuscino a cuneo:</t>
  </si>
  <si>
    <t>Kilepude:</t>
  </si>
  <si>
    <t>Kilepute:</t>
  </si>
  <si>
    <t>Ekerskydd</t>
  </si>
  <si>
    <t>Spoke protection</t>
  </si>
  <si>
    <t>Protège-rayons</t>
  </si>
  <si>
    <t>Protección de los radios</t>
  </si>
  <si>
    <t>Speichenschutz</t>
  </si>
  <si>
    <t>Pararaggi</t>
  </si>
  <si>
    <t>Egebeskyttelse</t>
  </si>
  <si>
    <t>Eikebeskyttelse</t>
  </si>
  <si>
    <t>Läs mer om Freewheel på hemsidan</t>
  </si>
  <si>
    <t>Read more about Freewheel on the homepage</t>
  </si>
  <si>
    <t>Pour en savoir plus sur Freewheel, consultez la page d'accueil</t>
  </si>
  <si>
    <t>Más información sobre Freewheel en la página de inicio</t>
  </si>
  <si>
    <t>Weitere Informationen über Freewheel auf der Homepage</t>
  </si>
  <si>
    <t>Ulteriori informazioni sul Freewheel sono disponibili sulla homepage</t>
  </si>
  <si>
    <t>Læs mere om Freewheel på startsiden</t>
  </si>
  <si>
    <t>Les mer om FreeWheel på startsiden.</t>
  </si>
  <si>
    <t xml:space="preserve">            Med logga</t>
  </si>
  <si>
    <t xml:space="preserve">            With logo</t>
  </si>
  <si>
    <t>Avec logo</t>
  </si>
  <si>
    <t>Con logotipo</t>
  </si>
  <si>
    <t>Mit Logo</t>
  </si>
  <si>
    <t>Con logo</t>
  </si>
  <si>
    <t>Med logo</t>
  </si>
  <si>
    <t xml:space="preserve">            Utan logga</t>
  </si>
  <si>
    <t xml:space="preserve">            Without logo</t>
  </si>
  <si>
    <t>Sans logo</t>
  </si>
  <si>
    <t>Sin logotipo</t>
  </si>
  <si>
    <t>Ohne Logo</t>
  </si>
  <si>
    <t>Senza logo</t>
  </si>
  <si>
    <t>Uden logo</t>
  </si>
  <si>
    <t>Uten logo</t>
  </si>
  <si>
    <t>Övrigt</t>
  </si>
  <si>
    <t>Anderes Hinterrad</t>
  </si>
  <si>
    <t>Sitsväska</t>
  </si>
  <si>
    <t>Seat bag</t>
  </si>
  <si>
    <t>Sac d'assise</t>
  </si>
  <si>
    <t>Bolsa de asiento</t>
  </si>
  <si>
    <t>Sitztasche</t>
  </si>
  <si>
    <t>Borsa sedile</t>
  </si>
  <si>
    <t>Sædetaske</t>
  </si>
  <si>
    <t>Seteveske</t>
  </si>
  <si>
    <t>Sitsväska Ingår i priset, välj modell</t>
  </si>
  <si>
    <t>Seat bag included in price, choose model</t>
  </si>
  <si>
    <t>Sac d'assise inclus dans le prix, choisir le modèle</t>
  </si>
  <si>
    <t>Bolsa de asiento incluida en el precio, elija el modelo</t>
  </si>
  <si>
    <t>Sitztasche im Preis inbegriffen, Modell wählen</t>
  </si>
  <si>
    <t>Borsa sedile inclusa nel prezzo, scegliere il modello</t>
  </si>
  <si>
    <t>Sædetaske inkluderet i prisen, vælg model</t>
  </si>
  <si>
    <t>Seteveske inkludert i prisen, velg modell</t>
  </si>
  <si>
    <t>Rohrschutz hinten (Rückenlehne)</t>
  </si>
  <si>
    <t>Kryckkäppshållare S3</t>
  </si>
  <si>
    <t>Bord</t>
  </si>
  <si>
    <t>Table</t>
  </si>
  <si>
    <t>Tablette</t>
  </si>
  <si>
    <t>Tabla</t>
  </si>
  <si>
    <t>Tisch</t>
  </si>
  <si>
    <t>Tabella</t>
  </si>
  <si>
    <t xml:space="preserve">      Bord S3</t>
  </si>
  <si>
    <t xml:space="preserve">      Table S3</t>
  </si>
  <si>
    <t>Tablette S3</t>
  </si>
  <si>
    <t>Tabla S3</t>
  </si>
  <si>
    <t>Therapietisch  S3</t>
  </si>
  <si>
    <t>Tabella S3</t>
  </si>
  <si>
    <t>Bord S3</t>
  </si>
  <si>
    <t>Tabell S3</t>
  </si>
  <si>
    <r>
      <t>9900301 (</t>
    </r>
    <r>
      <rPr>
        <b/>
        <sz val="8"/>
        <color rgb="FFC00000"/>
        <rFont val="Calibri"/>
        <family val="2"/>
        <scheme val="minor"/>
      </rPr>
      <t>x1/krycka</t>
    </r>
    <r>
      <rPr>
        <b/>
        <sz val="8"/>
        <color theme="1"/>
        <rFont val="Calibri"/>
        <family val="2"/>
        <scheme val="minor"/>
      </rPr>
      <t>)</t>
    </r>
  </si>
  <si>
    <r>
      <t>9900301 (</t>
    </r>
    <r>
      <rPr>
        <b/>
        <sz val="8"/>
        <color rgb="FFC00000"/>
        <rFont val="Calibri"/>
        <family val="2"/>
        <scheme val="minor"/>
      </rPr>
      <t>x1/crutch</t>
    </r>
    <r>
      <rPr>
        <b/>
        <sz val="8"/>
        <color theme="1"/>
        <rFont val="Calibri"/>
        <family val="2"/>
        <scheme val="minor"/>
      </rPr>
      <t>)</t>
    </r>
  </si>
  <si>
    <t>9900301 (x1/béquille)</t>
  </si>
  <si>
    <t>9900301 (x1 / muleta)</t>
  </si>
  <si>
    <t>9900301 (x1/Stock)</t>
  </si>
  <si>
    <t>9900301 (x1/stampelle)</t>
  </si>
  <si>
    <t>9900301 (x1/krykke)</t>
  </si>
  <si>
    <t>st</t>
  </si>
  <si>
    <t>¨p</t>
  </si>
  <si>
    <t>̈p</t>
  </si>
  <si>
    <t xml:space="preserve">         reTyre</t>
  </si>
  <si>
    <t>reTyre</t>
  </si>
  <si>
    <t>Neumático re</t>
  </si>
  <si>
    <t xml:space="preserve">       reTyre Traction</t>
  </si>
  <si>
    <t>Pneu reTyre Traction</t>
  </si>
  <si>
    <t>Tracción neumático re</t>
  </si>
  <si>
    <t>reTyre Traction</t>
  </si>
  <si>
    <t>Ekerskydd med tema</t>
  </si>
  <si>
    <t>Spoke protect. with theme</t>
  </si>
  <si>
    <t>Protège-rayons avec thème</t>
  </si>
  <si>
    <t>Protección de radios. con tema</t>
  </si>
  <si>
    <t>Speichenschutz. mit Thema</t>
  </si>
  <si>
    <t>Pararaggi con tema</t>
  </si>
  <si>
    <t>Egebeskyttelse med tema</t>
  </si>
  <si>
    <t>Eikebeskytter med tema</t>
  </si>
  <si>
    <t>FreeWheel</t>
  </si>
  <si>
    <t>Välj art.nr. för Freewheel efter vilken fotstödshöjd rullstolen har.</t>
  </si>
  <si>
    <t>Choose art.nr. for Freewheel to your footrest height.</t>
  </si>
  <si>
    <t>Choisissez la référence pour FreeWheel en fonction de la hauteur du repose-pieds.</t>
  </si>
  <si>
    <t>Elija el número de artículo para FreeWheel a la altura del reposapiés.</t>
  </si>
  <si>
    <t>Art.-Nr. für Freewheel entsprechend der Höhe der Fußstütze</t>
  </si>
  <si>
    <t>Scegliere il n. art. perFreeWheel in base all'altezza del poggiapiedi.</t>
  </si>
  <si>
    <t>Vælg varenr. for FreeWheel til din fodstøttehøjde.</t>
  </si>
  <si>
    <t>Velg artikkelnr. for FreeWheel til din fotstøttehøyde.</t>
  </si>
  <si>
    <t>Pour en savoir plus sur FreeWheel, consultez la page d'accueil</t>
  </si>
  <si>
    <t>Más información sobre FreeWheel en la página de inicio</t>
  </si>
  <si>
    <t>Ulteriori informazioni sul FreeWheel sono disponibili sulla homepage</t>
  </si>
  <si>
    <t>Læs mere om FreeWheel på startsiden</t>
  </si>
  <si>
    <t>Splash</t>
  </si>
  <si>
    <t>Salpicadura</t>
  </si>
  <si>
    <t>Sprut</t>
  </si>
  <si>
    <t>Car rim</t>
  </si>
  <si>
    <t>Llanta de coche</t>
  </si>
  <si>
    <t>Autofelge</t>
  </si>
  <si>
    <t>Cerchio della vettura</t>
  </si>
  <si>
    <t>Bilfælg</t>
  </si>
  <si>
    <t>Bilfelg</t>
  </si>
  <si>
    <t>Wild animals</t>
  </si>
  <si>
    <t>Animales salvajes</t>
  </si>
  <si>
    <t>Wilde Tiere</t>
  </si>
  <si>
    <t>Animali selvatici</t>
  </si>
  <si>
    <t>Vilde dyr</t>
  </si>
  <si>
    <t>Ville dyr</t>
  </si>
  <si>
    <t>Smiley</t>
  </si>
  <si>
    <t>Sonrisa</t>
  </si>
  <si>
    <t>Smilefjes</t>
  </si>
  <si>
    <t xml:space="preserve">  Inställningar</t>
  </si>
  <si>
    <t xml:space="preserve">   Settings</t>
  </si>
  <si>
    <t>Réglages</t>
  </si>
  <si>
    <t>Ajustes</t>
  </si>
  <si>
    <t>Einstellungen</t>
  </si>
  <si>
    <t>Impostazioni</t>
  </si>
  <si>
    <t>Indstillinger</t>
  </si>
  <si>
    <t>Innstillinger</t>
  </si>
  <si>
    <t>Ryggstödsvinkel</t>
  </si>
  <si>
    <t>Backrest angle</t>
  </si>
  <si>
    <t>Inclinaison du dossier</t>
  </si>
  <si>
    <t>Ángulo del respaldo</t>
  </si>
  <si>
    <t>Rückenlehnenwinkel</t>
  </si>
  <si>
    <t>Angolazione dello schienale</t>
  </si>
  <si>
    <t>Ryglænsvinkel</t>
  </si>
  <si>
    <t>Ryggstøttevinkel</t>
  </si>
  <si>
    <t>Ange måttet (A) för önskad ryggvinkel</t>
  </si>
  <si>
    <t>Note  measure  (A) for desired backrest angle</t>
  </si>
  <si>
    <t>Noter la mesure (A) pour l’inclinaison souhaitée du dossier</t>
  </si>
  <si>
    <t>Anotar la medida (A) para la inclinación deseada del respaldo</t>
  </si>
  <si>
    <t>Gewünschten Rückenlehnenwinkel (A) angeben.</t>
  </si>
  <si>
    <t>Annotare la misura (A) per l'angolazione dello schienale desiderata</t>
  </si>
  <si>
    <t>Notér mål (A) for den ønskede ryglænsvinkel</t>
  </si>
  <si>
    <t>Noter mål (A) for ønsket ryggstøttevinkel</t>
  </si>
  <si>
    <t>Standard = 15 mm</t>
  </si>
  <si>
    <t>Standard = 15 mm</t>
  </si>
  <si>
    <t>Estándar = 15 mm</t>
  </si>
  <si>
    <t>10-20 mm. Standard = 18mm</t>
  </si>
  <si>
    <t>10-20 mm. Standard =18 mm</t>
  </si>
  <si>
    <t>10-20 mm. Estándar = 18 mm</t>
  </si>
  <si>
    <t>10–20 mm. Standard = 18 mm</t>
  </si>
  <si>
    <t>10–20 mm. Standard = 18 mm</t>
  </si>
  <si>
    <t>10-20 mm. Standard = 18 mm</t>
  </si>
  <si>
    <t xml:space="preserve"> -  Fotplattor</t>
  </si>
  <si>
    <t xml:space="preserve"> -  Footplates</t>
  </si>
  <si>
    <t>-  Repose-pieds</t>
  </si>
  <si>
    <t>-  Reposapiés</t>
  </si>
  <si>
    <t>-  Fußplatten</t>
  </si>
  <si>
    <t>-  Pedane</t>
  </si>
  <si>
    <t>-  Fodplader</t>
  </si>
  <si>
    <t>–  Fotplater</t>
  </si>
  <si>
    <t>Bakaxeljustering</t>
  </si>
  <si>
    <t>Rear axle adjustment</t>
  </si>
  <si>
    <t>Réglage de l’essieu arrière</t>
  </si>
  <si>
    <t>Ajuste del eje trasero</t>
  </si>
  <si>
    <t>Hinterachseinstellung</t>
  </si>
  <si>
    <t>Regolazione asse posteriore</t>
  </si>
  <si>
    <t>Justering af bagaksel</t>
  </si>
  <si>
    <t>Regulering av bakre aksel</t>
  </si>
  <si>
    <t>Ange måttet (A) för önskad balansering</t>
  </si>
  <si>
    <t>Note measure (A) for your balance</t>
  </si>
  <si>
    <t>Noter la mesure (A) pour l'équilibre souhaité</t>
  </si>
  <si>
    <t>Anote la medida (A) para su balanza</t>
  </si>
  <si>
    <t>Gewünschten Schwerpunkt (A) angeben.</t>
  </si>
  <si>
    <t>Annotare la misura (A) per il proprio bilanciamento</t>
  </si>
  <si>
    <t>Notér mål (A) for din balance</t>
  </si>
  <si>
    <t>Noter målet (A) for vekten din</t>
  </si>
  <si>
    <t>Fotstödshöjd</t>
  </si>
  <si>
    <t>Footrest height</t>
  </si>
  <si>
    <t>Hauteur du repose-pieds</t>
  </si>
  <si>
    <t>Altura del reposapiés</t>
  </si>
  <si>
    <t>Fußstützenhöhe</t>
  </si>
  <si>
    <t>Altezza poggiapiedi</t>
  </si>
  <si>
    <t>Fodstøttehøjde</t>
  </si>
  <si>
    <t>Fotstøttehøyde</t>
  </si>
  <si>
    <t>Ange mått (A) för önskat fotstöd</t>
  </si>
  <si>
    <t>Note measure (A) and / or (B) for your footrest</t>
  </si>
  <si>
    <t>Noter les mesures (A) et/ou (B) pour votre repose-pieds</t>
  </si>
  <si>
    <t>Tome nota de la medida (A) y/o (B) del reposapiés</t>
  </si>
  <si>
    <t>Maß (A) und/oder (B) für die Fußstütze angeben.</t>
  </si>
  <si>
    <t>Annotare le misure (A) e (B) per il poggiapiedi</t>
  </si>
  <si>
    <t>Noter mål (A) og/eller (B) for din fodstøtte</t>
  </si>
  <si>
    <t>Noter mål (A) og/eller (B) for fotstøtten</t>
  </si>
  <si>
    <t>Ange mått (A) för önskad fotstödshöjd</t>
  </si>
  <si>
    <t>Note measure(A) for desired footrest height</t>
  </si>
  <si>
    <t>Noter la mesure (A) pour la hauteur de repose-pieds souhaitée</t>
  </si>
  <si>
    <t>Observar la medida(A) para la altura deseada del reposapiés</t>
  </si>
  <si>
    <t>Gewünschte Fußstützenhöhe (A) angeben.</t>
  </si>
  <si>
    <t>Annotare la misura (A) per l'altezza del poggiapiedi desiderata</t>
  </si>
  <si>
    <t>Notér mål (A) for den ønskede fodstøttehøjde</t>
  </si>
  <si>
    <t>Noter mål(A) for ønsket fotstøttehøyde</t>
  </si>
  <si>
    <t>Transportmärkning</t>
  </si>
  <si>
    <t>Transport marking</t>
  </si>
  <si>
    <t>Marquage de transport</t>
  </si>
  <si>
    <t>Marcado de transporte</t>
  </si>
  <si>
    <t>Kennzeichnung für Beförderung</t>
  </si>
  <si>
    <t>Contrassegno per il trasporto</t>
  </si>
  <si>
    <t>Transportmærkning</t>
  </si>
  <si>
    <t>Transportmerking</t>
  </si>
  <si>
    <t xml:space="preserve">          JA märk upp stolen med fästpunkter för transport i färdtjänstfordon.</t>
  </si>
  <si>
    <t xml:space="preserve">          YES mark the wheelchair with attachment points for transport in a vehicle</t>
  </si>
  <si>
    <t>OUI, marquez les points d’attache sur le fauteuil roulant pour le transport dans un véhicule</t>
  </si>
  <si>
    <t>SÍ marque la silla de ruedas con puntos de fijación para el transporte en un vehículo</t>
  </si>
  <si>
    <t>JA, markieren Sie die Befestigungspunkte am Rollstuhl für die Beförderung in einem Fahrzeug</t>
  </si>
  <si>
    <t>SI, contrassegnare la carrozzina con i punti di fissaggio per il trasporto su un veicolo</t>
  </si>
  <si>
    <t>JA mærk kørestolen med fastgørelsespunkter til transport i et køretøj</t>
  </si>
  <si>
    <t>JA merk rullestolen med festepunkter for transport i kjøretøy</t>
  </si>
  <si>
    <t>OBS! Se bruksanvisningen för närmare anvisningar.</t>
  </si>
  <si>
    <t>NOTE! See manual for more information.</t>
  </si>
  <si>
    <t>À NOTER ! Consultez le manuel pour davantage d’informations.</t>
  </si>
  <si>
    <t>¡RECUERDE! Consulte el manual para más información.</t>
  </si>
  <si>
    <t>HINWEIS! Siehe Handbuch für weitere Informationen.</t>
  </si>
  <si>
    <t>NOTA BENE! Consultare il manuale per ulteriori informazioni.</t>
  </si>
  <si>
    <t>BEMÆRK! Se vejledning for mere info.</t>
  </si>
  <si>
    <t>MERK! Se bruksanvisning for mer informasjon.</t>
  </si>
  <si>
    <t>Extra</t>
  </si>
  <si>
    <t>Supplément</t>
  </si>
  <si>
    <t>Altre informazioni</t>
  </si>
  <si>
    <t>Ekstra</t>
  </si>
  <si>
    <t>Sammanställning:</t>
  </si>
  <si>
    <t>Compilation:</t>
  </si>
  <si>
    <t>Compilation :</t>
  </si>
  <si>
    <t>Elaborado por:</t>
  </si>
  <si>
    <t>Zusammenstellung:</t>
  </si>
  <si>
    <t>Compilazione:</t>
  </si>
  <si>
    <t>Samling:</t>
  </si>
  <si>
    <t>Kompilasjon:</t>
  </si>
  <si>
    <t>Beskrivning:</t>
  </si>
  <si>
    <t>Description:</t>
  </si>
  <si>
    <t>Description :</t>
  </si>
  <si>
    <t>Descripción:</t>
  </si>
  <si>
    <t>Beschreibung:</t>
  </si>
  <si>
    <t>Descrizione:</t>
  </si>
  <si>
    <t>Beskrivelse:</t>
  </si>
  <si>
    <t xml:space="preserve"> Rullstolsmodell:</t>
  </si>
  <si>
    <t>Wheelchair model:</t>
  </si>
  <si>
    <t>Modèle de fauteuil roulant :</t>
  </si>
  <si>
    <t>Modelo de silla de ruedas:</t>
  </si>
  <si>
    <t>Rollstuhlmodell:</t>
  </si>
  <si>
    <t>Modello carrozzina:</t>
  </si>
  <si>
    <t>Kørestolsmodel:</t>
  </si>
  <si>
    <t>Rullestolmodell:</t>
  </si>
  <si>
    <t>Chassifärg:</t>
  </si>
  <si>
    <t>Chassis colour:</t>
  </si>
  <si>
    <t>Couleur du châssis :</t>
  </si>
  <si>
    <t>Color del chasis:</t>
  </si>
  <si>
    <t>Fahrgestellfarbe:</t>
  </si>
  <si>
    <t>Colore telaio:</t>
  </si>
  <si>
    <t>Chassisfarve:</t>
  </si>
  <si>
    <t>Chassisfarge:</t>
  </si>
  <si>
    <t>Sittbredd:</t>
  </si>
  <si>
    <t>Seat width:</t>
  </si>
  <si>
    <t>Largeur d’assise :</t>
  </si>
  <si>
    <t>Anchura del asiento:</t>
  </si>
  <si>
    <t>Sitzbreite:</t>
  </si>
  <si>
    <t>Larghezza sedile:</t>
  </si>
  <si>
    <t>Sædebredde:</t>
  </si>
  <si>
    <t>Setebredde:</t>
  </si>
  <si>
    <t>Sitsdjup:</t>
  </si>
  <si>
    <t>Seat depth:</t>
  </si>
  <si>
    <t>Profondeur d’assise :</t>
  </si>
  <si>
    <t>Profundidad del asiento:</t>
  </si>
  <si>
    <t>Sitztiefe:</t>
  </si>
  <si>
    <t>Profondità sedile:</t>
  </si>
  <si>
    <t>Sædedybde:</t>
  </si>
  <si>
    <t>Setedybde:</t>
  </si>
  <si>
    <t>Ryggstöd:</t>
  </si>
  <si>
    <t>Backrest:</t>
  </si>
  <si>
    <t>Dossier :</t>
  </si>
  <si>
    <t>Respaldo:</t>
  </si>
  <si>
    <t>Rückenlehne:</t>
  </si>
  <si>
    <t>Schienale:</t>
  </si>
  <si>
    <t>Ryglæn:</t>
  </si>
  <si>
    <t>Ryggstøtte:</t>
  </si>
  <si>
    <t>ev. klädsel:</t>
  </si>
  <si>
    <t>pos. upholstery:</t>
  </si>
  <si>
    <t>pos. garniture :</t>
  </si>
  <si>
    <t>Pos. tapicería:</t>
  </si>
  <si>
    <t>Pos. Polsterung:</t>
  </si>
  <si>
    <t>Rivestimento sedile:</t>
  </si>
  <si>
    <t>pos. polstring:</t>
  </si>
  <si>
    <t>Ryggstödshöjd:</t>
  </si>
  <si>
    <t>Backrest height:</t>
  </si>
  <si>
    <t>Hauteur du dossier :</t>
  </si>
  <si>
    <t>Altura del respaldo:</t>
  </si>
  <si>
    <t>Rückenlehnenhöhe:</t>
  </si>
  <si>
    <t>Altezza schienale:</t>
  </si>
  <si>
    <t>Ryglænshøjde:</t>
  </si>
  <si>
    <t>Ryggstøttehøyde:</t>
  </si>
  <si>
    <t>Ryggstödsplacering;</t>
  </si>
  <si>
    <t>Backrest placement;</t>
  </si>
  <si>
    <t>Positionnement du dossier :</t>
  </si>
  <si>
    <t>Colocación del respaldo;</t>
  </si>
  <si>
    <t>Rückenlehnenpositionierung;</t>
  </si>
  <si>
    <t>Posizionamento schienale:</t>
  </si>
  <si>
    <t>Placering af ryglæn;</t>
  </si>
  <si>
    <t>Plassering av ryggstøtte;</t>
  </si>
  <si>
    <t>Balans</t>
  </si>
  <si>
    <t>Balance:</t>
  </si>
  <si>
    <t>Équilibre :</t>
  </si>
  <si>
    <t>Equilibrio:</t>
  </si>
  <si>
    <t>Gleichgewicht:</t>
  </si>
  <si>
    <t>Bilanciamento:</t>
  </si>
  <si>
    <t>Balanse:</t>
  </si>
  <si>
    <t>Balansering:</t>
  </si>
  <si>
    <t>Länkhjul:</t>
  </si>
  <si>
    <t>Castor:</t>
  </si>
  <si>
    <t>Roulette pivotante :</t>
  </si>
  <si>
    <t>Rueda giratoria:</t>
  </si>
  <si>
    <t>Lenkrad:</t>
  </si>
  <si>
    <t>Ruota orientabile:</t>
  </si>
  <si>
    <t>Drejehjul:</t>
  </si>
  <si>
    <t>Hjul:</t>
  </si>
  <si>
    <t>Fotstöd;</t>
  </si>
  <si>
    <t>Footrest;</t>
  </si>
  <si>
    <t>Repose-pieds :</t>
  </si>
  <si>
    <t>Reposapiés;</t>
  </si>
  <si>
    <t>Fußstütze;</t>
  </si>
  <si>
    <t>Pedana:</t>
  </si>
  <si>
    <t>Fodstøtte;</t>
  </si>
  <si>
    <t>Fotstøtte;</t>
  </si>
  <si>
    <t>Hälband:</t>
  </si>
  <si>
    <t>Heel straps:</t>
  </si>
  <si>
    <t>Sangles talonnières :</t>
  </si>
  <si>
    <t>Correas del talón:</t>
  </si>
  <si>
    <t>Fersenbänder:</t>
  </si>
  <si>
    <t>Cinghie per talloni:</t>
  </si>
  <si>
    <t>Hælstropper:</t>
  </si>
  <si>
    <t>Plastplatta:</t>
  </si>
  <si>
    <t>Plastic plate:</t>
  </si>
  <si>
    <t>Plaque en plastique :</t>
  </si>
  <si>
    <t>Placa de plástico:</t>
  </si>
  <si>
    <t>Kunststoffplatte:</t>
  </si>
  <si>
    <t>Piastra in plastica:</t>
  </si>
  <si>
    <t>Plastplade:</t>
  </si>
  <si>
    <t>Plastplate:</t>
  </si>
  <si>
    <t>Broms:</t>
  </si>
  <si>
    <t>Brake:</t>
  </si>
  <si>
    <t>Frein :</t>
  </si>
  <si>
    <t>Freno:</t>
  </si>
  <si>
    <t>Bremse:</t>
  </si>
  <si>
    <t>Drivhjul:</t>
  </si>
  <si>
    <t>Rearwheel:</t>
  </si>
  <si>
    <t>Roue arrière :</t>
  </si>
  <si>
    <t>Rueda trasera:</t>
  </si>
  <si>
    <t>Hinterrad:</t>
  </si>
  <si>
    <t>Ruota posteriore:</t>
  </si>
  <si>
    <t>Baghjul:</t>
  </si>
  <si>
    <t>Bakhjul:</t>
  </si>
  <si>
    <t>Däck:</t>
  </si>
  <si>
    <t>Tyre:</t>
  </si>
  <si>
    <t>Pneu :</t>
  </si>
  <si>
    <t>Neumático:</t>
  </si>
  <si>
    <t>Reifen:</t>
  </si>
  <si>
    <t>Pneumatico:</t>
  </si>
  <si>
    <t>Dæk:</t>
  </si>
  <si>
    <t>Dekk:</t>
  </si>
  <si>
    <t>Drivring:</t>
  </si>
  <si>
    <t>Pushrim:</t>
  </si>
  <si>
    <t>Main courante :</t>
  </si>
  <si>
    <t>Aro de empuje:</t>
  </si>
  <si>
    <t>Greifreifen:</t>
  </si>
  <si>
    <t>Anello di spinta:</t>
  </si>
  <si>
    <t>Skubbefælg:</t>
  </si>
  <si>
    <t>Skyvefelg:</t>
  </si>
  <si>
    <t>Sidoskydd:</t>
  </si>
  <si>
    <t>Side guards:</t>
  </si>
  <si>
    <t>Protections latérales :</t>
  </si>
  <si>
    <t>Protectores laterales:</t>
  </si>
  <si>
    <t>Seitenschutzvorrichtungen:</t>
  </si>
  <si>
    <t>Protezioni laterali:</t>
  </si>
  <si>
    <t>Sidebeskyttelser:</t>
  </si>
  <si>
    <t>Sidebeskyttelse:</t>
  </si>
  <si>
    <t>Körhandtag:</t>
  </si>
  <si>
    <t>Push handles:</t>
  </si>
  <si>
    <t>Poignées de poussée :</t>
  </si>
  <si>
    <t>Empuñaduras de empuje:</t>
  </si>
  <si>
    <t>Schiebegriffe:</t>
  </si>
  <si>
    <t>Maniglioni di spinta:</t>
  </si>
  <si>
    <t>Skubbehåndtag:</t>
  </si>
  <si>
    <t>Skyvehåndtak:</t>
  </si>
  <si>
    <t>Tippskydd:</t>
  </si>
  <si>
    <t>Anti-tip:</t>
  </si>
  <si>
    <t>Anti-basculement :</t>
  </si>
  <si>
    <t>Antivuelco:</t>
  </si>
  <si>
    <t>Kippsicherung:</t>
  </si>
  <si>
    <t>Antiribaltamento:</t>
  </si>
  <si>
    <t>Antitip:</t>
  </si>
  <si>
    <t>Vippesikring:</t>
  </si>
  <si>
    <t>Dyna:</t>
  </si>
  <si>
    <t>Kildyna:</t>
  </si>
  <si>
    <t>Ekerskydd:</t>
  </si>
  <si>
    <t>Spoke protection:</t>
  </si>
  <si>
    <t>Protège-rayons :</t>
  </si>
  <si>
    <t>Protección de los radios:</t>
  </si>
  <si>
    <t>Speichenschutz:</t>
  </si>
  <si>
    <t>Pararaggi:</t>
  </si>
  <si>
    <t>Egebeskyttelse:</t>
  </si>
  <si>
    <t>Eikebeskyttelse:</t>
  </si>
  <si>
    <t>Rörskydd,Fram:</t>
  </si>
  <si>
    <t>Tube prot.Front:</t>
  </si>
  <si>
    <t>Prot. tube avant :</t>
  </si>
  <si>
    <t>Protector de tubo delantero:</t>
  </si>
  <si>
    <t>Rohrschutz vorne:</t>
  </si>
  <si>
    <t>Protezione tubo anteriore:</t>
  </si>
  <si>
    <t>Slangebeskyt. foran:</t>
  </si>
  <si>
    <t>Rørbeskyttelse foran:</t>
  </si>
  <si>
    <t>Rörskydd, bak:</t>
  </si>
  <si>
    <t>Tube prot. Rear:</t>
  </si>
  <si>
    <t>Prot. tube Arrière :</t>
  </si>
  <si>
    <t>Tubo prot. Trasero:</t>
  </si>
  <si>
    <t>Rohrschutz Hinten:</t>
  </si>
  <si>
    <t>Prot. tubo posteriore:</t>
  </si>
  <si>
    <t>Slangebesk. Bag:</t>
  </si>
  <si>
    <t>Rørbeskyttelse Bak:</t>
  </si>
  <si>
    <t>Kryckkhållare:</t>
  </si>
  <si>
    <t>Crutch holder:</t>
  </si>
  <si>
    <t>Porte-béquilles :</t>
  </si>
  <si>
    <t>Portamuletas:</t>
  </si>
  <si>
    <t>Stockhalter:</t>
  </si>
  <si>
    <t>Supporto per stampelle:</t>
  </si>
  <si>
    <t>Krykkeholder:</t>
  </si>
  <si>
    <t>Ryggkil:</t>
  </si>
  <si>
    <t>Backrest wedge:</t>
  </si>
  <si>
    <t>Cale de dossier :</t>
  </si>
  <si>
    <t>Cuña del respaldo:</t>
  </si>
  <si>
    <t>Rückenlehnenkeil:</t>
  </si>
  <si>
    <t>Schienale cuneo:</t>
  </si>
  <si>
    <t>Ryglænskile:</t>
  </si>
  <si>
    <t>Ryggstøtte kile:</t>
  </si>
  <si>
    <t>Freewheel</t>
  </si>
  <si>
    <t>Bord:</t>
  </si>
  <si>
    <t>Table:</t>
  </si>
  <si>
    <t>Tablette :</t>
  </si>
  <si>
    <t>Mesa:</t>
  </si>
  <si>
    <t>Tisch:</t>
  </si>
  <si>
    <t>Tabella:</t>
  </si>
  <si>
    <t>Tabell:</t>
  </si>
  <si>
    <t>reTyre:</t>
  </si>
  <si>
    <t>reTyre :</t>
  </si>
  <si>
    <t>med tema:</t>
  </si>
  <si>
    <t>with theme:</t>
  </si>
  <si>
    <t>avec le thème :</t>
  </si>
  <si>
    <t>con el tema:</t>
  </si>
  <si>
    <t>mit Thema:</t>
  </si>
  <si>
    <t>con tema:</t>
  </si>
  <si>
    <t xml:space="preserve"> Inställningar</t>
  </si>
  <si>
    <t xml:space="preserve"> Settings</t>
  </si>
  <si>
    <t>JA</t>
  </si>
  <si>
    <t>YES</t>
  </si>
  <si>
    <t>OUI</t>
  </si>
  <si>
    <t>SÍ</t>
  </si>
  <si>
    <t>SI</t>
  </si>
  <si>
    <t>Ryggstödsvinkel:</t>
  </si>
  <si>
    <t>Backrest angle:</t>
  </si>
  <si>
    <t>Inclinaison du dossier :</t>
  </si>
  <si>
    <t>Ángulo del respaldo:</t>
  </si>
  <si>
    <t>Rückenlehnenwinkel:</t>
  </si>
  <si>
    <t>Angolazione schienale:</t>
  </si>
  <si>
    <t>Ryglænsvinkel:</t>
  </si>
  <si>
    <t>Ryggstøttevinkel:</t>
  </si>
  <si>
    <t>Bakaxel:</t>
  </si>
  <si>
    <t>Rear axle:</t>
  </si>
  <si>
    <t>Essieu arrière :</t>
  </si>
  <si>
    <t>Eje trasero:</t>
  </si>
  <si>
    <t>Hinterachse:</t>
  </si>
  <si>
    <t>Asse posteriore:</t>
  </si>
  <si>
    <t>Bagaksel:</t>
  </si>
  <si>
    <t>Bakaksel:</t>
  </si>
  <si>
    <t>Fotstöd A:</t>
  </si>
  <si>
    <t>Footrest A:</t>
  </si>
  <si>
    <t>Repose-pieds A :</t>
  </si>
  <si>
    <t>Reposapiés A:</t>
  </si>
  <si>
    <t>Fußstütze A:</t>
  </si>
  <si>
    <t>Pedana A:</t>
  </si>
  <si>
    <t>Fodstøtte A:</t>
  </si>
  <si>
    <t>Fotstøtte A:</t>
  </si>
  <si>
    <t>Fotstöd B:</t>
  </si>
  <si>
    <t>Footrest B:</t>
  </si>
  <si>
    <t>Repose-pieds B :</t>
  </si>
  <si>
    <t>Reposapiés B:</t>
  </si>
  <si>
    <t>Fußstütze B:</t>
  </si>
  <si>
    <t>Pedana B:</t>
  </si>
  <si>
    <t>Fodstøtte B:</t>
  </si>
  <si>
    <t>Fotstøtte B:</t>
  </si>
  <si>
    <t>Transportmärkning:</t>
  </si>
  <si>
    <t>Transport marking:</t>
  </si>
  <si>
    <t>Marquage de transport :</t>
  </si>
  <si>
    <t>Marcado de transporte:</t>
  </si>
  <si>
    <t>Kennzeichnung für Beförderung:</t>
  </si>
  <si>
    <t>Contrassegno per il trasporto:</t>
  </si>
  <si>
    <t>Transportmærkning:</t>
  </si>
  <si>
    <t>Transportmerking:</t>
  </si>
  <si>
    <t>Djupposition:</t>
  </si>
  <si>
    <t>Depth position:</t>
  </si>
  <si>
    <t>Position profondeur :</t>
  </si>
  <si>
    <t>Posición más profunda:</t>
  </si>
  <si>
    <t>Tiefenposition:</t>
  </si>
  <si>
    <t>Posizione di profondità:</t>
  </si>
  <si>
    <t>Dybdeposition:</t>
  </si>
  <si>
    <t>Dybdeposisjon:</t>
  </si>
  <si>
    <t>Höjdposition:</t>
  </si>
  <si>
    <t>Height position:</t>
  </si>
  <si>
    <t>Position en hauteur :</t>
  </si>
  <si>
    <t>Posición más alta:</t>
  </si>
  <si>
    <t>Höhenposition:</t>
  </si>
  <si>
    <t>Posizione di altezza:</t>
  </si>
  <si>
    <t>Højdeposition:</t>
  </si>
  <si>
    <t>Høydeposisjon:</t>
  </si>
  <si>
    <t>och/eller</t>
  </si>
  <si>
    <t>and / or</t>
  </si>
  <si>
    <t>et/ou</t>
  </si>
  <si>
    <t>y / o</t>
  </si>
  <si>
    <t>und/oder</t>
  </si>
  <si>
    <t>e/o</t>
  </si>
  <si>
    <t>og/eller</t>
  </si>
  <si>
    <t>Chassis</t>
  </si>
  <si>
    <t>Châssis</t>
  </si>
  <si>
    <t>Chasis</t>
  </si>
  <si>
    <t>Fahrgestell</t>
  </si>
  <si>
    <t>Telaio</t>
  </si>
  <si>
    <t>U3 Light/L</t>
  </si>
  <si>
    <t>U3 Light Y-Front/L</t>
  </si>
  <si>
    <t>Vit</t>
  </si>
  <si>
    <t>White</t>
  </si>
  <si>
    <t>Blanc</t>
  </si>
  <si>
    <t>Blanco</t>
  </si>
  <si>
    <t>Weiß</t>
  </si>
  <si>
    <t>Bianco</t>
  </si>
  <si>
    <t>Hvid</t>
  </si>
  <si>
    <t>Hvit</t>
  </si>
  <si>
    <t>Svart</t>
  </si>
  <si>
    <t>Black</t>
  </si>
  <si>
    <t>Noir opaque</t>
  </si>
  <si>
    <t>Negro</t>
  </si>
  <si>
    <t>SCHWARZ</t>
  </si>
  <si>
    <t>Nero</t>
  </si>
  <si>
    <t>Sort</t>
  </si>
  <si>
    <t>Other</t>
  </si>
  <si>
    <t>Autre</t>
  </si>
  <si>
    <t>Otros</t>
  </si>
  <si>
    <t>Andere</t>
  </si>
  <si>
    <t>Altro</t>
  </si>
  <si>
    <t>Andet</t>
  </si>
  <si>
    <t>Annet</t>
  </si>
  <si>
    <r>
      <rPr>
        <b/>
        <i/>
        <sz val="11"/>
        <rFont val="Calibri"/>
        <family val="2"/>
        <scheme val="minor"/>
      </rPr>
      <t>Seat width</t>
    </r>
    <r>
      <rPr>
        <b/>
        <i/>
        <sz val="11"/>
        <color rgb="FF0070C0"/>
        <rFont val="Calibri"/>
        <family val="2"/>
        <scheme val="minor"/>
      </rPr>
      <t xml:space="preserve"> </t>
    </r>
    <r>
      <rPr>
        <b/>
        <i/>
        <sz val="11"/>
        <color rgb="FFC00000"/>
        <rFont val="Calibri"/>
        <family val="2"/>
        <scheme val="minor"/>
      </rPr>
      <t>BB</t>
    </r>
  </si>
  <si>
    <t>Backrest</t>
  </si>
  <si>
    <r>
      <rPr>
        <b/>
        <i/>
        <sz val="11"/>
        <color rgb="FFC00000"/>
        <rFont val="Calibri"/>
        <family val="2"/>
        <scheme val="minor"/>
      </rPr>
      <t>B</t>
    </r>
    <r>
      <rPr>
        <b/>
        <i/>
        <sz val="11"/>
        <rFont val="Calibri"/>
        <family val="2"/>
        <scheme val="minor"/>
      </rPr>
      <t>ackrest</t>
    </r>
  </si>
  <si>
    <t>Dossier</t>
  </si>
  <si>
    <t>Respaldo</t>
  </si>
  <si>
    <t>Rückenlehne</t>
  </si>
  <si>
    <t>Schienale</t>
  </si>
  <si>
    <t>Ryglæn</t>
  </si>
  <si>
    <t>Ryggstøtte</t>
  </si>
  <si>
    <t>Insvängd</t>
  </si>
  <si>
    <t>Tapered</t>
  </si>
  <si>
    <t>Rétréci</t>
  </si>
  <si>
    <t>Cónico</t>
  </si>
  <si>
    <t>Schmal</t>
  </si>
  <si>
    <t>Conico</t>
  </si>
  <si>
    <t>Konisk</t>
  </si>
  <si>
    <t>Smal</t>
  </si>
  <si>
    <t>Bakåtbockad</t>
  </si>
  <si>
    <t>Curbed backwards</t>
  </si>
  <si>
    <t>Incurvé vers l’arrière</t>
  </si>
  <si>
    <t>Curvo hacia atrás</t>
  </si>
  <si>
    <t>Rückwärts gekrümmt</t>
  </si>
  <si>
    <t>Curvo all'indietro</t>
  </si>
  <si>
    <t>Buet bagud</t>
  </si>
  <si>
    <t>Kantet bakover</t>
  </si>
  <si>
    <t>För fasta ryggar</t>
  </si>
  <si>
    <t>Fixed backrest systems</t>
  </si>
  <si>
    <t>Systèmes de dossier fixe</t>
  </si>
  <si>
    <t>Sistemas de respaldo fijo</t>
  </si>
  <si>
    <t>Feste Rückenlehnensysteme</t>
  </si>
  <si>
    <t>Sistemi con schienale fisso</t>
  </si>
  <si>
    <t>Systemer med fast ryglæn</t>
  </si>
  <si>
    <t>Systemer med fast ryggstøtte</t>
  </si>
  <si>
    <t>Insvängd 6 cm</t>
  </si>
  <si>
    <t>Tapered 6 cm</t>
  </si>
  <si>
    <t>Rétréci 6 cm</t>
  </si>
  <si>
    <t>Cónico 6 cm</t>
  </si>
  <si>
    <t>Schmal zulaufend 6 cm</t>
  </si>
  <si>
    <t>Conico 6 cm</t>
  </si>
  <si>
    <t>Konisk 6 cm</t>
  </si>
  <si>
    <t>Smal 6 cm</t>
  </si>
  <si>
    <t>Utsvängd 3 cm</t>
  </si>
  <si>
    <t>Flared 3 cm</t>
  </si>
  <si>
    <t>Évasé 3 cm</t>
  </si>
  <si>
    <t>Acampanado 3 cm</t>
  </si>
  <si>
    <t>Ausgestellt 3 cm</t>
  </si>
  <si>
    <t>Svasato 3 cm</t>
  </si>
  <si>
    <t>Svaj 3 cm</t>
  </si>
  <si>
    <t>Utsvingt 3 cm</t>
  </si>
  <si>
    <t>Bakåtbockad -insvängd</t>
  </si>
  <si>
    <t>Curved -tapared</t>
  </si>
  <si>
    <t>Incurvé – conique</t>
  </si>
  <si>
    <t>Curvo - cónico</t>
  </si>
  <si>
    <t>Gekrümmt-schmal zulaufend</t>
  </si>
  <si>
    <t>Curvo - conico</t>
  </si>
  <si>
    <t>Buet - konisk</t>
  </si>
  <si>
    <t>Bøyd – smal</t>
  </si>
  <si>
    <r>
      <rPr>
        <b/>
        <i/>
        <sz val="11"/>
        <rFont val="Calibri"/>
        <family val="2"/>
        <scheme val="minor"/>
      </rPr>
      <t>Back rest height</t>
    </r>
    <r>
      <rPr>
        <b/>
        <i/>
        <sz val="11"/>
        <color rgb="FFC00000"/>
        <rFont val="Calibri"/>
        <family val="2"/>
        <scheme val="minor"/>
      </rPr>
      <t xml:space="preserve"> </t>
    </r>
    <r>
      <rPr>
        <b/>
        <i/>
        <sz val="11"/>
        <color rgb="FF0070C0"/>
        <rFont val="Calibri"/>
        <family val="2"/>
        <scheme val="minor"/>
      </rPr>
      <t>HH</t>
    </r>
  </si>
  <si>
    <t>Rückenlehnehöhe HH</t>
  </si>
  <si>
    <t>Rygstøttehøjde HH</t>
  </si>
  <si>
    <t>Balance</t>
  </si>
  <si>
    <t>Équilibre</t>
  </si>
  <si>
    <t>Equilibrio</t>
  </si>
  <si>
    <t>Gleichgewicht</t>
  </si>
  <si>
    <t>Bilanciamento</t>
  </si>
  <si>
    <t>Balanse</t>
  </si>
  <si>
    <t>Pos A</t>
  </si>
  <si>
    <t>Pos. A</t>
  </si>
  <si>
    <t>Pos B</t>
  </si>
  <si>
    <t>Pos. B</t>
  </si>
  <si>
    <t>Pos C</t>
  </si>
  <si>
    <t>Pos. C</t>
  </si>
  <si>
    <t>Castor</t>
  </si>
  <si>
    <t>Roulette pivotante</t>
  </si>
  <si>
    <t>Rueda giratoria</t>
  </si>
  <si>
    <t>Lenkrolle</t>
  </si>
  <si>
    <t>Ruota orientabile</t>
  </si>
  <si>
    <t>Drejehjul</t>
  </si>
  <si>
    <t>Hjul</t>
  </si>
  <si>
    <t>Annan framgaffel</t>
  </si>
  <si>
    <t>Other fork</t>
  </si>
  <si>
    <t>Autre fourche</t>
  </si>
  <si>
    <t>Otras horquillas</t>
  </si>
  <si>
    <t>Andere Gabel</t>
  </si>
  <si>
    <t>Altra forcella</t>
  </si>
  <si>
    <t>Anden gaffel</t>
  </si>
  <si>
    <t>Annen gaffel</t>
  </si>
  <si>
    <t>Förlängd. Förstärkt</t>
  </si>
  <si>
    <t>Extended. Reinforrced</t>
  </si>
  <si>
    <t>Allongé. Renforcé</t>
  </si>
  <si>
    <t>Ampliado. Reforzados</t>
  </si>
  <si>
    <t>Erweitert. Verstärkt</t>
  </si>
  <si>
    <t>Esteso. Rinforzato</t>
  </si>
  <si>
    <t>Udvidet. Forstærket</t>
  </si>
  <si>
    <t>Forlenget Forsterket</t>
  </si>
  <si>
    <t>Fotstöd Titan</t>
  </si>
  <si>
    <t>Footrest Titanium</t>
  </si>
  <si>
    <t>Carbon fotplatta</t>
  </si>
  <si>
    <t>Carbon footplate</t>
  </si>
  <si>
    <t>Reposapiés de carbono</t>
  </si>
  <si>
    <t>Carbon-Fußplatte</t>
  </si>
  <si>
    <t>Fodplade i kulfiber</t>
  </si>
  <si>
    <t>Plastplatta</t>
  </si>
  <si>
    <t>Plastic plate</t>
  </si>
  <si>
    <t>Plaque en plastique</t>
  </si>
  <si>
    <t>Placa de plástico</t>
  </si>
  <si>
    <t>Kunststoffplatte</t>
  </si>
  <si>
    <t>Piastra in plastica</t>
  </si>
  <si>
    <t>Plastplade</t>
  </si>
  <si>
    <t>Plastplate</t>
  </si>
  <si>
    <t>Enhandsbroms höger</t>
  </si>
  <si>
    <t>One arm brake right</t>
  </si>
  <si>
    <t>Frein à une main, Droite</t>
  </si>
  <si>
    <t>Freno de un brazo derecho</t>
  </si>
  <si>
    <t>Einhandbremse, rechts</t>
  </si>
  <si>
    <t>Freno a un braccio destro</t>
  </si>
  <si>
    <t>Enarmsbremse højre</t>
  </si>
  <si>
    <t>Enarmsbrems høyre</t>
  </si>
  <si>
    <t>Enhandsbroms vänster</t>
  </si>
  <si>
    <t>One arm brake left</t>
  </si>
  <si>
    <t>Freno de un brazo izquierdo</t>
  </si>
  <si>
    <t>Freno a un braccio sinistro</t>
  </si>
  <si>
    <t>Enarmsbremse venstre</t>
  </si>
  <si>
    <t>Enarmsbrems venstre</t>
  </si>
  <si>
    <t>Broms S3</t>
  </si>
  <si>
    <t>Brake S3</t>
  </si>
  <si>
    <t>Frein S3</t>
  </si>
  <si>
    <t>Freno S3</t>
  </si>
  <si>
    <t>Bremse S3</t>
  </si>
  <si>
    <t>Rear wheel</t>
  </si>
  <si>
    <t>Roue arrière</t>
  </si>
  <si>
    <t>Rueda trasera</t>
  </si>
  <si>
    <t>Hinterrad</t>
  </si>
  <si>
    <t>Ruota posteriore</t>
  </si>
  <si>
    <t>Baghjul</t>
  </si>
  <si>
    <t>Bakhjul</t>
  </si>
  <si>
    <t xml:space="preserve"> 24" Spinergy X  Vita One</t>
  </si>
  <si>
    <t xml:space="preserve"> 24" Spinergy X  White One</t>
  </si>
  <si>
    <t>24" Spinergy X  White One</t>
  </si>
  <si>
    <t>24" Spinergy X Blanco Uno</t>
  </si>
  <si>
    <t>24" Spinergy X Weiß One</t>
  </si>
  <si>
    <t>24" Spinergy X  Hvid One</t>
  </si>
  <si>
    <t>24" Spinergy X Hvit One</t>
  </si>
  <si>
    <t xml:space="preserve"> 24" Spinergy X  Svarta One</t>
  </si>
  <si>
    <t xml:space="preserve"> 24" Spinergy X  Black One</t>
  </si>
  <si>
    <t>24" Spinergy X  Black One</t>
  </si>
  <si>
    <t>24" Spinergy X Negro Uno</t>
  </si>
  <si>
    <t>24" Spinergy X Schwarz One</t>
  </si>
  <si>
    <t>24" Spinergy X  Sort One</t>
  </si>
  <si>
    <t>24" Spinergy X Svart One</t>
  </si>
  <si>
    <t xml:space="preserve"> 25" Spinergy X  Vita One</t>
  </si>
  <si>
    <t xml:space="preserve"> 25" Spinergy X  White One</t>
  </si>
  <si>
    <t>25" Spinergy X  White One</t>
  </si>
  <si>
    <t>25" Spinergy X Blanco Uno</t>
  </si>
  <si>
    <t>25" Spinergy X Weiß One</t>
  </si>
  <si>
    <t>25" Spinergy X  Hvid One</t>
  </si>
  <si>
    <t>25" Spinergy X Hvit One</t>
  </si>
  <si>
    <t xml:space="preserve"> 25" Spinergy X  Svarta One</t>
  </si>
  <si>
    <t xml:space="preserve"> 25" Spinergy X  Black One</t>
  </si>
  <si>
    <t>25" Spinergy X  Black One</t>
  </si>
  <si>
    <t>25" Spinergy X Negro Uno</t>
  </si>
  <si>
    <t>25" Spinergy X Schwarz One</t>
  </si>
  <si>
    <t>25" Spinergy X  Sort One</t>
  </si>
  <si>
    <t>25" Spinergy X Svart One</t>
  </si>
  <si>
    <t xml:space="preserve"> 24" Spinergy X  Vita Right Run</t>
  </si>
  <si>
    <t xml:space="preserve"> 24" Spinergy X  White Right Run</t>
  </si>
  <si>
    <t>24" Spinergy X  White Right Run</t>
  </si>
  <si>
    <t>Spinergy X blanco de 24", marcha a la derecha</t>
  </si>
  <si>
    <t>24" Spinergy X Weiß Rechtslauf</t>
  </si>
  <si>
    <t>24" Spinergy X Hvid Høje Run</t>
  </si>
  <si>
    <t>24" Spinergy X Hvit Right Run</t>
  </si>
  <si>
    <t xml:space="preserve"> 24" Spinergy X  Svarta  Right Run</t>
  </si>
  <si>
    <t xml:space="preserve"> 24" Spinergy X  Black  Right Run</t>
  </si>
  <si>
    <t>24" Spinergy X  Black  Right Run</t>
  </si>
  <si>
    <t>Spinergy X negro de 24", marcha a la derecha</t>
  </si>
  <si>
    <t>24" Spinergy X Schwarz Rechtslauf</t>
  </si>
  <si>
    <t>24" Spinergy X sort Høje Run</t>
  </si>
  <si>
    <t>24" Spinergy X Svart Right Run</t>
  </si>
  <si>
    <t xml:space="preserve"> 25" Spinergy X  Vita  Right Run</t>
  </si>
  <si>
    <t xml:space="preserve"> 25" Spinergy X  White  Right Run</t>
  </si>
  <si>
    <t>25" Spinergy X  White  Right Run</t>
  </si>
  <si>
    <t>Spinergy X blanco de 25", marcha a la derecha</t>
  </si>
  <si>
    <t>25" Spinergy X Weiß Rechtslauf</t>
  </si>
  <si>
    <t>25" Spinergy X hvid Right Run</t>
  </si>
  <si>
    <t>25" Spinergy X Hvit Right Run</t>
  </si>
  <si>
    <t xml:space="preserve"> 25" Spinergy X  Svarta  Right Run</t>
  </si>
  <si>
    <t xml:space="preserve"> 25" Spinergy X  Black  Right Run</t>
  </si>
  <si>
    <t>25" Spinergy X  Black  Right Run</t>
  </si>
  <si>
    <t>Spinergy X negro de 25", marcha a la derecha</t>
  </si>
  <si>
    <t>25" Spinergy X Schwarz Rechtslauf</t>
  </si>
  <si>
    <t>25" Spinergy X sort Høje Run</t>
  </si>
  <si>
    <t>25" Spinergy X Svart Right Run</t>
  </si>
  <si>
    <t xml:space="preserve"> 26" Spinergy X  Vita  Right Run</t>
  </si>
  <si>
    <t xml:space="preserve"> 26" Spinergy X  White  Right Run</t>
  </si>
  <si>
    <t>26" Spinergy X  White  Right Run</t>
  </si>
  <si>
    <t>Spinergy X blanco de 26", marcha a la derecha</t>
  </si>
  <si>
    <t>26" Spinergy X Weiß Rechtslauf</t>
  </si>
  <si>
    <t>26" Spinergy X hvid Right Run</t>
  </si>
  <si>
    <t>26" Spinergy X Hvit Right Run</t>
  </si>
  <si>
    <t xml:space="preserve"> 26" Spinergy X  Svarta  Right Run</t>
  </si>
  <si>
    <t xml:space="preserve"> 26" Spinergy X  Black  Right Run</t>
  </si>
  <si>
    <t>26" Spinergy X  Black  Right Run</t>
  </si>
  <si>
    <t>Spinergy X negro de 26", marcha a la derecha</t>
  </si>
  <si>
    <t>26" Spinergy X Schwarz Rechtslauf</t>
  </si>
  <si>
    <t>26" Spinergy X sort Høje Run</t>
  </si>
  <si>
    <t>26" Spinergy X Svart Right Run</t>
  </si>
  <si>
    <t xml:space="preserve"> 24" Spinergy X  Vita Marathon Plus</t>
  </si>
  <si>
    <t xml:space="preserve"> 24" Spinergy X  White Marathon Plus</t>
  </si>
  <si>
    <t>24" Spinergy X  White Marathon Plus</t>
  </si>
  <si>
    <t>24" Spinergy X Blanco Marathon Plus</t>
  </si>
  <si>
    <t>24" Spinergy X Weiß Marathon Plus</t>
  </si>
  <si>
    <t>24" Spinergy X  Hvid Marathon Plus</t>
  </si>
  <si>
    <t>24" Spinergy X Hvit Marathon Plus</t>
  </si>
  <si>
    <t xml:space="preserve"> 24" Spinergy X  Svarta Marathon Plus</t>
  </si>
  <si>
    <t xml:space="preserve"> 24" Spinergy X  Black Marathon Plus</t>
  </si>
  <si>
    <t>24" Spinergy X  Black Marathon Plus</t>
  </si>
  <si>
    <t>24" Spinergy X Negro Marathon Plus</t>
  </si>
  <si>
    <t>24" Spinergy X Schwarz Marathon Plus</t>
  </si>
  <si>
    <t>24" Spinergy X  Sort Marathon Plus</t>
  </si>
  <si>
    <t>24" Spinergy X Svart Marathon Plus</t>
  </si>
  <si>
    <t xml:space="preserve"> 25" Spinergy X  Vita Marathon Plus</t>
  </si>
  <si>
    <t xml:space="preserve"> 25" Spinergy X  White Marathon Plus</t>
  </si>
  <si>
    <t>25" Spinergy X  White Marathon Plus</t>
  </si>
  <si>
    <t>25" Spinergy X Blanco Marathon Plus</t>
  </si>
  <si>
    <t>25" Spinergy X Weiß Marathon Plus</t>
  </si>
  <si>
    <t>25" Spinergy X  Hvid Marathon Plus</t>
  </si>
  <si>
    <t>25" Spinergy X Hvit Marathon Plus</t>
  </si>
  <si>
    <t xml:space="preserve"> 25" Spinergy X  Svarta Marathon Plus</t>
  </si>
  <si>
    <t xml:space="preserve"> 25" Spinergy X  Black Marathon Plus</t>
  </si>
  <si>
    <t>25" Spinergy X  Black Marathon Plus</t>
  </si>
  <si>
    <t>25" Spinergy X Negro Marathon Plus</t>
  </si>
  <si>
    <t>25" Spinergy X Schwarz Marathon Plus</t>
  </si>
  <si>
    <t>25" Spinergy X  Sort Marathon Plus</t>
  </si>
  <si>
    <t>25" Spinergy X Svart Marathon Plus</t>
  </si>
  <si>
    <t xml:space="preserve"> 26" Spinergy X  Vita Marathon Plus</t>
  </si>
  <si>
    <t xml:space="preserve"> 26" Spinergy X  Black Marathon Plus</t>
  </si>
  <si>
    <t>26" Spinergy X  Black Marathon Plus</t>
  </si>
  <si>
    <t>26" Spinergy X Negro Marathon Plus</t>
  </si>
  <si>
    <t>26" Spinergy X Schwarz Marathon Plus</t>
  </si>
  <si>
    <t>26" Spinergy X  Sort Marathon Plus</t>
  </si>
  <si>
    <t>26" Spinergy X Svart Marathon Plus</t>
  </si>
  <si>
    <t xml:space="preserve"> 26" Spinergy X  Svart Marathon Plus</t>
  </si>
  <si>
    <t xml:space="preserve"> 26" Spinergy X  White Marathon Plus</t>
  </si>
  <si>
    <t>26" Spinergy X  White Marathon Plus</t>
  </si>
  <si>
    <t>26" Spinergy X Blanco Marathon Plus</t>
  </si>
  <si>
    <t>26" Spinergy X Weiß Marathon Plus</t>
  </si>
  <si>
    <t>26" Spinergy X  Hvid Marathon Plus</t>
  </si>
  <si>
    <t>26" Spinergy X Hvit Marathon Plus</t>
  </si>
  <si>
    <t>Annat drivhjul</t>
  </si>
  <si>
    <t>Other rear wheel</t>
  </si>
  <si>
    <t>Grovmönstrat</t>
  </si>
  <si>
    <t>Rugged</t>
  </si>
  <si>
    <t>Renforcé</t>
  </si>
  <si>
    <t>Robusto</t>
  </si>
  <si>
    <t>Robust</t>
  </si>
  <si>
    <t>PU Massiva</t>
  </si>
  <si>
    <t>PU Massive</t>
  </si>
  <si>
    <t>PU plein</t>
  </si>
  <si>
    <t>PU macizo</t>
  </si>
  <si>
    <t>PU Massiv</t>
  </si>
  <si>
    <t>PU massiccio</t>
  </si>
  <si>
    <t>PU massiv</t>
  </si>
  <si>
    <t>Par neumático re tracción 24" cpl</t>
  </si>
  <si>
    <t>Par neumático re tracción 25" cpl</t>
  </si>
  <si>
    <t>Par neumático re tracción 26" cpl</t>
  </si>
  <si>
    <r>
      <t>12)</t>
    </r>
    <r>
      <rPr>
        <b/>
        <i/>
        <sz val="11"/>
        <rFont val="Calibri"/>
        <family val="2"/>
        <scheme val="minor"/>
      </rPr>
      <t xml:space="preserve"> Pushrim</t>
    </r>
  </si>
  <si>
    <t>12) Main courante</t>
  </si>
  <si>
    <t>12) Aro de empuje</t>
  </si>
  <si>
    <t>12) Greifreifen</t>
  </si>
  <si>
    <t>12) Anello di spinta</t>
  </si>
  <si>
    <t>12) Skubbefælg</t>
  </si>
  <si>
    <t>12) Skyvefelg</t>
  </si>
  <si>
    <t>Maxgrip</t>
  </si>
  <si>
    <t>Aluminium</t>
  </si>
  <si>
    <t>Aluminio</t>
  </si>
  <si>
    <t>Alluminio</t>
  </si>
  <si>
    <t>Sideguard S3</t>
  </si>
  <si>
    <t>Protection latérale S3</t>
  </si>
  <si>
    <t>Protección lateral S3</t>
  </si>
  <si>
    <t>Seitenschutz S3</t>
  </si>
  <si>
    <t>Protezione laterale S3</t>
  </si>
  <si>
    <t>Sidebeskyttelse S3</t>
  </si>
  <si>
    <t>Arm support</t>
  </si>
  <si>
    <t>Soporte del brazo</t>
  </si>
  <si>
    <t>Utan skärm Carbon</t>
  </si>
  <si>
    <t>No cover Carbon</t>
  </si>
  <si>
    <t>Sans cache, carbone</t>
  </si>
  <si>
    <t>Sin cubierta carbono</t>
  </si>
  <si>
    <t>Ohne Abdeckung Carbon</t>
  </si>
  <si>
    <t>Senza copertura Carbonio</t>
  </si>
  <si>
    <t>Intet betræk kulfiber</t>
  </si>
  <si>
    <t>Liten skärm Carbon</t>
  </si>
  <si>
    <t>Small cover Carbon</t>
  </si>
  <si>
    <t>Petit cache, carbone</t>
  </si>
  <si>
    <t>Kleine Abdeckung Carbon</t>
  </si>
  <si>
    <t>Copertura piccola Carbonio</t>
  </si>
  <si>
    <t>Lille betræk kulfiber</t>
  </si>
  <si>
    <t>Stor skärm Carbon</t>
  </si>
  <si>
    <t>Large coverCarbon</t>
  </si>
  <si>
    <t>Grand cache, carbone</t>
  </si>
  <si>
    <t>Cubierta grande carbono</t>
  </si>
  <si>
    <t>Große Abdeckung Carbon</t>
  </si>
  <si>
    <t>Copertura grande Carbonio</t>
  </si>
  <si>
    <t>Stort betræk kulfiber</t>
  </si>
  <si>
    <t>Pushhandle foldable</t>
  </si>
  <si>
    <t>Anti.-tip</t>
  </si>
  <si>
    <t>Anti-vuelco</t>
  </si>
  <si>
    <t>Dyna 2.5 cm</t>
  </si>
  <si>
    <t>Cushion 2.5 cm</t>
  </si>
  <si>
    <t>Coussin 2,5 cm</t>
  </si>
  <si>
    <t>Cojín 2,5 cm</t>
  </si>
  <si>
    <t>Kissen 2,5 cm</t>
  </si>
  <si>
    <t>Cuscino 2,5 cm</t>
  </si>
  <si>
    <t>Pude 2,5 cm</t>
  </si>
  <si>
    <t>Pute 2,5 cm</t>
  </si>
  <si>
    <t>Dyna 5 cm</t>
  </si>
  <si>
    <t>Cushion 5 cm</t>
  </si>
  <si>
    <t>Coussin 5 cm</t>
  </si>
  <si>
    <t>Cojín 5 cm</t>
  </si>
  <si>
    <t>Kissen 5 cm</t>
  </si>
  <si>
    <t>Cuscino 5 cm</t>
  </si>
  <si>
    <t>Pude 5 cm</t>
  </si>
  <si>
    <t>Pute 5 cm</t>
  </si>
  <si>
    <t>Wedge cushion</t>
  </si>
  <si>
    <t>Cale de coussin</t>
  </si>
  <si>
    <t>Cojín de cuña</t>
  </si>
  <si>
    <t>Keilkissen</t>
  </si>
  <si>
    <t>Cuscino a cuneo</t>
  </si>
  <si>
    <t>Kilepude</t>
  </si>
  <si>
    <t>Kilepute</t>
  </si>
  <si>
    <t>Spoke protector with logo</t>
  </si>
  <si>
    <t>Protège-rayons avec logo</t>
  </si>
  <si>
    <t>Protector de radios con logotipo</t>
  </si>
  <si>
    <t>Speichenschutz mit Logo</t>
  </si>
  <si>
    <t>Pararaggi con logo</t>
  </si>
  <si>
    <t>Egebeskytter med logo</t>
  </si>
  <si>
    <t>Eikebeskyttelse med logo</t>
  </si>
  <si>
    <t>Spoke protector without logo</t>
  </si>
  <si>
    <t>Protège-rayons sans logo</t>
  </si>
  <si>
    <t>Protector de radios sin logotipo</t>
  </si>
  <si>
    <t>Speichenschutz ohne Logo</t>
  </si>
  <si>
    <t>Pararaggi senza logo</t>
  </si>
  <si>
    <t>Egebeskytter uden logo</t>
  </si>
  <si>
    <t>Eikebeskyttelse uten logo</t>
  </si>
  <si>
    <t>Spoke protector with theme</t>
  </si>
  <si>
    <t>Protector de radios con tema</t>
  </si>
  <si>
    <t>Speichenschutz mit Thema</t>
  </si>
  <si>
    <t>Pararaggi a tema</t>
  </si>
  <si>
    <t>Egebeskytter med tema</t>
  </si>
  <si>
    <t>Ekebeskyttelse med tema</t>
  </si>
  <si>
    <t>Rörskydd front</t>
  </si>
  <si>
    <t>Tube prot. front</t>
  </si>
  <si>
    <t>Prot. tube avant</t>
  </si>
  <si>
    <t>Protector de tubo delantero</t>
  </si>
  <si>
    <t>Rohrschutz vorne</t>
  </si>
  <si>
    <t>Protezione tubo anteriore</t>
  </si>
  <si>
    <t>Slangebeskyttelse foran</t>
  </si>
  <si>
    <t>Rørbeskyttelse foran</t>
  </si>
  <si>
    <t>Rörskydd bak</t>
  </si>
  <si>
    <t>Tube prot.  Rear</t>
  </si>
  <si>
    <t>Prot. tube  Arrière</t>
  </si>
  <si>
    <t>Tubo prot.  Trasero</t>
  </si>
  <si>
    <t>Rohrschutz  Hintere</t>
  </si>
  <si>
    <t>Prot. tubo  posteriore</t>
  </si>
  <si>
    <t>Slangebesk.  Bag</t>
  </si>
  <si>
    <t>Rørbeskyttelse  Bak</t>
  </si>
  <si>
    <t>Roue libre</t>
  </si>
  <si>
    <t>Rueda libre</t>
  </si>
  <si>
    <t>Inerziale</t>
  </si>
  <si>
    <t>Friløb</t>
  </si>
  <si>
    <t>Table S3</t>
  </si>
  <si>
    <t>Sitsmonterad</t>
  </si>
  <si>
    <t>Seat mounted</t>
  </si>
  <si>
    <t>Assise montée</t>
  </si>
  <si>
    <t>Asiento montado</t>
  </si>
  <si>
    <t>Befestigung am Sitz</t>
  </si>
  <si>
    <t>Montaggio sul sedile</t>
  </si>
  <si>
    <t>Sæde monteret</t>
  </si>
  <si>
    <t>Sete montert</t>
  </si>
  <si>
    <t>Dynmonterad</t>
  </si>
  <si>
    <t>Cushion mounted</t>
  </si>
  <si>
    <t>Coussin monté</t>
  </si>
  <si>
    <t>Montado en cojín</t>
  </si>
  <si>
    <t>Befestigung am Sitzkissen</t>
  </si>
  <si>
    <t>Montaggio su cuscino</t>
  </si>
  <si>
    <t>Pude monteret</t>
  </si>
  <si>
    <t>Pute montert</t>
  </si>
  <si>
    <t>Sitthöjd</t>
  </si>
  <si>
    <t>Seat height</t>
  </si>
  <si>
    <t>Hauteur d’assise</t>
  </si>
  <si>
    <t>Altura del asiento</t>
  </si>
  <si>
    <t>Sitzhöhe</t>
  </si>
  <si>
    <t>Altezza seduta</t>
  </si>
  <si>
    <t>Sædehøjde</t>
  </si>
  <si>
    <t>Setehøyde</t>
  </si>
  <si>
    <t>+10 mm</t>
  </si>
  <si>
    <t>+10 mm</t>
  </si>
  <si>
    <t>+20 mm</t>
  </si>
  <si>
    <t>+20 mm</t>
  </si>
  <si>
    <t>+ 20 mm</t>
  </si>
  <si>
    <t>+30 mm</t>
  </si>
  <si>
    <t>+30 mm</t>
  </si>
  <si>
    <t>+ 30 mm</t>
  </si>
  <si>
    <t>+40 mm</t>
  </si>
  <si>
    <t>+40 mm</t>
  </si>
  <si>
    <t>+ 40 mm</t>
  </si>
  <si>
    <t>+50 mm</t>
  </si>
  <si>
    <t>+50 mm</t>
  </si>
  <si>
    <t>+ 50 mm</t>
  </si>
  <si>
    <t>Välj Freewheel</t>
  </si>
  <si>
    <t>Choose Freewheel</t>
  </si>
  <si>
    <t>Choisir roue libre</t>
  </si>
  <si>
    <t>Seleccionar rueda libre</t>
  </si>
  <si>
    <t>Freewheel wählen</t>
  </si>
  <si>
    <t>Scegliere modalità interziale</t>
  </si>
  <si>
    <t>Vælg frihjul</t>
  </si>
  <si>
    <t>Velg FreeWheel</t>
  </si>
  <si>
    <t>Höjd 6-14cm, art: 2600102</t>
  </si>
  <si>
    <t>Height 6-14 cm, art: 2600102</t>
  </si>
  <si>
    <t>Hauteur 6-14 cm, réf. : 2600102</t>
  </si>
  <si>
    <t>Altura 6-14 cm, art.: 2600102</t>
  </si>
  <si>
    <t>Höhe 6–14 cm, Art: 2600102</t>
  </si>
  <si>
    <t>Altezza 6-14 cm, art.: 2600102</t>
  </si>
  <si>
    <t>Højde 6-14 cm, varenr.: 2600102</t>
  </si>
  <si>
    <t>Høyde 6-14 cm, art: 2600102</t>
  </si>
  <si>
    <t>Höjd 11,5-16,5cm, art: 2600105</t>
  </si>
  <si>
    <t>Height 11,5-16,5 cm, art: 2600105</t>
  </si>
  <si>
    <t>Hauteur 11,5-16,5 cm, réf. : 2600105</t>
  </si>
  <si>
    <t>Altura 11,5-16,5 cm, art.: 2600105</t>
  </si>
  <si>
    <t>Höhe 11,5–16,5 cm, Art: 2600105</t>
  </si>
  <si>
    <t>Altezza 11,5-16,5 cm, art.: 2600105</t>
  </si>
  <si>
    <t>Højde 11,5-16,5 cm, varenr.: 2600105</t>
  </si>
  <si>
    <t>Høyde 11,5-16,5 cm, art: 2600105</t>
  </si>
  <si>
    <t>Höjd 14-19 cm, art: 2600106</t>
  </si>
  <si>
    <t>Height 14-19 cm, art: 2600106</t>
  </si>
  <si>
    <t>Hauteur 14-19 cm, réf. : 2600106</t>
  </si>
  <si>
    <t>Altura 14-19 cm, art.: 2600106</t>
  </si>
  <si>
    <t>Höhe 14–19 cm, Art: 2600106</t>
  </si>
  <si>
    <t>Altezza 14-19 cm, art.: 2600106</t>
  </si>
  <si>
    <t>Højde 14-19 cm, varenr.: 2600106</t>
  </si>
  <si>
    <t>Høyde 14-19 cm, art: 2600106</t>
  </si>
  <si>
    <t>Höjd 16,5-21,5 cm, art: 2600107</t>
  </si>
  <si>
    <t>Height 16,5-21,5 cm, art: 2600107</t>
  </si>
  <si>
    <t>Hauteur 16,5-21,5 cm, réf. : 2600107</t>
  </si>
  <si>
    <t>Altura 16,5-21,5 cm, art.: 2600107</t>
  </si>
  <si>
    <t>Höhe 16,5–21,5 cm, Art: 2600107</t>
  </si>
  <si>
    <t>Altezza 16,5-21,5 cm, art.: 2600107</t>
  </si>
  <si>
    <t>Højde 16,5-21,5 cm, varenr.: 2600107</t>
  </si>
  <si>
    <t>Høyde 16,5-21,5 cm, art: 2600107</t>
  </si>
  <si>
    <t>Höjd 19-24 cm, art: 2600108</t>
  </si>
  <si>
    <t>Height 19-24 cm, art: 2600108</t>
  </si>
  <si>
    <t>Hauteur 19-24 cm, réf. : 2600108</t>
  </si>
  <si>
    <t>Altura 19-24 cm, art.: 2600108</t>
  </si>
  <si>
    <t>Höhe 19–24 cm, Art: 2600108</t>
  </si>
  <si>
    <t>Altezza 19-24 cm, art.: 2600108</t>
  </si>
  <si>
    <t>Højde 19-24 cm, varenr.: 2600108</t>
  </si>
  <si>
    <t>Høyde 19-24 cm, art: 2600108</t>
  </si>
  <si>
    <t>Panther AB - Gunnebogatan 26 - Spånga - Sweden - +46-761 50 40 - www.permobil.com</t>
  </si>
  <si>
    <t>Panther AB – Gunnebogatan 26 – Spånga – Suède - +46-761 50 40 – www.permobil.com</t>
  </si>
  <si>
    <t>Panthera AB - Gunnebogatan 26 - Spånga - Suecia - +46-761 50 40 - www.permobil.com</t>
  </si>
  <si>
    <t>Panther AB - Gunnebogatan 26 - Spånga – Schweden - +46-761 50 40 - www.permobil.com</t>
  </si>
  <si>
    <t>Panther AB - Gunnebogatan 26 - Spånga - Svezia - +46-761 50 40 - www.permobil.com</t>
  </si>
  <si>
    <t>Panther AB - Gunnebogatan 26 - Spånga - Sverige - +46-761 50 40 - www.permobil.com</t>
  </si>
  <si>
    <t>Panther AB-Gunnebogatan 26-Spånga-Sverige-+46-761 50 40-www.permobil.com</t>
  </si>
  <si>
    <t>SUMMA:</t>
  </si>
  <si>
    <t>sum:</t>
  </si>
  <si>
    <t>somme :</t>
  </si>
  <si>
    <t>suma:</t>
  </si>
  <si>
    <t>Summe:</t>
  </si>
  <si>
    <t>somma:</t>
  </si>
  <si>
    <t>R-CH</t>
  </si>
  <si>
    <t>Weights in gram</t>
  </si>
  <si>
    <t>GP</t>
  </si>
  <si>
    <t>Art.no.</t>
  </si>
  <si>
    <t>Value from radiobutton</t>
  </si>
  <si>
    <r>
      <rPr>
        <b/>
        <i/>
        <sz val="12"/>
        <color rgb="FFC00000"/>
        <rFont val="Calibri"/>
        <family val="2"/>
        <scheme val="minor"/>
      </rPr>
      <t>1)</t>
    </r>
    <r>
      <rPr>
        <b/>
        <i/>
        <sz val="12"/>
        <color rgb="FF0070C0"/>
        <rFont val="Calibri"/>
        <family val="2"/>
        <scheme val="minor"/>
      </rPr>
      <t xml:space="preserve"> </t>
    </r>
    <r>
      <rPr>
        <b/>
        <i/>
        <sz val="12"/>
        <rFont val="Calibri"/>
        <family val="2"/>
        <scheme val="minor"/>
      </rPr>
      <t>Chassis</t>
    </r>
  </si>
  <si>
    <t>PA800</t>
  </si>
  <si>
    <t>Name</t>
  </si>
  <si>
    <t>Weight</t>
  </si>
  <si>
    <t>G</t>
  </si>
  <si>
    <t>Price</t>
  </si>
  <si>
    <t>2) Chassis colour</t>
  </si>
  <si>
    <t>Name:</t>
  </si>
  <si>
    <t>BLG</t>
  </si>
  <si>
    <t>Gray</t>
  </si>
  <si>
    <r>
      <rPr>
        <b/>
        <i/>
        <sz val="12"/>
        <color rgb="FFC00000"/>
        <rFont val="Calibri"/>
        <family val="2"/>
        <scheme val="minor"/>
      </rPr>
      <t>2)</t>
    </r>
    <r>
      <rPr>
        <b/>
        <i/>
        <sz val="12"/>
        <color rgb="FF0070C0"/>
        <rFont val="Calibri"/>
        <family val="2"/>
        <scheme val="minor"/>
      </rPr>
      <t xml:space="preserve"> </t>
    </r>
    <r>
      <rPr>
        <b/>
        <i/>
        <sz val="12"/>
        <rFont val="Calibri"/>
        <family val="2"/>
        <scheme val="minor"/>
      </rPr>
      <t>Seat width</t>
    </r>
    <r>
      <rPr>
        <b/>
        <i/>
        <sz val="12"/>
        <color rgb="FF0070C0"/>
        <rFont val="Calibri"/>
        <family val="2"/>
        <scheme val="minor"/>
      </rPr>
      <t xml:space="preserve"> </t>
    </r>
    <r>
      <rPr>
        <b/>
        <i/>
        <sz val="12"/>
        <color rgb="FFC00000"/>
        <rFont val="Calibri"/>
        <family val="2"/>
        <scheme val="minor"/>
      </rPr>
      <t>BB</t>
    </r>
  </si>
  <si>
    <t>weight</t>
  </si>
  <si>
    <t>Width</t>
  </si>
  <si>
    <t>4) Seat depth BB</t>
  </si>
  <si>
    <t>37.5</t>
  </si>
  <si>
    <t>42.5</t>
  </si>
  <si>
    <t>Possible seat depth</t>
  </si>
  <si>
    <t>4) Backrest</t>
  </si>
  <si>
    <t>Xlookup</t>
  </si>
  <si>
    <t xml:space="preserve"> VER2</t>
  </si>
  <si>
    <t>Curved back</t>
  </si>
  <si>
    <t>Art.no. Width</t>
  </si>
  <si>
    <t>Art.no. Height</t>
  </si>
  <si>
    <t>Fixed backrest</t>
  </si>
  <si>
    <t>Curved-tapered</t>
  </si>
  <si>
    <t>Uphol.</t>
  </si>
  <si>
    <r>
      <t xml:space="preserve">3) </t>
    </r>
    <r>
      <rPr>
        <b/>
        <i/>
        <sz val="12"/>
        <rFont val="Calibri"/>
        <family val="2"/>
        <scheme val="minor"/>
      </rPr>
      <t>Back rest height</t>
    </r>
    <r>
      <rPr>
        <b/>
        <i/>
        <sz val="12"/>
        <color rgb="FFC00000"/>
        <rFont val="Calibri"/>
        <family val="2"/>
        <scheme val="minor"/>
      </rPr>
      <t xml:space="preserve"> </t>
    </r>
    <r>
      <rPr>
        <b/>
        <i/>
        <sz val="12"/>
        <color rgb="FF0070C0"/>
        <rFont val="Calibri"/>
        <family val="2"/>
        <scheme val="minor"/>
      </rPr>
      <t>HH</t>
    </r>
  </si>
  <si>
    <t>Upholstery</t>
  </si>
  <si>
    <t>Height</t>
  </si>
  <si>
    <r>
      <t xml:space="preserve">4) </t>
    </r>
    <r>
      <rPr>
        <b/>
        <i/>
        <sz val="12"/>
        <rFont val="Calibri"/>
        <family val="2"/>
        <scheme val="minor"/>
      </rPr>
      <t>Balance</t>
    </r>
  </si>
  <si>
    <t>Type of chassis</t>
  </si>
  <si>
    <t>A=1, B=2</t>
  </si>
  <si>
    <t>01</t>
  </si>
  <si>
    <t>A1=11, A2=12, B1=21, B2=22</t>
  </si>
  <si>
    <t>02</t>
  </si>
  <si>
    <t>03</t>
  </si>
  <si>
    <t>Bal</t>
  </si>
  <si>
    <t>04</t>
  </si>
  <si>
    <r>
      <t xml:space="preserve">4) </t>
    </r>
    <r>
      <rPr>
        <b/>
        <i/>
        <sz val="12"/>
        <rFont val="Calibri"/>
        <family val="2"/>
        <scheme val="minor"/>
      </rPr>
      <t>Backrest placement</t>
    </r>
  </si>
  <si>
    <t>Castor+rearwheel</t>
  </si>
  <si>
    <r>
      <t xml:space="preserve">5) </t>
    </r>
    <r>
      <rPr>
        <b/>
        <i/>
        <sz val="12"/>
        <rFont val="Calibri"/>
        <family val="2"/>
        <scheme val="minor"/>
      </rPr>
      <t>Castor</t>
    </r>
  </si>
  <si>
    <t>Chassis Type</t>
  </si>
  <si>
    <t>Values</t>
  </si>
  <si>
    <t>Wheel dia</t>
  </si>
  <si>
    <t>X2</t>
  </si>
  <si>
    <r>
      <t xml:space="preserve">6) </t>
    </r>
    <r>
      <rPr>
        <b/>
        <i/>
        <sz val="12"/>
        <rFont val="Calibri"/>
        <family val="2"/>
        <scheme val="minor"/>
      </rPr>
      <t>Footrest</t>
    </r>
  </si>
  <si>
    <r>
      <t xml:space="preserve">7) </t>
    </r>
    <r>
      <rPr>
        <b/>
        <i/>
        <sz val="12"/>
        <rFont val="Calibri"/>
        <family val="2"/>
        <scheme val="minor"/>
      </rPr>
      <t>Brake</t>
    </r>
  </si>
  <si>
    <r>
      <t xml:space="preserve">8) </t>
    </r>
    <r>
      <rPr>
        <b/>
        <i/>
        <sz val="12"/>
        <rFont val="Calibri"/>
        <family val="2"/>
        <scheme val="minor"/>
      </rPr>
      <t>Rear wheel</t>
    </r>
  </si>
  <si>
    <t xml:space="preserve">25" Spinergy X black </t>
  </si>
  <si>
    <t>Dia</t>
  </si>
  <si>
    <t>26" Spinergy X white</t>
  </si>
  <si>
    <t xml:space="preserve">26" Spinergy X black </t>
  </si>
  <si>
    <t>Others</t>
  </si>
  <si>
    <r>
      <rPr>
        <b/>
        <i/>
        <sz val="12"/>
        <color rgb="FFC00000"/>
        <rFont val="Calibri"/>
        <family val="2"/>
        <scheme val="minor"/>
      </rPr>
      <t>9)</t>
    </r>
    <r>
      <rPr>
        <b/>
        <i/>
        <sz val="12"/>
        <rFont val="Calibri"/>
        <family val="2"/>
        <scheme val="minor"/>
      </rPr>
      <t xml:space="preserve"> Tyre</t>
    </r>
  </si>
  <si>
    <t>One</t>
  </si>
  <si>
    <t>Marathon</t>
  </si>
  <si>
    <t>Wheel</t>
  </si>
  <si>
    <t>Wheeldiameter</t>
  </si>
  <si>
    <r>
      <t>9)</t>
    </r>
    <r>
      <rPr>
        <b/>
        <i/>
        <sz val="12"/>
        <rFont val="Calibri"/>
        <family val="2"/>
        <scheme val="minor"/>
      </rPr>
      <t xml:space="preserve"> Pushrim</t>
    </r>
  </si>
  <si>
    <t>Aluminum art.nr.</t>
  </si>
  <si>
    <t>12 or 13</t>
  </si>
  <si>
    <t>4813933-C</t>
  </si>
  <si>
    <t>4813934-C</t>
  </si>
  <si>
    <t>4813936-C</t>
  </si>
  <si>
    <t>4813937-C</t>
  </si>
  <si>
    <t>Chassi Typ</t>
  </si>
  <si>
    <t>Rearwheel dia</t>
  </si>
  <si>
    <t>4813935-C</t>
  </si>
  <si>
    <t>4813938-C</t>
  </si>
  <si>
    <t>Price arm hook</t>
  </si>
  <si>
    <t>Name armhook</t>
  </si>
  <si>
    <t>4813939-C</t>
  </si>
  <si>
    <t>4813940-C</t>
  </si>
  <si>
    <t>4813942-C</t>
  </si>
  <si>
    <t>4354104-C</t>
  </si>
  <si>
    <t>Name anti-tip:</t>
  </si>
  <si>
    <t>4813941-C</t>
  </si>
  <si>
    <t>4813943-C</t>
  </si>
  <si>
    <t>4200016-C</t>
  </si>
  <si>
    <t>Price Körhandtag</t>
  </si>
  <si>
    <t>4200017-C</t>
  </si>
  <si>
    <t>Art.no. Körhandtag</t>
  </si>
  <si>
    <t>Name: Körhandtag</t>
  </si>
  <si>
    <t>Art no</t>
  </si>
  <si>
    <t>Weight: Körhandtag</t>
  </si>
  <si>
    <t>Ja/Nej</t>
  </si>
  <si>
    <t>Cushion</t>
  </si>
  <si>
    <t>logo</t>
  </si>
  <si>
    <t>no logo</t>
  </si>
  <si>
    <t>9024009-C</t>
  </si>
  <si>
    <t>9024020-C</t>
  </si>
  <si>
    <t>9900256-C</t>
  </si>
  <si>
    <t>9900255-C</t>
  </si>
  <si>
    <t>2600102-C</t>
  </si>
  <si>
    <t>Höhe 11,5–16,5 cm</t>
  </si>
  <si>
    <t>2600105-C</t>
  </si>
  <si>
    <t>Höhe 14–19 cm</t>
  </si>
  <si>
    <t>2600106-C</t>
  </si>
  <si>
    <t>Höhe 16,5–21,5 cm</t>
  </si>
  <si>
    <t>2600107-C</t>
  </si>
  <si>
    <t>Höhe 19–24 cm</t>
  </si>
  <si>
    <t>2600108-C</t>
  </si>
  <si>
    <t>Stock Code</t>
  </si>
  <si>
    <t>Description UK</t>
  </si>
  <si>
    <t>Purchase Price EUR</t>
  </si>
  <si>
    <t>Purchase Price GBP</t>
  </si>
  <si>
    <t>Purchase Price DKK</t>
  </si>
  <si>
    <t>Purchase Price SEK</t>
  </si>
  <si>
    <t>Sales Price</t>
  </si>
  <si>
    <t>Sales Price ES</t>
  </si>
  <si>
    <t>max 30 characters</t>
  </si>
  <si>
    <t>max 50 characters</t>
  </si>
  <si>
    <t>C-EUR</t>
  </si>
  <si>
    <t>C-UK</t>
  </si>
  <si>
    <t>C-DKK</t>
  </si>
  <si>
    <t>C-SEK</t>
  </si>
  <si>
    <t>R-FR</t>
  </si>
  <si>
    <t>R-UK</t>
  </si>
  <si>
    <t>R-UK (Other PL)</t>
  </si>
  <si>
    <t>R-ES</t>
  </si>
  <si>
    <t>SE (only Ireland sales price needed)</t>
  </si>
  <si>
    <t>R-DK</t>
  </si>
  <si>
    <t>R-NK</t>
  </si>
  <si>
    <t>PANTHERA X3</t>
  </si>
  <si>
    <t xml:space="preserve">ANTI TIP DEVICE X3 CPL PAIR </t>
  </si>
  <si>
    <t xml:space="preserve">4633302-C </t>
  </si>
  <si>
    <t>ONE HAND BRAKE X3 33 RIGHT</t>
  </si>
  <si>
    <t xml:space="preserve">4633301-C </t>
  </si>
  <si>
    <t>ONE HAND BRAKE X3 33 LEFT</t>
  </si>
  <si>
    <t xml:space="preserve">4633602-C </t>
  </si>
  <si>
    <t>ONE HAND BRAKE X3 36 RIGHT</t>
  </si>
  <si>
    <t xml:space="preserve">4633601-C </t>
  </si>
  <si>
    <t>ONE HAND BRAKE X3 36 LEFT</t>
  </si>
  <si>
    <t xml:space="preserve">4633902-C </t>
  </si>
  <si>
    <t>ONE HAND BRAKE X3 39 RIGHT</t>
  </si>
  <si>
    <t xml:space="preserve">4633901-C </t>
  </si>
  <si>
    <t>ONE HAND BRAKE X3 39 LEFT</t>
  </si>
  <si>
    <t xml:space="preserve">4634202-C </t>
  </si>
  <si>
    <t>ONE HAND BRAKE X3 42 RIGHT</t>
  </si>
  <si>
    <t xml:space="preserve">4634201-C </t>
  </si>
  <si>
    <t>ONE HAND BRAKE X3 42 LEFT</t>
  </si>
  <si>
    <t xml:space="preserve">4634502-C </t>
  </si>
  <si>
    <t>ONE HAND BRAKE X3 45 RIGHT</t>
  </si>
  <si>
    <t xml:space="preserve">4634501-C </t>
  </si>
  <si>
    <t>ONE HAND BRAKE X3 45 LEFT</t>
  </si>
  <si>
    <t xml:space="preserve">3600833-C </t>
  </si>
  <si>
    <t>FOOTREST X EXTENDED W 33</t>
  </si>
  <si>
    <t xml:space="preserve">3600836-C </t>
  </si>
  <si>
    <t>FOOTREST X EXTENDED W 36</t>
  </si>
  <si>
    <t xml:space="preserve">3600839-C </t>
  </si>
  <si>
    <t>FOOTREST X EXTENDED W 39</t>
  </si>
  <si>
    <t xml:space="preserve">3600842-C </t>
  </si>
  <si>
    <t>FOOTREST X EXTENDED W 42</t>
  </si>
  <si>
    <t xml:space="preserve">3600845-C </t>
  </si>
  <si>
    <t>FOOTREST X EXTENDED W 45</t>
  </si>
  <si>
    <t xml:space="preserve">2100203-C </t>
  </si>
  <si>
    <t>FORK 90 BOLT X2/24" CASTOR 90</t>
  </si>
  <si>
    <t xml:space="preserve">2100208-C </t>
  </si>
  <si>
    <t xml:space="preserve">2100209-C </t>
  </si>
  <si>
    <t xml:space="preserve">2100015-C </t>
  </si>
  <si>
    <t>FORK 75 MM, CASTOR X FOR X3 COMPL.</t>
  </si>
  <si>
    <t xml:space="preserve">2100016-C </t>
  </si>
  <si>
    <t>FORK 90, CASTOR X FOR X3 COMPL.</t>
  </si>
  <si>
    <t xml:space="preserve">3503301G-C </t>
  </si>
  <si>
    <t xml:space="preserve">WHEELCHAIR X3 33 BASEPRICE </t>
  </si>
  <si>
    <t xml:space="preserve">3503302G-C </t>
  </si>
  <si>
    <t xml:space="preserve">3503303G-C </t>
  </si>
  <si>
    <t xml:space="preserve">3503304G-C </t>
  </si>
  <si>
    <t xml:space="preserve">3503601G-C </t>
  </si>
  <si>
    <t>WHEELCHAIR X3 36 BASEPRICE</t>
  </si>
  <si>
    <t xml:space="preserve">3503602G-C </t>
  </si>
  <si>
    <t xml:space="preserve">3503603G-C </t>
  </si>
  <si>
    <t xml:space="preserve">3503604G-C </t>
  </si>
  <si>
    <t xml:space="preserve">3503901G-C </t>
  </si>
  <si>
    <t>WHEELCHAIR X3 39 BASEPRICE</t>
  </si>
  <si>
    <t xml:space="preserve">3503902G-C </t>
  </si>
  <si>
    <t xml:space="preserve">3503903G-C </t>
  </si>
  <si>
    <t xml:space="preserve">3503904G-C </t>
  </si>
  <si>
    <t xml:space="preserve">3504201G-C </t>
  </si>
  <si>
    <t xml:space="preserve">WHEELCHAIR X3 42 BASEPRICE </t>
  </si>
  <si>
    <t xml:space="preserve">3504202G-C </t>
  </si>
  <si>
    <t xml:space="preserve">3504203G-C </t>
  </si>
  <si>
    <t xml:space="preserve">3504204G-C </t>
  </si>
  <si>
    <t xml:space="preserve">3504501G-C </t>
  </si>
  <si>
    <t xml:space="preserve">WHEELCHAIR X3 45 BASEPRICE </t>
  </si>
  <si>
    <t xml:space="preserve">3504502G-C </t>
  </si>
  <si>
    <t xml:space="preserve">3504503G-C </t>
  </si>
  <si>
    <t xml:space="preserve">3504504G-C </t>
  </si>
  <si>
    <t xml:space="preserve">3443322-C </t>
  </si>
  <si>
    <t>BACKREST X3 W33 H22</t>
  </si>
  <si>
    <t xml:space="preserve">3443323-C </t>
  </si>
  <si>
    <t>BACKREST X3 W33 H23</t>
  </si>
  <si>
    <t xml:space="preserve">3443324-C </t>
  </si>
  <si>
    <t>BACKREST X3 W33 H24</t>
  </si>
  <si>
    <t xml:space="preserve">3443325-C </t>
  </si>
  <si>
    <t>BACKREST X3 W33 H25</t>
  </si>
  <si>
    <t xml:space="preserve">3443326-C </t>
  </si>
  <si>
    <t>BACKREST X3 W33 H26</t>
  </si>
  <si>
    <t xml:space="preserve">3443327-C </t>
  </si>
  <si>
    <t>BACKREST X3 W33 H27</t>
  </si>
  <si>
    <t xml:space="preserve">3443328-C </t>
  </si>
  <si>
    <t>BACKREST X3 W33 H28</t>
  </si>
  <si>
    <t xml:space="preserve">3443329-C </t>
  </si>
  <si>
    <t>BACKREST X3 W33 H29</t>
  </si>
  <si>
    <t xml:space="preserve">3443330-C </t>
  </si>
  <si>
    <t>BACKREST X3 W33 H30</t>
  </si>
  <si>
    <t xml:space="preserve">3443331-C </t>
  </si>
  <si>
    <t>BACKREST X3 W33 H31</t>
  </si>
  <si>
    <t xml:space="preserve">3443332-C </t>
  </si>
  <si>
    <t>BACKREST X3 W33 H32</t>
  </si>
  <si>
    <t xml:space="preserve">3443333-C </t>
  </si>
  <si>
    <t>BACKREST X3 W33 H33</t>
  </si>
  <si>
    <t xml:space="preserve">3443334-C </t>
  </si>
  <si>
    <t>BACKREST X3 W33 H34</t>
  </si>
  <si>
    <t xml:space="preserve">3443335-C </t>
  </si>
  <si>
    <t>BACKREST X3 W33 H35</t>
  </si>
  <si>
    <t xml:space="preserve">3443622-C </t>
  </si>
  <si>
    <t>BACKREST X3 W36 H22</t>
  </si>
  <si>
    <t xml:space="preserve">3443623-C </t>
  </si>
  <si>
    <t>BACKREST X3 W36 H23</t>
  </si>
  <si>
    <t xml:space="preserve">3443624-C </t>
  </si>
  <si>
    <t>BACKREST X3 W36 H24</t>
  </si>
  <si>
    <t xml:space="preserve">3443625-C </t>
  </si>
  <si>
    <t>BACKREST X3 W36 H25</t>
  </si>
  <si>
    <t xml:space="preserve">3443626-C </t>
  </si>
  <si>
    <t>BACKREST X3 W36 H26</t>
  </si>
  <si>
    <t xml:space="preserve">3443627-C </t>
  </si>
  <si>
    <t>BACKREST X3 W36 H27</t>
  </si>
  <si>
    <t xml:space="preserve">3443628-C </t>
  </si>
  <si>
    <t>BACKREST X3 W36 H28</t>
  </si>
  <si>
    <t xml:space="preserve">3443629-C </t>
  </si>
  <si>
    <t>BACKREST X3 W36 H29</t>
  </si>
  <si>
    <t xml:space="preserve">3443630-C </t>
  </si>
  <si>
    <t>BACKREST X3 W36 H30</t>
  </si>
  <si>
    <t xml:space="preserve">3443631-C </t>
  </si>
  <si>
    <t>BACKREST X3 W36 H31</t>
  </si>
  <si>
    <t xml:space="preserve">3443632-C </t>
  </si>
  <si>
    <t>BACKREST X3 W36 H32</t>
  </si>
  <si>
    <t xml:space="preserve">3443633-C </t>
  </si>
  <si>
    <t>BACKREST X3 W36 H33</t>
  </si>
  <si>
    <t xml:space="preserve">3443634-C </t>
  </si>
  <si>
    <t>BACKREST X3 W36 H34</t>
  </si>
  <si>
    <t xml:space="preserve">3443635-C </t>
  </si>
  <si>
    <t>BACKREST X3 W36 H35</t>
  </si>
  <si>
    <t xml:space="preserve">3443922-C </t>
  </si>
  <si>
    <t>BACKREST X3 W39 H22</t>
  </si>
  <si>
    <t xml:space="preserve">3443923-C </t>
  </si>
  <si>
    <t>BACKREST X3 W39 H23</t>
  </si>
  <si>
    <t xml:space="preserve">3443924-C </t>
  </si>
  <si>
    <t>BACKREST X3 W39 H24</t>
  </si>
  <si>
    <t xml:space="preserve">3443925-C </t>
  </si>
  <si>
    <t>BACKREST X3 W39 H25</t>
  </si>
  <si>
    <t xml:space="preserve">3443926-C </t>
  </si>
  <si>
    <t>BACKREST X3 W39 H26</t>
  </si>
  <si>
    <t xml:space="preserve">3443927-C </t>
  </si>
  <si>
    <t>BACKREST X3 W39 H27</t>
  </si>
  <si>
    <t xml:space="preserve">3443928-C </t>
  </si>
  <si>
    <t>BACKREST X3 W39 H28</t>
  </si>
  <si>
    <t xml:space="preserve">3443929-C </t>
  </si>
  <si>
    <t>BACKREST X3 W39 H29</t>
  </si>
  <si>
    <t xml:space="preserve">3443930-C </t>
  </si>
  <si>
    <t>BACKREST X3 W39 H30</t>
  </si>
  <si>
    <t xml:space="preserve">3443931-C </t>
  </si>
  <si>
    <t>BACKREST X3 W39 H31</t>
  </si>
  <si>
    <t xml:space="preserve">3443932-C </t>
  </si>
  <si>
    <t>BACKREST X3 W39 H32</t>
  </si>
  <si>
    <t xml:space="preserve">3443933-C </t>
  </si>
  <si>
    <t>BACKREST X3 W39 H33</t>
  </si>
  <si>
    <t xml:space="preserve">3443934-C </t>
  </si>
  <si>
    <t>BACKREST X3 W39 H34</t>
  </si>
  <si>
    <t xml:space="preserve">3443935-C </t>
  </si>
  <si>
    <t>BACKREST X3 W39 H35</t>
  </si>
  <si>
    <t xml:space="preserve">3444222-C </t>
  </si>
  <si>
    <t>BACKREST X3 W42 H22</t>
  </si>
  <si>
    <t xml:space="preserve">3444223-C </t>
  </si>
  <si>
    <t>BACKREST X3 W42 H23</t>
  </si>
  <si>
    <t xml:space="preserve">3444224-C </t>
  </si>
  <si>
    <t>BACKREST X3 W42 H24</t>
  </si>
  <si>
    <t xml:space="preserve">3444225-C </t>
  </si>
  <si>
    <t>BACKREST X3 W42 H25</t>
  </si>
  <si>
    <t xml:space="preserve">3444226-C </t>
  </si>
  <si>
    <t>BACKREST X3 W42 H26</t>
  </si>
  <si>
    <t xml:space="preserve">3444227-C </t>
  </si>
  <si>
    <t>BACKREST X3 W42 H27</t>
  </si>
  <si>
    <t xml:space="preserve">3444228-C </t>
  </si>
  <si>
    <t>BACKREST X3 W42 H28</t>
  </si>
  <si>
    <t xml:space="preserve">3444229-C </t>
  </si>
  <si>
    <t>BACKREST X3 W42 H29</t>
  </si>
  <si>
    <t xml:space="preserve">3444230-C </t>
  </si>
  <si>
    <t>BACKREST X3 W42 H30</t>
  </si>
  <si>
    <t xml:space="preserve">3444231-C </t>
  </si>
  <si>
    <t>BACKREST X3 W42 H31</t>
  </si>
  <si>
    <t xml:space="preserve">3444232-C </t>
  </si>
  <si>
    <t>BACKREST X3 W42 H32</t>
  </si>
  <si>
    <t xml:space="preserve">3444233-C </t>
  </si>
  <si>
    <t>BACKREST X3 W42 H33</t>
  </si>
  <si>
    <t xml:space="preserve">3444234-C </t>
  </si>
  <si>
    <t>BACKREST X3 W42 H34</t>
  </si>
  <si>
    <t xml:space="preserve">3444235-C </t>
  </si>
  <si>
    <t>BACKREST X3 W42 H35</t>
  </si>
  <si>
    <t xml:space="preserve">3444522-C </t>
  </si>
  <si>
    <t>BACKREST X3 W45 H22</t>
  </si>
  <si>
    <t xml:space="preserve">3444523-C </t>
  </si>
  <si>
    <t>BACKREST X3 W45 H23</t>
  </si>
  <si>
    <t xml:space="preserve">3444524-C </t>
  </si>
  <si>
    <t>BACKREST X3 W45 H24</t>
  </si>
  <si>
    <t xml:space="preserve">3444525-C </t>
  </si>
  <si>
    <t>BACKREST X3 W45 H25</t>
  </si>
  <si>
    <t xml:space="preserve">3444526-C </t>
  </si>
  <si>
    <t>BACKREST X3 W45 H26</t>
  </si>
  <si>
    <t xml:space="preserve">3444527-C </t>
  </si>
  <si>
    <t>BACKREST X3 W45 H27</t>
  </si>
  <si>
    <t xml:space="preserve">3444528-C </t>
  </si>
  <si>
    <t>BACKREST X3 W45 H28</t>
  </si>
  <si>
    <t xml:space="preserve">3444529-C </t>
  </si>
  <si>
    <t>BACKREST X3 W45 H29</t>
  </si>
  <si>
    <t xml:space="preserve">3444530-C </t>
  </si>
  <si>
    <t>BACKREST X3 W45 H30</t>
  </si>
  <si>
    <t xml:space="preserve">3444531-C </t>
  </si>
  <si>
    <t>BACKREST X3 W45 H31</t>
  </si>
  <si>
    <t xml:space="preserve">3444532-C </t>
  </si>
  <si>
    <t>BACKREST X3 W45 H32</t>
  </si>
  <si>
    <t xml:space="preserve">3444533-C </t>
  </si>
  <si>
    <t>BACKREST X3 W45 H33</t>
  </si>
  <si>
    <t xml:space="preserve">3444534-C </t>
  </si>
  <si>
    <t>BACKREST X3 W45 H34</t>
  </si>
  <si>
    <t xml:space="preserve">3444535-C </t>
  </si>
  <si>
    <t>BACKREST X3 W45 H35</t>
  </si>
  <si>
    <t xml:space="preserve">SIDEGUARD X3 A24"-25" </t>
  </si>
  <si>
    <t>SIDEGUARD X3 A26"B24"-25</t>
  </si>
  <si>
    <t>SIDEGUARD X3 B26"</t>
  </si>
  <si>
    <t>SIDEGUARD X3 A26 B24-25</t>
  </si>
  <si>
    <t>SIDEGUARD X3 A24"-25"</t>
  </si>
  <si>
    <t>3503301G</t>
  </si>
  <si>
    <t>NA</t>
  </si>
  <si>
    <t>3503302G</t>
  </si>
  <si>
    <t>3503303G</t>
  </si>
  <si>
    <t>3503304G</t>
  </si>
  <si>
    <t>3503601G</t>
  </si>
  <si>
    <t>3503602G</t>
  </si>
  <si>
    <t>3503603G</t>
  </si>
  <si>
    <t>3503604G</t>
  </si>
  <si>
    <t>3503901G</t>
  </si>
  <si>
    <t>3503902G</t>
  </si>
  <si>
    <t>3503903G</t>
  </si>
  <si>
    <t>3503904G</t>
  </si>
  <si>
    <t>3504201G</t>
  </si>
  <si>
    <t>3504202G</t>
  </si>
  <si>
    <t>3504203G</t>
  </si>
  <si>
    <t>3504204G</t>
  </si>
  <si>
    <t>3504501G</t>
  </si>
  <si>
    <t>3504502G</t>
  </si>
  <si>
    <t>3504503G</t>
  </si>
  <si>
    <t>3504504G</t>
  </si>
  <si>
    <t>2100201-C</t>
  </si>
  <si>
    <t>FORK 75 BOLT X2/24" CASTO</t>
  </si>
  <si>
    <t>2100204-C</t>
  </si>
  <si>
    <t>FORK 90 BOLT X2/24" CASTO</t>
  </si>
  <si>
    <t>2100205-C</t>
  </si>
  <si>
    <t>FORK 75 CASTOR 120 BOLT X</t>
  </si>
  <si>
    <t>2100206-C</t>
  </si>
  <si>
    <t>FORK 90, CASTOR 120MM, BO</t>
  </si>
  <si>
    <t>2100209-C</t>
  </si>
  <si>
    <t>2100015-C</t>
  </si>
  <si>
    <t>2100017-C</t>
  </si>
  <si>
    <t>2100018-C</t>
  </si>
  <si>
    <t>2305130-C</t>
  </si>
  <si>
    <t>CASTORFORK X2 24" W. 3" X</t>
  </si>
  <si>
    <t>2305131-C</t>
  </si>
  <si>
    <t>CASTORFORK X2 25" W. 3" X</t>
  </si>
  <si>
    <t>2305132-C</t>
  </si>
  <si>
    <t>CASTORFORK X2 26" W. 3" X</t>
  </si>
  <si>
    <t>3600439-C</t>
  </si>
  <si>
    <t>FOOTREST U-FORM 39 FOR X</t>
  </si>
  <si>
    <t>3691539-C</t>
  </si>
  <si>
    <t>FOOTREST U-FORM 39 FOR U</t>
  </si>
  <si>
    <t>3611139-C</t>
  </si>
  <si>
    <t>FOOTREST V-FORM 39 EXTEND</t>
  </si>
  <si>
    <t>4630030-C</t>
  </si>
  <si>
    <t>BRAKES S3 FOR X CPL PAIR</t>
  </si>
  <si>
    <t>1100184R-C</t>
  </si>
  <si>
    <t>REARWHEEL 24"SPINERGY X W</t>
  </si>
  <si>
    <t>1100141R-C</t>
  </si>
  <si>
    <t>REARWHEEL 24"SPINERGY X B</t>
  </si>
  <si>
    <t>1100185R-C</t>
  </si>
  <si>
    <t>REARWHEEL 25"SPINERGY X W</t>
  </si>
  <si>
    <t>1100146R-C</t>
  </si>
  <si>
    <t>REARWHEEL 25"SPINERGY X B</t>
  </si>
  <si>
    <t>1100166R-C</t>
  </si>
  <si>
    <t>REARWHEEL 26"SPINERGY X W</t>
  </si>
  <si>
    <t>1100156R-C</t>
  </si>
  <si>
    <t>REARWHEEL 26"SPINERGY X B</t>
  </si>
  <si>
    <t>1100166-C</t>
  </si>
  <si>
    <t>1100286-C</t>
  </si>
  <si>
    <t>1000124-C</t>
  </si>
  <si>
    <t>TIRES 24" TREADED (PR1MO)</t>
  </si>
  <si>
    <t>1100300-C</t>
  </si>
  <si>
    <t>TYRE RETYRE TRACTION 24"C</t>
  </si>
  <si>
    <t>1100305-C</t>
  </si>
  <si>
    <t>TYRE RETYRE TRACTION 25"C</t>
  </si>
  <si>
    <t>1100306-C</t>
  </si>
  <si>
    <t>TYRE RETYRE TRACTION 26"C</t>
  </si>
  <si>
    <t>1902611-C</t>
  </si>
  <si>
    <t>PUSHRIM TITANIUM SPINERGY</t>
  </si>
  <si>
    <t>1905126BT-C</t>
  </si>
  <si>
    <t>PUSHRIM  PARA 26" 6 BENDE</t>
  </si>
  <si>
    <t>1905226BT-C</t>
  </si>
  <si>
    <t>PUSHRIM TETRA 26" 6 BENDE</t>
  </si>
  <si>
    <t>1903060-C</t>
  </si>
  <si>
    <t>PUSHRIM MAXGRIP 24" HJUL</t>
  </si>
  <si>
    <t>1904406-C</t>
  </si>
  <si>
    <t>PUSHRIM ALU 26"  X</t>
  </si>
  <si>
    <t>4200010-C</t>
  </si>
  <si>
    <t xml:space="preserve"> ARM HOOK X PAIR</t>
  </si>
  <si>
    <t>5753940-C</t>
  </si>
  <si>
    <t>CUSHION S3 39 5 STD</t>
  </si>
  <si>
    <t>5771039-C</t>
  </si>
  <si>
    <t>CUSHION WEDGE W39</t>
  </si>
  <si>
    <t>6506039-C</t>
  </si>
  <si>
    <t>FOOTPLATE X CARBON W 39 C</t>
  </si>
  <si>
    <t>FREEWHEEL STANDARD</t>
  </si>
  <si>
    <t>9900252-C</t>
  </si>
  <si>
    <t>FRAME PROTECTION X</t>
  </si>
  <si>
    <t>4245000-C</t>
  </si>
  <si>
    <t>PUSH HANDLE FOLDING, PAIR</t>
  </si>
  <si>
    <t>4402470-C</t>
  </si>
  <si>
    <t>SIDEGUARD S3 (X) 24" CPL</t>
  </si>
  <si>
    <t>4402670-C</t>
  </si>
  <si>
    <t>SIDEGUARD S3 (X) 26" CPL</t>
  </si>
  <si>
    <t>5753640-C</t>
  </si>
  <si>
    <t>CUSHION S3 36 5 STD</t>
  </si>
  <si>
    <t>5771036-C</t>
  </si>
  <si>
    <t>CUSHION WEDGE W36</t>
  </si>
  <si>
    <t>5771027-C</t>
  </si>
  <si>
    <t>CUSHION WEDGE W27</t>
  </si>
  <si>
    <t>5771030-C</t>
  </si>
  <si>
    <t>CUSHION WEDGE W30</t>
  </si>
  <si>
    <t>5771033-C</t>
  </si>
  <si>
    <t>CUSHION WEDGE W33</t>
  </si>
  <si>
    <t>5771042-C</t>
  </si>
  <si>
    <t>CUSHION WEDGE W42</t>
  </si>
  <si>
    <t>5771045-C</t>
  </si>
  <si>
    <t>CUSHION WEDGE W45</t>
  </si>
  <si>
    <t>5771050-C</t>
  </si>
  <si>
    <t>CUSHION WEDGE W50</t>
  </si>
  <si>
    <t>5753335C</t>
  </si>
  <si>
    <t>CUSHION S3 W33 5CM SHORT</t>
  </si>
  <si>
    <t>5753335-C</t>
  </si>
  <si>
    <t>CUSHION S3 33 5 SHORT</t>
  </si>
  <si>
    <t>5753335C-C</t>
  </si>
  <si>
    <t>5753340C</t>
  </si>
  <si>
    <t>CUSHION S3 W33 5CM STD CO</t>
  </si>
  <si>
    <t>5753340-C</t>
  </si>
  <si>
    <t>CUSHION S3 33 5 STD</t>
  </si>
  <si>
    <t>5753340C-C</t>
  </si>
  <si>
    <t>5753635C</t>
  </si>
  <si>
    <t>CUSHION S3 W36 5CM SHORT</t>
  </si>
  <si>
    <t>5753635-C</t>
  </si>
  <si>
    <t>CUSHION S3 36 5 SHORT</t>
  </si>
  <si>
    <t>5753635C-C</t>
  </si>
  <si>
    <t>5753640C</t>
  </si>
  <si>
    <t>CUSHION S3 W36 5CM STD CO</t>
  </si>
  <si>
    <t>5753640C-C</t>
  </si>
  <si>
    <t>5753935C</t>
  </si>
  <si>
    <t>CUSHION S3 W39 5CM SHORT</t>
  </si>
  <si>
    <t>5753935-C</t>
  </si>
  <si>
    <t>CUSHION S3 39 5 SHORT</t>
  </si>
  <si>
    <t>5753935C-C</t>
  </si>
  <si>
    <t>5753940C</t>
  </si>
  <si>
    <t>CUSHION S3 W39 5CM STD CO</t>
  </si>
  <si>
    <t>5753940C-C</t>
  </si>
  <si>
    <t>5753945C</t>
  </si>
  <si>
    <t>CUSHION S3 W39 5CM LARGE</t>
  </si>
  <si>
    <t>5753945-C</t>
  </si>
  <si>
    <t>CUSHION S3 39 5 LARGE</t>
  </si>
  <si>
    <t>5753945C-C</t>
  </si>
  <si>
    <t>5754235C</t>
  </si>
  <si>
    <t>CUSHION S3 W42 5CM SHORT</t>
  </si>
  <si>
    <t>5754235-C</t>
  </si>
  <si>
    <t>CUSHION S3 42 5 SHORT</t>
  </si>
  <si>
    <t>5754235C-C</t>
  </si>
  <si>
    <t>5754240C</t>
  </si>
  <si>
    <t>CUSHION S3 W42 5CM STD CO</t>
  </si>
  <si>
    <t>5754240-C</t>
  </si>
  <si>
    <t>CUSHION S3 42 5 STD</t>
  </si>
  <si>
    <t>5754240C-C</t>
  </si>
  <si>
    <t>5754245C</t>
  </si>
  <si>
    <t>CUSHION S3 W42CM 5 LARGE</t>
  </si>
  <si>
    <t>5754245-C</t>
  </si>
  <si>
    <t>CUSHION S3 42 5 LARGE</t>
  </si>
  <si>
    <t>5754245C-C</t>
  </si>
  <si>
    <t>5754535C</t>
  </si>
  <si>
    <t>CUSHION S3 W45 5CM SHORT</t>
  </si>
  <si>
    <t>5754535-C</t>
  </si>
  <si>
    <t>CUSHION S3 45 5 SHORT</t>
  </si>
  <si>
    <t>5754535C-C</t>
  </si>
  <si>
    <t>5754540C</t>
  </si>
  <si>
    <t>CUSHION S3 W45 5CM STD CO</t>
  </si>
  <si>
    <t>5754540-C</t>
  </si>
  <si>
    <t>CUSHION S3 45 5 STD</t>
  </si>
  <si>
    <t>5754540C-C</t>
  </si>
  <si>
    <t>5754545C</t>
  </si>
  <si>
    <t>CUSHION S3 W45 5CM LARGE</t>
  </si>
  <si>
    <t>5754545-C</t>
  </si>
  <si>
    <t>CUSHION S3 45 5 LARGE</t>
  </si>
  <si>
    <t>5754545C-C</t>
  </si>
  <si>
    <t>5754840-C</t>
  </si>
  <si>
    <t>CUSHION S3 48 5 STD</t>
  </si>
  <si>
    <t>5754845C</t>
  </si>
  <si>
    <t>CUSHION S3 W48 5CM LARGE</t>
  </si>
  <si>
    <t>5754845-C</t>
  </si>
  <si>
    <t>CUSION S3 45 5 LARGE</t>
  </si>
  <si>
    <t>5754845C-C</t>
  </si>
  <si>
    <t>5755040C</t>
  </si>
  <si>
    <t>CUSHION S3 W50 5CM STD CO</t>
  </si>
  <si>
    <t>5755040-C</t>
  </si>
  <si>
    <t>CUSHION S3 50 5 STD</t>
  </si>
  <si>
    <t>5755040C-C</t>
  </si>
  <si>
    <t>5755045C</t>
  </si>
  <si>
    <t>CUSHION S3 50 5CM LARGE C</t>
  </si>
  <si>
    <t>5755045-C</t>
  </si>
  <si>
    <t>CUSHION S3 50 5 LARGE</t>
  </si>
  <si>
    <t>5755045C-C</t>
  </si>
  <si>
    <t>CHASSIS PROTECTION HOUSIN</t>
  </si>
  <si>
    <t>9024012-C</t>
  </si>
  <si>
    <t>PROTECTION REAR END X PAI</t>
  </si>
  <si>
    <t>9024008-C</t>
  </si>
  <si>
    <t>CHASSIS PROTECTION REAR A</t>
  </si>
  <si>
    <t>6506033-C</t>
  </si>
  <si>
    <t>FOOTPLATE X CARBON W 33 C</t>
  </si>
  <si>
    <t>6506036-C</t>
  </si>
  <si>
    <t>FOOTPLATE X CARBON W 36 C</t>
  </si>
  <si>
    <t>6506042-C</t>
  </si>
  <si>
    <t>FOOTPLATE X CARBON W 42 C</t>
  </si>
  <si>
    <t>6506045-C</t>
  </si>
  <si>
    <t>FOOTPLATE X CARBON W 45 C</t>
  </si>
  <si>
    <t>1905120BT-C</t>
  </si>
  <si>
    <t>1905122BT-C</t>
  </si>
  <si>
    <t>1905124BT-C</t>
  </si>
  <si>
    <t>1905125BT-C</t>
  </si>
  <si>
    <t>7190004-C</t>
  </si>
  <si>
    <t>1905220BT-C</t>
  </si>
  <si>
    <t>1905222BT-C</t>
  </si>
  <si>
    <t>1905224BT-C</t>
  </si>
  <si>
    <t>1905225BT-C</t>
  </si>
  <si>
    <t>1905324-C</t>
  </si>
  <si>
    <t>4800000-C</t>
  </si>
  <si>
    <t>4800001-C</t>
  </si>
  <si>
    <t>4800005-C</t>
  </si>
  <si>
    <t>7190146-C</t>
  </si>
  <si>
    <t>1907022-C</t>
  </si>
  <si>
    <t>1907032-C</t>
  </si>
  <si>
    <t>1907320-C</t>
  </si>
  <si>
    <t>1907322-C</t>
  </si>
  <si>
    <t>1907332-C</t>
  </si>
  <si>
    <t>1908320-C</t>
  </si>
  <si>
    <t>1908322-C</t>
  </si>
  <si>
    <t>1908332-C</t>
  </si>
  <si>
    <t>1000007-C</t>
  </si>
  <si>
    <t>1100141-C</t>
  </si>
  <si>
    <t>1100146-C</t>
  </si>
  <si>
    <t>1100154-C</t>
  </si>
  <si>
    <t>1100155-C</t>
  </si>
  <si>
    <t>1100156-C</t>
  </si>
  <si>
    <t>1100164-C</t>
  </si>
  <si>
    <t>1100165-C</t>
  </si>
  <si>
    <t>1100184-C</t>
  </si>
  <si>
    <t>1100185-C</t>
  </si>
  <si>
    <t>1100201-C</t>
  </si>
  <si>
    <t>1100202-C</t>
  </si>
  <si>
    <t>1100203-C</t>
  </si>
  <si>
    <t>1100204-C</t>
  </si>
  <si>
    <t>1100205-C</t>
  </si>
  <si>
    <t>1100206-C</t>
  </si>
  <si>
    <t>1100207-C</t>
  </si>
  <si>
    <t>1100208-C</t>
  </si>
  <si>
    <t>1100209-C</t>
  </si>
  <si>
    <t>1100210-C</t>
  </si>
  <si>
    <t>1100211-C</t>
  </si>
  <si>
    <t>1100212-C</t>
  </si>
  <si>
    <t>1100274-C</t>
  </si>
  <si>
    <t>1100275-C</t>
  </si>
  <si>
    <t>1100276-C</t>
  </si>
  <si>
    <t>1100284-C</t>
  </si>
  <si>
    <t>1100285-C</t>
  </si>
  <si>
    <t>1201111-C</t>
  </si>
  <si>
    <t>1201112-C</t>
  </si>
  <si>
    <t>1201113-C</t>
  </si>
  <si>
    <t>1201114-C</t>
  </si>
  <si>
    <t>1201115-C</t>
  </si>
  <si>
    <t>1201116-C</t>
  </si>
  <si>
    <t>1201117-C</t>
  </si>
  <si>
    <t>1201118-C</t>
  </si>
  <si>
    <t>1201121-C</t>
  </si>
  <si>
    <t>1201122-C</t>
  </si>
  <si>
    <t>1201123-C</t>
  </si>
  <si>
    <t>1201124-C</t>
  </si>
  <si>
    <t>1201125-C</t>
  </si>
  <si>
    <t>1201126-C</t>
  </si>
  <si>
    <t>1201127-C</t>
  </si>
  <si>
    <t>1201128-C</t>
  </si>
  <si>
    <t>1201211-C</t>
  </si>
  <si>
    <t>1201213-C</t>
  </si>
  <si>
    <t>1201214-C</t>
  </si>
  <si>
    <t>1201215-C</t>
  </si>
  <si>
    <t>1201216-C</t>
  </si>
  <si>
    <t>1201217-C</t>
  </si>
  <si>
    <t>1201218-C</t>
  </si>
  <si>
    <t>1201221-C</t>
  </si>
  <si>
    <t>1201222-C</t>
  </si>
  <si>
    <t>1201223-C</t>
  </si>
  <si>
    <t>1201224-C</t>
  </si>
  <si>
    <t>1201225-C</t>
  </si>
  <si>
    <t>1201226-C</t>
  </si>
  <si>
    <t>1201227-C</t>
  </si>
  <si>
    <t>1201228-C</t>
  </si>
  <si>
    <t>1201311-C</t>
  </si>
  <si>
    <t>1201312-C</t>
  </si>
  <si>
    <t>1201313-C</t>
  </si>
  <si>
    <t>1201314-C</t>
  </si>
  <si>
    <t>1201315-C</t>
  </si>
  <si>
    <t>1201316-C</t>
  </si>
  <si>
    <t>1201317-C</t>
  </si>
  <si>
    <t>1201318-C</t>
  </si>
  <si>
    <t>1201321-C</t>
  </si>
  <si>
    <t>1201322-C</t>
  </si>
  <si>
    <t>1201323-C</t>
  </si>
  <si>
    <t>1201325-C</t>
  </si>
  <si>
    <t>1201326-C</t>
  </si>
  <si>
    <t>1201327-C</t>
  </si>
  <si>
    <t>1201328-C</t>
  </si>
  <si>
    <t>1201411-C</t>
  </si>
  <si>
    <t>1201412-C</t>
  </si>
  <si>
    <t>1201413-C</t>
  </si>
  <si>
    <t>1201415-C</t>
  </si>
  <si>
    <t>1201416-C</t>
  </si>
  <si>
    <t>1201417-C</t>
  </si>
  <si>
    <t>1201418-C</t>
  </si>
  <si>
    <t>1201421-C</t>
  </si>
  <si>
    <t>1201422-C</t>
  </si>
  <si>
    <t>1201423-C</t>
  </si>
  <si>
    <t>1201424-C</t>
  </si>
  <si>
    <t>1201425-C</t>
  </si>
  <si>
    <t>1201426-C</t>
  </si>
  <si>
    <t>1201427-C</t>
  </si>
  <si>
    <t>1201428-C</t>
  </si>
  <si>
    <t>1202111-C</t>
  </si>
  <si>
    <t>1202113-C</t>
  </si>
  <si>
    <t>1202114-C</t>
  </si>
  <si>
    <t>1202115-C</t>
  </si>
  <si>
    <t>1202116-C</t>
  </si>
  <si>
    <t>1202117-C</t>
  </si>
  <si>
    <t>1202118-C</t>
  </si>
  <si>
    <t>1202121-C</t>
  </si>
  <si>
    <t>1202123-C</t>
  </si>
  <si>
    <t>1202124-C</t>
  </si>
  <si>
    <t>1202125-C</t>
  </si>
  <si>
    <t>1202126-C</t>
  </si>
  <si>
    <t>1202127-C</t>
  </si>
  <si>
    <t>1202128-C</t>
  </si>
  <si>
    <t>1202211-C</t>
  </si>
  <si>
    <t>1202213-C</t>
  </si>
  <si>
    <t>1202214-C</t>
  </si>
  <si>
    <t>1202215-C</t>
  </si>
  <si>
    <t>1202216-C</t>
  </si>
  <si>
    <t>1202217-C</t>
  </si>
  <si>
    <t>1202218-C</t>
  </si>
  <si>
    <t>1202221-C</t>
  </si>
  <si>
    <t>1202223-C</t>
  </si>
  <si>
    <t>1202225-C</t>
  </si>
  <si>
    <t>1202226-C</t>
  </si>
  <si>
    <t>1202227-C</t>
  </si>
  <si>
    <t>1202228-C</t>
  </si>
  <si>
    <t>1202311-C</t>
  </si>
  <si>
    <t>1202313-C</t>
  </si>
  <si>
    <t>1202314-C</t>
  </si>
  <si>
    <t>1202315-C</t>
  </si>
  <si>
    <t>1202316-C</t>
  </si>
  <si>
    <t>1202317-C</t>
  </si>
  <si>
    <t>1202318-C</t>
  </si>
  <si>
    <t>1202321-C</t>
  </si>
  <si>
    <t>1202323-C</t>
  </si>
  <si>
    <t>1202324-C</t>
  </si>
  <si>
    <t>1202325-C</t>
  </si>
  <si>
    <t>1202326-C</t>
  </si>
  <si>
    <t>1202327-C</t>
  </si>
  <si>
    <t>1202328-C</t>
  </si>
  <si>
    <t>1202411-C</t>
  </si>
  <si>
    <t>1202413-C</t>
  </si>
  <si>
    <t>1202414-C</t>
  </si>
  <si>
    <t>1202415-C</t>
  </si>
  <si>
    <t>1202416-C</t>
  </si>
  <si>
    <t>1202417-C</t>
  </si>
  <si>
    <t>1202418-C</t>
  </si>
  <si>
    <t>1202421-C</t>
  </si>
  <si>
    <t>1202423-C</t>
  </si>
  <si>
    <t>1202424-C</t>
  </si>
  <si>
    <t>1202425-C</t>
  </si>
  <si>
    <t>1202426-C</t>
  </si>
  <si>
    <t>1202427-C</t>
  </si>
  <si>
    <t>1202428-C</t>
  </si>
  <si>
    <t>1203111-C</t>
  </si>
  <si>
    <t>1203112-C</t>
  </si>
  <si>
    <t>1203113-C</t>
  </si>
  <si>
    <t>1203114-C</t>
  </si>
  <si>
    <t>1203115-C</t>
  </si>
  <si>
    <t>1203116-C</t>
  </si>
  <si>
    <t>1203117-C</t>
  </si>
  <si>
    <t>1203118-C</t>
  </si>
  <si>
    <t>1203121-C</t>
  </si>
  <si>
    <t>1203122-C</t>
  </si>
  <si>
    <t>1203123-C</t>
  </si>
  <si>
    <t>1203124-C</t>
  </si>
  <si>
    <t>1203125-C</t>
  </si>
  <si>
    <t>1203126-C</t>
  </si>
  <si>
    <t>1203127-C</t>
  </si>
  <si>
    <t>1203128-C</t>
  </si>
  <si>
    <t>1203211-C</t>
  </si>
  <si>
    <t>1203212-C</t>
  </si>
  <si>
    <t>1203213-C</t>
  </si>
  <si>
    <t>1203214-C</t>
  </si>
  <si>
    <t>1203215-C</t>
  </si>
  <si>
    <t>1203216-C</t>
  </si>
  <si>
    <t>1203217-C</t>
  </si>
  <si>
    <t>1203218-C</t>
  </si>
  <si>
    <t>1203221-C</t>
  </si>
  <si>
    <t>1203222-C</t>
  </si>
  <si>
    <t>1203223-C</t>
  </si>
  <si>
    <t>1203224-C</t>
  </si>
  <si>
    <t>1203225-C</t>
  </si>
  <si>
    <t>1203226-C</t>
  </si>
  <si>
    <t>1203227-C</t>
  </si>
  <si>
    <t>1203228-C</t>
  </si>
  <si>
    <t>1203229-C</t>
  </si>
  <si>
    <t>1203311-C</t>
  </si>
  <si>
    <t>1203312-C</t>
  </si>
  <si>
    <t>1203313-C</t>
  </si>
  <si>
    <t>1203314-C</t>
  </si>
  <si>
    <t>1203314R-C</t>
  </si>
  <si>
    <t>1203315-C</t>
  </si>
  <si>
    <t>1203316-C</t>
  </si>
  <si>
    <t>1203317-C</t>
  </si>
  <si>
    <t>1203318-C</t>
  </si>
  <si>
    <t>1203321-C</t>
  </si>
  <si>
    <t>1203322-C</t>
  </si>
  <si>
    <t>1203323-C</t>
  </si>
  <si>
    <t>1203324-C</t>
  </si>
  <si>
    <t>1203325-C</t>
  </si>
  <si>
    <t>1203326-C</t>
  </si>
  <si>
    <t>1203327-C</t>
  </si>
  <si>
    <t>1203328-C</t>
  </si>
  <si>
    <t>1203411-C</t>
  </si>
  <si>
    <t>1203412-C</t>
  </si>
  <si>
    <t>1203413-C</t>
  </si>
  <si>
    <t>1203414-C</t>
  </si>
  <si>
    <t>1203415-C</t>
  </si>
  <si>
    <t>1203416-C</t>
  </si>
  <si>
    <t>1203417-C</t>
  </si>
  <si>
    <t>1203418-C</t>
  </si>
  <si>
    <t>1203421-C</t>
  </si>
  <si>
    <t>1203422-C</t>
  </si>
  <si>
    <t>1203423-C</t>
  </si>
  <si>
    <t>1203424-C</t>
  </si>
  <si>
    <t>1203425-C</t>
  </si>
  <si>
    <t>1203426-C</t>
  </si>
  <si>
    <t>1203427-C</t>
  </si>
  <si>
    <t>1203428-C</t>
  </si>
  <si>
    <t>1204111-C</t>
  </si>
  <si>
    <t>1204112-C</t>
  </si>
  <si>
    <t>1204113-C</t>
  </si>
  <si>
    <t>1204114-C</t>
  </si>
  <si>
    <t>1204115-C</t>
  </si>
  <si>
    <t>1204116-C</t>
  </si>
  <si>
    <t>1204117-C</t>
  </si>
  <si>
    <t>1204118-C</t>
  </si>
  <si>
    <t>1204122-C</t>
  </si>
  <si>
    <t>1204123-C</t>
  </si>
  <si>
    <t>1204124-C</t>
  </si>
  <si>
    <t>1204125-C</t>
  </si>
  <si>
    <t>1204126-C</t>
  </si>
  <si>
    <t>1204127-C</t>
  </si>
  <si>
    <t>1204128-C</t>
  </si>
  <si>
    <t>1204211-C</t>
  </si>
  <si>
    <t>1204212-C</t>
  </si>
  <si>
    <t>1204213-C</t>
  </si>
  <si>
    <t>1204214-C</t>
  </si>
  <si>
    <t>1204215-C</t>
  </si>
  <si>
    <t>1204216-C</t>
  </si>
  <si>
    <t>1204217-C</t>
  </si>
  <si>
    <t>1204218-C</t>
  </si>
  <si>
    <t>1204221-C</t>
  </si>
  <si>
    <t>1204222-C</t>
  </si>
  <si>
    <t>1204223-C</t>
  </si>
  <si>
    <t>1204224-C</t>
  </si>
  <si>
    <t>1204225-C</t>
  </si>
  <si>
    <t>1204226-C</t>
  </si>
  <si>
    <t>1204227-C</t>
  </si>
  <si>
    <t>1204228-C</t>
  </si>
  <si>
    <t>1204311-C</t>
  </si>
  <si>
    <t>1204312-C</t>
  </si>
  <si>
    <t>1204313-C</t>
  </si>
  <si>
    <t>1204314-C</t>
  </si>
  <si>
    <t>1204315-C</t>
  </si>
  <si>
    <t>1204316-C</t>
  </si>
  <si>
    <t>1204317-C</t>
  </si>
  <si>
    <t>1204318-C</t>
  </si>
  <si>
    <t>1204321-C</t>
  </si>
  <si>
    <t>1204322-C</t>
  </si>
  <si>
    <t>1204323-C</t>
  </si>
  <si>
    <t>1204324-C</t>
  </si>
  <si>
    <t>1204325-C</t>
  </si>
  <si>
    <t>1204326-C</t>
  </si>
  <si>
    <t>1204327-C</t>
  </si>
  <si>
    <t>1204328-C</t>
  </si>
  <si>
    <t>1204411-C</t>
  </si>
  <si>
    <t>1204412-C</t>
  </si>
  <si>
    <t>1204413-C</t>
  </si>
  <si>
    <t>1204414-C</t>
  </si>
  <si>
    <t>1204415-C</t>
  </si>
  <si>
    <t>1204416-C</t>
  </si>
  <si>
    <t>1204417-C</t>
  </si>
  <si>
    <t>1204418-C</t>
  </si>
  <si>
    <t>1204421-C</t>
  </si>
  <si>
    <t>1204422-C</t>
  </si>
  <si>
    <t>1204423-C</t>
  </si>
  <si>
    <t>1204424-C</t>
  </si>
  <si>
    <t>1204425-C</t>
  </si>
  <si>
    <t>1204426-C</t>
  </si>
  <si>
    <t>1204427-C</t>
  </si>
  <si>
    <t>1204428-C</t>
  </si>
  <si>
    <t>1902511-C</t>
  </si>
  <si>
    <t>1902711-C</t>
  </si>
  <si>
    <t>7220047-C</t>
  </si>
  <si>
    <t>7220057-C</t>
  </si>
  <si>
    <t>7220100-C</t>
  </si>
  <si>
    <t>7220170-C</t>
  </si>
  <si>
    <t>7220172-C</t>
  </si>
  <si>
    <t>7220181-C</t>
  </si>
  <si>
    <t>7220188-C</t>
  </si>
  <si>
    <t>7220201-C</t>
  </si>
  <si>
    <t>7220206-C</t>
  </si>
  <si>
    <t>7220207-C</t>
  </si>
  <si>
    <t>7220708-C</t>
  </si>
  <si>
    <t>3600433-C</t>
  </si>
  <si>
    <t>FOOTREST U-FORM 33 FOR X</t>
  </si>
  <si>
    <t>3600436-C</t>
  </si>
  <si>
    <t>FOOTREST U-FORM 36 FOR X</t>
  </si>
  <si>
    <t>3600442-C</t>
  </si>
  <si>
    <t>FOOTREST U-FORM 42 FOR X</t>
  </si>
  <si>
    <t>3600445-C</t>
  </si>
  <si>
    <t>FOOTREST U-FORM 45 FOR X</t>
  </si>
  <si>
    <t>3691533-C</t>
  </si>
  <si>
    <t>FOOTREST U-FORM 33 FOR U</t>
  </si>
  <si>
    <t>3691536-C</t>
  </si>
  <si>
    <t>FOOTREST U-FORM 36 FOR U</t>
  </si>
  <si>
    <t>3691542-C</t>
  </si>
  <si>
    <t>FOOTREST U-FORM 42 FOR U</t>
  </si>
  <si>
    <t>3691545-C</t>
  </si>
  <si>
    <t>FOOTREST U-FORM 45 FOR U</t>
  </si>
  <si>
    <t>3691550-C</t>
  </si>
  <si>
    <t>FOOTREST U-FORM 50 FOR U</t>
  </si>
  <si>
    <t>3611136-C</t>
  </si>
  <si>
    <t>FOOTREST V-FORM 36 EXTEND</t>
  </si>
  <si>
    <t>3611142-C</t>
  </si>
  <si>
    <t>FOOTREST V-FORM 42 EXTEND</t>
  </si>
  <si>
    <t>3611145-C</t>
  </si>
  <si>
    <t>FOOTREST V-FORM 45 EXTEND</t>
  </si>
  <si>
    <t>3611150-C</t>
  </si>
  <si>
    <t>FOOTREST V-FORM 50 EXTEND</t>
  </si>
  <si>
    <t>3601033-C</t>
  </si>
  <si>
    <t>FOOTREST PLATE 33</t>
  </si>
  <si>
    <t>3601036-C</t>
  </si>
  <si>
    <t>FOOTREST PLATE 36</t>
  </si>
  <si>
    <t>3601039-C</t>
  </si>
  <si>
    <t>FOOTREST PLATE 39</t>
  </si>
  <si>
    <t>3601042-C</t>
  </si>
  <si>
    <t>FOOTREST PLATE 42</t>
  </si>
  <si>
    <t>3601045-C</t>
  </si>
  <si>
    <t>FOOTREST PLATE 45</t>
  </si>
  <si>
    <t>3601050-C</t>
  </si>
  <si>
    <t>FOOTREST PLATE 50</t>
  </si>
  <si>
    <t>4236010-C</t>
  </si>
  <si>
    <t>LATERAL SUPPORT ADJUSTABL</t>
  </si>
  <si>
    <t>FORK S3 105, U2L FOR X3 COMPL.</t>
  </si>
  <si>
    <t>FORK S3 120, U2L FOR X3 COMPL.</t>
  </si>
  <si>
    <t>ARM HOOK X3 RIGHT</t>
  </si>
  <si>
    <t>ARM HOOK X3 LEFT</t>
  </si>
  <si>
    <t>ARM HOOK X3 PAIR</t>
  </si>
  <si>
    <t>PUSH HANDLES FOLDABLE X3 PAIR</t>
  </si>
  <si>
    <t>PUSH HANDLE FOLDABLE X3 RIGHT</t>
  </si>
  <si>
    <t>PUSH HANDLE FOLDABLE X3 LEFT</t>
  </si>
  <si>
    <t>ATTACH SIDEGUARD S3 (X3) REAR RIGHT</t>
  </si>
  <si>
    <t>ATTACH SIDEGUARD S3 (X3) REAR LEFT</t>
  </si>
  <si>
    <t>SIDEGUARD S3 (X3) A24"-26" B24"-25"CPL PAIR</t>
  </si>
  <si>
    <t>SIDEGUARD S3 (X3) B26" CPL PAIR</t>
  </si>
  <si>
    <t>PROTECTION REAR END X3 &amp; TAPE</t>
  </si>
  <si>
    <t>Frame protection X3 front pair</t>
  </si>
  <si>
    <t>From Arnfinn - 06/08 - Price PABPL25</t>
  </si>
  <si>
    <t>FRAME PROTECTION X3</t>
  </si>
  <si>
    <t>Val. Stock Code</t>
  </si>
  <si>
    <t>Description Germany</t>
  </si>
  <si>
    <t>Description 1_UK</t>
  </si>
  <si>
    <t>Description 2_UK</t>
  </si>
  <si>
    <t>Price Germany</t>
  </si>
  <si>
    <t>C_price</t>
  </si>
  <si>
    <t>PA700</t>
  </si>
  <si>
    <t xml:space="preserve">PANTHERA X </t>
  </si>
  <si>
    <t>PANTHERA X</t>
  </si>
  <si>
    <t xml:space="preserve">PANTHERA X3 </t>
  </si>
  <si>
    <t>PA600</t>
  </si>
  <si>
    <t xml:space="preserve">PANTHERA U3 LIGHT </t>
  </si>
  <si>
    <t>PANTHERA U3 LIGHT</t>
  </si>
  <si>
    <t>PA500</t>
  </si>
  <si>
    <t xml:space="preserve">PANTHERA S3 SWING </t>
  </si>
  <si>
    <t>PANTHERA S3 SWING</t>
  </si>
  <si>
    <t>PA300</t>
  </si>
  <si>
    <t xml:space="preserve">PANTHERA S3 </t>
  </si>
  <si>
    <t>PANTHERA S3</t>
  </si>
  <si>
    <t>PA400</t>
  </si>
  <si>
    <t xml:space="preserve">PANTHERA U3 </t>
  </si>
  <si>
    <t>PANTHERA U3</t>
  </si>
  <si>
    <t>PA100</t>
  </si>
  <si>
    <t xml:space="preserve">PANTHERA MICRO </t>
  </si>
  <si>
    <t>PANTHERA MICRO</t>
  </si>
  <si>
    <t>PA200</t>
  </si>
  <si>
    <t xml:space="preserve">PANTHERA BAMBINO </t>
  </si>
  <si>
    <t>PANTHERA BAMBINO</t>
  </si>
  <si>
    <t>1101520-C</t>
  </si>
  <si>
    <t>EINARMANTRIEB SATZ 20'' RÄDER M QR ALU-GREIFREIFEN</t>
  </si>
  <si>
    <t>ONE-ARMDRIVE KIT 20" WHEE</t>
  </si>
  <si>
    <t>ELS WITH QR</t>
  </si>
  <si>
    <t>1101520R-C</t>
  </si>
  <si>
    <t>1101522-C</t>
  </si>
  <si>
    <t>EINARMANTRIEB SATZ 22'' RÄDER M QR ALU-GREIFREIFEN</t>
  </si>
  <si>
    <t>ONE-ARMDRIVE KIT 22" WHEE</t>
  </si>
  <si>
    <t>1101522R-C</t>
  </si>
  <si>
    <t>EINARMANTRIEB STZ 22'' RÄDER M QR ALU-FELGE K REIF</t>
  </si>
  <si>
    <t>1101524-C</t>
  </si>
  <si>
    <t>EINARMANTRIEB SATZ 24'' RÄDER M QR ALU-GREIFREIFEN</t>
  </si>
  <si>
    <t>ONE-ARMDRIVE KIT 24" WHEE</t>
  </si>
  <si>
    <t>1101524R-C</t>
  </si>
  <si>
    <t>EINARMANTRIEB STZ 24'' RÄDER M QR ALU-FELGE K REIF</t>
  </si>
  <si>
    <t>1101526-C</t>
  </si>
  <si>
    <t>EINARMANTRIEB SATZ 26'' RÄDER M QR ALU-GREIFREIFEN</t>
  </si>
  <si>
    <t>ONE-ARMDRIVE KIT 26" WHEE</t>
  </si>
  <si>
    <t>1101526R-C</t>
  </si>
  <si>
    <t>EINARMANTRIEB SATZ 26'' RÄDER M QR ALU-GRFR K REIF</t>
  </si>
  <si>
    <t>1101530-C</t>
  </si>
  <si>
    <t>EINARMANTRIEB SATZ 20'' RÄDER M QR-FRIKTIONSFELGE</t>
  </si>
  <si>
    <t>1101530R-C</t>
  </si>
  <si>
    <t>EINARMANTR SATZ 20" RÄDER M QR FRIKT.FELGE O REIF</t>
  </si>
  <si>
    <t>1101532-C</t>
  </si>
  <si>
    <t>EINARMANTRIEB SATZ 22'' RÄDER M QR-FRIKTIONSFELGE</t>
  </si>
  <si>
    <t>1101532R-C</t>
  </si>
  <si>
    <t>EINARMANTR SATZ 22" RÄDER M QR FRIKT.FELGE O REIF</t>
  </si>
  <si>
    <t>1101534-C</t>
  </si>
  <si>
    <t>EINARMANTRIEB SATZ 24'' RÄDER M QR-FRIKTIONSFELGE</t>
  </si>
  <si>
    <t>1101534R-C</t>
  </si>
  <si>
    <t>EINARMANTR SATZ 24" RÄDER M QR FRIKT.FELGE O REIF</t>
  </si>
  <si>
    <t>1101536-C</t>
  </si>
  <si>
    <t>EINARMANTRIEB SATZ 26'' RÄDER M QR-FRIKTIONSFELGE</t>
  </si>
  <si>
    <t>1101536R-C</t>
  </si>
  <si>
    <t>EINARMANTR SATZ 26" RÄDER M QR FRIKT.FELGE O REIF</t>
  </si>
  <si>
    <t>FREEWHEEL SONDERHÖHE 5,5"</t>
  </si>
  <si>
    <t>FREEWHEEL SPECIAL HEIGHT5</t>
  </si>
  <si>
    <t>5,5"</t>
  </si>
  <si>
    <t>FREEWHEEL SONDERHÖHE 6,5"</t>
  </si>
  <si>
    <t>FREEWHEEL SPECIAL HEIGHT6</t>
  </si>
  <si>
    <t>6,5"</t>
  </si>
  <si>
    <t>FREEWHEEL SONDERHÖHE 7,5"</t>
  </si>
  <si>
    <t>FREEWHEEL SPECIAL HEIGHT7</t>
  </si>
  <si>
    <t>7,5"</t>
  </si>
  <si>
    <t>FREEWHEEL SONDERHÖHE 8,5"</t>
  </si>
  <si>
    <t>FREEWHEEL SPECIAL HEIGHT8</t>
  </si>
  <si>
    <t>8,5"</t>
  </si>
  <si>
    <t>1103220-C</t>
  </si>
  <si>
    <t>HILFSBREMSEN 22" RÄDER OHNE GREIFR,ACHSE,SCHIEBEGR</t>
  </si>
  <si>
    <t>ASSISTANT BRAKES W.22" RE</t>
  </si>
  <si>
    <t>EAR WHEELS</t>
  </si>
  <si>
    <t>1103220R-C</t>
  </si>
  <si>
    <t>HILFSBREMSEN MIT 22'' HINTERRÄDERN</t>
  </si>
  <si>
    <t>1103229-C</t>
  </si>
  <si>
    <t>HILFSBREMSEN 22" HINTERRAD B 33 KPL. GREIFREIF TIT</t>
  </si>
  <si>
    <t>ASSISTANT BRAKES 22" REAR</t>
  </si>
  <si>
    <t>R WHEEL W33</t>
  </si>
  <si>
    <t>1103230-C</t>
  </si>
  <si>
    <t>HILFSBREMSEN 22" HINTERRAD B 36 KPL. GREIFREIF TIT</t>
  </si>
  <si>
    <t>R WHEEL W36</t>
  </si>
  <si>
    <t>1103231-C</t>
  </si>
  <si>
    <t>HILFSBREMSEN 22" HINTERRAD B 39 KPL. GREIFREIF TIT</t>
  </si>
  <si>
    <t>R WHEEL W39</t>
  </si>
  <si>
    <t>1103232-C</t>
  </si>
  <si>
    <t>HILFSBREMSEN 22" HINTERRAD B 42 KPL. GREIFREIF TIT</t>
  </si>
  <si>
    <t>R WHEEL W42</t>
  </si>
  <si>
    <t>1103235-C</t>
  </si>
  <si>
    <t>HILFSBREMSEN 22" HINTERRAD B 45 KPL. GREIFREIF TIT</t>
  </si>
  <si>
    <t>R WHEEL W45</t>
  </si>
  <si>
    <t>1103236-C</t>
  </si>
  <si>
    <t>1103237-C</t>
  </si>
  <si>
    <t>HILFSBREMSEN 22" HINTERRAD B 24 KPL. GREIFREIF TIT</t>
  </si>
  <si>
    <t>R WHEEL W24</t>
  </si>
  <si>
    <t>1103238-C</t>
  </si>
  <si>
    <t>HILFSBREMSEN 22" HINTERRAD B 27 KPL. GREIFREIF TIT</t>
  </si>
  <si>
    <t>R WHEEL W27</t>
  </si>
  <si>
    <t>1103239-C</t>
  </si>
  <si>
    <t>HILFSBREMSEN 22" HINTERRAD B 30 KPL. GREIFREIF TIT</t>
  </si>
  <si>
    <t>R WHEEL W30</t>
  </si>
  <si>
    <t>1103240-C</t>
  </si>
  <si>
    <t>HILFSBREMSEN 24" RÄDER OHNE GREIFR,ACHSE,SCHIEBEGR</t>
  </si>
  <si>
    <t>ASSISTANT BRAKES W. 24" R</t>
  </si>
  <si>
    <t>REAR WHEELS</t>
  </si>
  <si>
    <t>1103240R-C</t>
  </si>
  <si>
    <t>HILFSBREMSE M .24" HINTERRÄDER O REIF,ACHSE,SCHIEB</t>
  </si>
  <si>
    <t>1103241-C</t>
  </si>
  <si>
    <t>HILFSBREMSEN 24" HINTERRÄDER M. GREIFREIFEN ALU</t>
  </si>
  <si>
    <t>REAR WHEEL 24" WITH ASSIS</t>
  </si>
  <si>
    <t>STANT BRAKE</t>
  </si>
  <si>
    <t>1103241R-C</t>
  </si>
  <si>
    <t>HILFSBREMSEN 24" HINTERRÄDER M. GREIFRF ALU K REIF</t>
  </si>
  <si>
    <t>REAR WHEEL 24" WITH ATTEN</t>
  </si>
  <si>
    <t>ND BREAK</t>
  </si>
  <si>
    <t>1103242-C</t>
  </si>
  <si>
    <t>HILFSBREMSEN 24" HINTERRAD B 24 KPL. GREIFREIF ALU</t>
  </si>
  <si>
    <t>ASSISTANT BRAKES 24" REAR</t>
  </si>
  <si>
    <t>1103243-C</t>
  </si>
  <si>
    <t>HILFSBREMSEN 24" HINTERRAD B 27 KPL. GREIFREIF ALU</t>
  </si>
  <si>
    <t>1103244-C</t>
  </si>
  <si>
    <t>HILFSBREMSEN 24" HINTERRAD B 30 KPL. GREIFREIF ALU</t>
  </si>
  <si>
    <t>1103245-C</t>
  </si>
  <si>
    <t>HILFSBREMSEN 24" HINTERRAD B 33 KPL. GREIFREIF ALU</t>
  </si>
  <si>
    <t>1103246-C</t>
  </si>
  <si>
    <t>HILFSBREMSEN 24" HINTERRAD B 36 KPL. GREIFREIF ALU</t>
  </si>
  <si>
    <t>1103247-C</t>
  </si>
  <si>
    <t>HILFSBREMSEN 24" HINTERRAD B 39 KPL. GREIFREIF ALU</t>
  </si>
  <si>
    <t>1103248-C</t>
  </si>
  <si>
    <t>HILFSBREMSEN 24" HINTERRAD B 42 KPL. GREIFREIF ALU</t>
  </si>
  <si>
    <t>1103249-C</t>
  </si>
  <si>
    <t>HILFSBREMSEN 24" HINTERRAD B 33 KPL. GREIFREIF TIT</t>
  </si>
  <si>
    <t>1103250-C</t>
  </si>
  <si>
    <t>HILFSBREMSEN 24" HINTERRAD B 36 KPL. GREIFREIF TIT</t>
  </si>
  <si>
    <t>1103251-C</t>
  </si>
  <si>
    <t>HILFSBREMSEN 24" HINTERRAD B 39 KPL. GREIFREIF TIT</t>
  </si>
  <si>
    <t>1103252-C</t>
  </si>
  <si>
    <t>HILFSBREMSEN 24" HINTERRAD B 42 KPL. GREIFREIF TIT</t>
  </si>
  <si>
    <t>1103253-C</t>
  </si>
  <si>
    <t>HILFSBREMSEN 24" HINTERRAD B 45 KPL. GREIFREIF ALU</t>
  </si>
  <si>
    <t>1103254-C</t>
  </si>
  <si>
    <t>HILFSBREMSEN 24" HINTERRAD B 50 KPL. GREIFREIF ALU</t>
  </si>
  <si>
    <t>R WHEEL W50</t>
  </si>
  <si>
    <t>1103255-C</t>
  </si>
  <si>
    <t>HILFSBREMSEN 24" HINTERRAD B 45 KPL. GREIFREIF TIT</t>
  </si>
  <si>
    <t>1103256-C</t>
  </si>
  <si>
    <t>HILFSBREMSEN 24" HINTERRAD B 50 KPL. GREIFREIF TIT</t>
  </si>
  <si>
    <t>1103257-C</t>
  </si>
  <si>
    <t>HILFSBREMSEN 24" HINTERRAD B 24 KPL. GREIFREIF TIT</t>
  </si>
  <si>
    <t>1103258-C</t>
  </si>
  <si>
    <t>HILFSBREMSEN 24" HINTERRAD B 27 KPL. GREIFREIF TIT</t>
  </si>
  <si>
    <t>1103259-C</t>
  </si>
  <si>
    <t>1103327-C</t>
  </si>
  <si>
    <t>HILFSBREMSEN 22" KPL. S3 B 30 RÜCKENLEHNE H 25-30</t>
  </si>
  <si>
    <t>ASSISTANT BRAKES 22" COMP</t>
  </si>
  <si>
    <t>PL. S3 W 30</t>
  </si>
  <si>
    <t>1103330-C</t>
  </si>
  <si>
    <t>1103333-C</t>
  </si>
  <si>
    <t>HILFSBREMSEN 22" KPL. S3 B 33 RÜCKENLEHNE H 25-30</t>
  </si>
  <si>
    <t>PL. S3 W 33</t>
  </si>
  <si>
    <t>1103336-C</t>
  </si>
  <si>
    <t>HILFSBREMSEN 22" KPL. S3 B 36 RÜCKENLEHNE H 25-30</t>
  </si>
  <si>
    <t>PL. S3 W 36</t>
  </si>
  <si>
    <t>1103339-C</t>
  </si>
  <si>
    <t>HILFSBREMSEN 22" KPL. S3 B 39 RÜCKENLEHNE H 25-30</t>
  </si>
  <si>
    <t>PL. S3 W 39</t>
  </si>
  <si>
    <t>1103342-C</t>
  </si>
  <si>
    <t>HILFSBREMSEN 22" KPL. S3 B 42 RÜCKENLEHNE H 25-30</t>
  </si>
  <si>
    <t>PL. S3 W 42</t>
  </si>
  <si>
    <t>1103345-C</t>
  </si>
  <si>
    <t>HILFSBREMSEN 22" KPL. S3 B 45 RÜCKENLEHNE H 25-30</t>
  </si>
  <si>
    <t>PL. S3 W 45</t>
  </si>
  <si>
    <t>1103350-C</t>
  </si>
  <si>
    <t>HILFSBREMSEN 22" KPL. S3 B 50 RÜCKENLEHNE H 25-30</t>
  </si>
  <si>
    <t>PL. S3 W 50</t>
  </si>
  <si>
    <t>1103427-C</t>
  </si>
  <si>
    <t>HILFSBREMSEN 22" KPL. S3 B 30 RÜCKENLEHNE H 35-40</t>
  </si>
  <si>
    <t>1103430-C</t>
  </si>
  <si>
    <t>1103433-C</t>
  </si>
  <si>
    <t>HILFSBREMSEN 22" KPL. S3 B 33 RÜCKENLEHNE H 35-40</t>
  </si>
  <si>
    <t>1103436-C</t>
  </si>
  <si>
    <t>HILFSBREMSEN 22" KPL. S3 B 36 RÜCKENLEHNE H 35-40</t>
  </si>
  <si>
    <t>1103439-C</t>
  </si>
  <si>
    <t>HILFSBREMSEN 22" KPL. S3 B 39 RÜCKENLEHNE H 35-40</t>
  </si>
  <si>
    <t>1103442-C</t>
  </si>
  <si>
    <t>HILFSBREMSEN 22" KPL. S3 B 42 RÜCKENLEHNE H 35-40</t>
  </si>
  <si>
    <t>1103445-C</t>
  </si>
  <si>
    <t>HILFSBREMSEN 22" KPL. S3 B 45 RÜCKENLEHNE H 35-40</t>
  </si>
  <si>
    <t>1103450-C</t>
  </si>
  <si>
    <t>HILFSBREMSEN 22" KPL. S3 B 50 RÜCKENLEHNE H 35-40</t>
  </si>
  <si>
    <t>1103527-C</t>
  </si>
  <si>
    <t>HILFSBREMSEN 24" KPL. S3 B 27 RÜCKENLEHNE H 25-30</t>
  </si>
  <si>
    <t>ASSISTANT BRAKES 24" COMP</t>
  </si>
  <si>
    <t>1103530-C</t>
  </si>
  <si>
    <t>HILFSBREMSEN 24" KPL. S3 B 30 RÜCKENLEHNE H 25-30</t>
  </si>
  <si>
    <t>1103533-C</t>
  </si>
  <si>
    <t>HILFSBREMSEN 24" KPL. S3 B 33 RÜCKENLEHNE H 25-30</t>
  </si>
  <si>
    <t>PL. S3 W33</t>
  </si>
  <si>
    <t>1103536-C</t>
  </si>
  <si>
    <t>HILFSBREMSEN 24" KPL. S3 B 36 RÜCKENLEHNE H 25-30</t>
  </si>
  <si>
    <t>1103539-C</t>
  </si>
  <si>
    <t>HILFSBREMSEN 24" KPL. S3 B 39 RÜCKENLEHNE H 25-30</t>
  </si>
  <si>
    <t>1103542-C</t>
  </si>
  <si>
    <t>HILFSBREMSEN 24" KPL. S3 B 42 RÜCKENLEHNE H 25-30</t>
  </si>
  <si>
    <t>1103545-C</t>
  </si>
  <si>
    <t>HILFSBREMSEN 24" KPL. S3 B 45 RÜCKENLEHNE H 25-30</t>
  </si>
  <si>
    <t>1103550-C</t>
  </si>
  <si>
    <t>HILFSBREMSEN 24" KPL. S3 B 50 RÜCKENLEHNE H 25-30</t>
  </si>
  <si>
    <t>1103627-C</t>
  </si>
  <si>
    <t>HILFSBREMSEN 24" KPL. S3 B 30 RÜCKENLEHNE H 35-40</t>
  </si>
  <si>
    <t>1103630-C</t>
  </si>
  <si>
    <t>1103633-C</t>
  </si>
  <si>
    <t>HILFSBREMSEN 24" KPL. S3 B 33 RÜCKENLEHNE H 35-40</t>
  </si>
  <si>
    <t>1103636-C</t>
  </si>
  <si>
    <t>HILFSBREMSEN 24" KPL. S3 B 36 RÜCKENLEHNE H 35-40</t>
  </si>
  <si>
    <t>1103639-C</t>
  </si>
  <si>
    <t>HILFSBREMSEN 24" KPL. S3 B 39 RÜCKENLEHNE H 35-40</t>
  </si>
  <si>
    <t>1103642-C</t>
  </si>
  <si>
    <t>HILFSBREMSEN 24" KPL. S3 B 42 RÜCKENLEHNE H 35-40</t>
  </si>
  <si>
    <t>1103645-C</t>
  </si>
  <si>
    <t>HILFSBREMSEN 24" KPL. S3 B 45 RÜCKENLEHNE H 35-40</t>
  </si>
  <si>
    <t>1103650-C</t>
  </si>
  <si>
    <t>HILFSBREMSEN 24" KPL. S3 B 50 RÜCKENLEHNE H 35-40</t>
  </si>
  <si>
    <t>3213020-C</t>
  </si>
  <si>
    <t>RAHMEN RAHMENLEHNE NACH HINTEN GEBOGEN B 30 H 20</t>
  </si>
  <si>
    <t>FRAME BACKREST BENT BACKW</t>
  </si>
  <si>
    <t>WARDS</t>
  </si>
  <si>
    <t>3213025-C</t>
  </si>
  <si>
    <t>RAHMEN RAHMENLEHNE NACH HINTEN GEBOGEN B 30 H 25</t>
  </si>
  <si>
    <t>3213030-C</t>
  </si>
  <si>
    <t>RAHMEN RAHMENLEHNE NACH HINTEN GEBOGEN B 30 H 30</t>
  </si>
  <si>
    <t>3213035-C</t>
  </si>
  <si>
    <t>RAHMEN RAHMENLEHNE NACH HINTEN GEBOGEN B 30 H 35</t>
  </si>
  <si>
    <t>3213040-C</t>
  </si>
  <si>
    <t>RAHMEN RAHMENLEHNE NACH HINTEN GEBOGEN B 30 H 40</t>
  </si>
  <si>
    <t>3213320-C</t>
  </si>
  <si>
    <t>RAHMEN RAHMENLEHNE NACH HINTEN GEBOGEN B 33 H 20</t>
  </si>
  <si>
    <t>3213325-C</t>
  </si>
  <si>
    <t>RAHMEN RAHMENLEHNE NACH HINTEN GEBOGEN B 33 H 25</t>
  </si>
  <si>
    <t>3213330-C</t>
  </si>
  <si>
    <t>RAHMEN RAHMENLEHNE NACH HINTEN GEBOGEN B 33 H 30</t>
  </si>
  <si>
    <t>3213335-C</t>
  </si>
  <si>
    <t>RAHMEN RAHMENLEHNE NACH HINTEN GEBOGEN B 33 H 35</t>
  </si>
  <si>
    <t>3213340-C</t>
  </si>
  <si>
    <t>RAHMEN RAHMENLEHNE NACH HINTEN GEBOGEN B 33 H 40</t>
  </si>
  <si>
    <t>3213620-C</t>
  </si>
  <si>
    <t>RAHMEN RAHMENLEHNE NACH HINTEN GEBOGEN B 36 H 20</t>
  </si>
  <si>
    <t>3213625-C</t>
  </si>
  <si>
    <t>RAHMEN RAHMENLEHNE NACH HINTEN GEBOGEN B 36 H 25</t>
  </si>
  <si>
    <t>3213630-C</t>
  </si>
  <si>
    <t>RAHMEN RAHMENLEHNE NACH HINTEN GEBOGEN B 36 H 30</t>
  </si>
  <si>
    <t>3213635-C</t>
  </si>
  <si>
    <t>RAHMEN RAHMENLEHNE NACH HINTEN GEBOGEN B 36 H 35</t>
  </si>
  <si>
    <t>3213640-C</t>
  </si>
  <si>
    <t>RAHMEN RAHMENLEHNE NACH HINTEN GEBOGEN B 36 H 40</t>
  </si>
  <si>
    <t>3213920-C</t>
  </si>
  <si>
    <t>RAHMEN RAHMENLEHNE NACH HINTEN GEBOGEN B 39 H 20</t>
  </si>
  <si>
    <t>3213925-C</t>
  </si>
  <si>
    <t>RAHMEN RAHMENLEHNE NACH HINTEN GEBOGEN B 39 H 25</t>
  </si>
  <si>
    <t>3213930-C</t>
  </si>
  <si>
    <t>RAHMEN RAHMENLEHNE NACH HINTEN GEBOGEN B 39 H 30</t>
  </si>
  <si>
    <t>3213935-C</t>
  </si>
  <si>
    <t>RAHMEN RAHMENLEHNE NACH HINTEN GEBOGEN B 39 H 35</t>
  </si>
  <si>
    <t>3213940-C</t>
  </si>
  <si>
    <t>RAHMEN RAHMENLEHNE NACH HINTEN GEBOGEN B 39 H 40</t>
  </si>
  <si>
    <t>3214220-C</t>
  </si>
  <si>
    <t>RAHMEN RAHMENLEHNE NACH HINTEN GEBOGEN B 42 H 20</t>
  </si>
  <si>
    <t>3214225-C</t>
  </si>
  <si>
    <t>RAHMEN RAHMENLEHNE NACH HINTEN GEBOGEN B 42 H 25</t>
  </si>
  <si>
    <t>3214230-C</t>
  </si>
  <si>
    <t>RAHMEN RAHMENLEHNE NACH HINTEN GEBOGEN B 42 H 30</t>
  </si>
  <si>
    <t>3214235-C</t>
  </si>
  <si>
    <t>RAHMEN RAHMENLEHNE NACH HINTEN GEBOGEN B 42 H 35</t>
  </si>
  <si>
    <t>3214240-C</t>
  </si>
  <si>
    <t>RAHMEN RAHMENLEHNE NACH HINTEN GEBOGEN B 42 H 40</t>
  </si>
  <si>
    <t>WARDS W 42</t>
  </si>
  <si>
    <t>3214525-C</t>
  </si>
  <si>
    <t>RAHMEN RAHMENLEHNE NACH HINTEN GEBOGEN B 45 H 25</t>
  </si>
  <si>
    <t>3214530-C</t>
  </si>
  <si>
    <t>RAHMEN RAHMENLEHNE NACH HINTEN GEBOGEN B 45 H 30</t>
  </si>
  <si>
    <t>3214535-C</t>
  </si>
  <si>
    <t>RAHMEN RAHMENLEHNE NACH HINTEN GEBOGEN B 45 H 35</t>
  </si>
  <si>
    <t>3214540-C</t>
  </si>
  <si>
    <t>RAHMEN RAHMENLEHNE NACH HINTEN GEBOGEN B 45 H 40</t>
  </si>
  <si>
    <t>3223030-C</t>
  </si>
  <si>
    <t>RAHMEN RÜCKENLEHNE SCHMAL VERJÜNGT B 30 H 30</t>
  </si>
  <si>
    <t>FRAME BACKREST NARROW TAP</t>
  </si>
  <si>
    <t>PERED</t>
  </si>
  <si>
    <t>3223035-C</t>
  </si>
  <si>
    <t>RAHMEN RÜCKENLEHNE SCHMAL VERJÜNGT B 30 H 35</t>
  </si>
  <si>
    <t>3223040-C</t>
  </si>
  <si>
    <t>RAHMEN RÜCKENLEHNE SCHMAL VERJÜNGT B 30 H 40</t>
  </si>
  <si>
    <t>3223330-C</t>
  </si>
  <si>
    <t>RAHMEN RÜCKENLEHNE SCHMAL VERJÜNGT B 33 H 30</t>
  </si>
  <si>
    <t>3223335-C</t>
  </si>
  <si>
    <t>RAHMEN RÜCKENLEHNE SCHMAL VERJÜNGT B 33 H 35</t>
  </si>
  <si>
    <t>3223340-C</t>
  </si>
  <si>
    <t>RAHMEN RÜCKENLEHNE SCHMAL VERJÜNGT B 33 H 40</t>
  </si>
  <si>
    <t>3223630-C</t>
  </si>
  <si>
    <t>RAHMEN RÜCKENLEHNE SCHMAL VERJÜNGT B 36 H 30</t>
  </si>
  <si>
    <t>3223635-C</t>
  </si>
  <si>
    <t>RAHMEN RÜCKENLEHNE SCHMAL VERJÜNGT B 36 H 35</t>
  </si>
  <si>
    <t>3223640-C</t>
  </si>
  <si>
    <t>RAHMEN RÜCKENLEHNE SCHMAL VERJÜNGT B 36 H 40</t>
  </si>
  <si>
    <t>3223930-C</t>
  </si>
  <si>
    <t>RAHMEN RÜCKENLEHNE SCHMAL VERJÜNGT B 39 H 30</t>
  </si>
  <si>
    <t>3223935-C</t>
  </si>
  <si>
    <t>RAHMEN RÜCKENLEHNE SCHMAL VERJÜNGT B 39 H 35</t>
  </si>
  <si>
    <t>3223940-C</t>
  </si>
  <si>
    <t>RAHMEN RÜCKENLEHNE SCHMAL VERJÜNGT B 39 H 40</t>
  </si>
  <si>
    <t>3224230-C</t>
  </si>
  <si>
    <t>RAHMEN RÜCKENLEHNE SCHMAL VERJÜNGT B 42 H 30</t>
  </si>
  <si>
    <t>3224235-C</t>
  </si>
  <si>
    <t>RAHMEN RÜCKENLEHNE SCHMAL VERJÜNGT B 42 H 35</t>
  </si>
  <si>
    <t>3224240-C</t>
  </si>
  <si>
    <t>RAHMEN RÜCKENLEHNE SCHMAL VERJÜNGT B 42 H 40</t>
  </si>
  <si>
    <t>3224530-C</t>
  </si>
  <si>
    <t>RAHMEN RÜCKENLEHNE SCHMAL VERJÜNGT B 45 H 30</t>
  </si>
  <si>
    <t>3224535-C</t>
  </si>
  <si>
    <t>RAHMEN RÜCKENLEHNE SCHMAL VERJÜNGT B 45 H 35</t>
  </si>
  <si>
    <t>3224540-C</t>
  </si>
  <si>
    <t>RAHMEN RÜCKENLEHNE SCHMAL VERJÜNGT B 45 H 40</t>
  </si>
  <si>
    <t>3225030-C</t>
  </si>
  <si>
    <t>RAHMEN RÜCKENLEHNE SCHMAL VERJÜNGT B 50 H 30</t>
  </si>
  <si>
    <t>3225035-C</t>
  </si>
  <si>
    <t>RAHMEN RÜCKENLEHNE SCHMAL VERJÜNGT B 50 H 35</t>
  </si>
  <si>
    <t>3225040-C</t>
  </si>
  <si>
    <t>RAHMEN RÜCKENLEHNE SCHMAL VERJÜNGT B 50 H 40</t>
  </si>
  <si>
    <t>5213025 VER2-C</t>
  </si>
  <si>
    <t>RÜCKENLEHNE S3 GEBOGEN B 30 H 25</t>
  </si>
  <si>
    <t>BACKREST S3 CURVED W30 H2</t>
  </si>
  <si>
    <t>25</t>
  </si>
  <si>
    <t>5213030 VER2-C</t>
  </si>
  <si>
    <t>RÜCKENLEHNE S3 GEBOGEN B 30 H 30</t>
  </si>
  <si>
    <t>BACKREST S3 CURVED W30 H3</t>
  </si>
  <si>
    <t>30</t>
  </si>
  <si>
    <t>5213035 VER2-C</t>
  </si>
  <si>
    <t>RÜCKENLEHNE S3 GEBOGEN B 30 H 35</t>
  </si>
  <si>
    <t>35</t>
  </si>
  <si>
    <t>5213040 VER2-C</t>
  </si>
  <si>
    <t>RÜCKENLEHNE S3 GEBOGEN B 30 H 40</t>
  </si>
  <si>
    <t>BACKREST S3 CURVED W30 H4</t>
  </si>
  <si>
    <t>40</t>
  </si>
  <si>
    <t>5213325 VER2-C</t>
  </si>
  <si>
    <t>RÜCKENLEHNE S3 GEBOGEN B 33 H 25</t>
  </si>
  <si>
    <t>BACKREST S3 CURVED W33 H2</t>
  </si>
  <si>
    <t>5213325L-C</t>
  </si>
  <si>
    <t>RÜCKENLEHNE U3L GEBOGEN B 33 H 25</t>
  </si>
  <si>
    <t>BACKREST U3L CURVED W33 H</t>
  </si>
  <si>
    <t>H25</t>
  </si>
  <si>
    <t>5213330 VER2-C</t>
  </si>
  <si>
    <t>RÜCKENLEHNE S3 GEBOGEN B 33 H 30</t>
  </si>
  <si>
    <t>BACKREST S3 CURVED W33 H3</t>
  </si>
  <si>
    <t>5213330L-C</t>
  </si>
  <si>
    <t>RÜCKENLEHNE U3L GEBOGEN B 33 H 30</t>
  </si>
  <si>
    <t>H30</t>
  </si>
  <si>
    <t>5213335 VER2-C</t>
  </si>
  <si>
    <t>RÜCKENLEHNE S3 GEBOGEN B 33 H 35</t>
  </si>
  <si>
    <t>5213335L-C</t>
  </si>
  <si>
    <t>RÜCKENLEHNE U3L GEBOGEN B 33 H 35</t>
  </si>
  <si>
    <t>H35</t>
  </si>
  <si>
    <t>5213340 VER2-C</t>
  </si>
  <si>
    <t>RÜCKENLEHNE S3 GEBOGEN B 33 H 40</t>
  </si>
  <si>
    <t>BACKREST S3 CURVED W33 H4</t>
  </si>
  <si>
    <t>5213625 VER2-C</t>
  </si>
  <si>
    <t>RÜCKENLEHNE S3 GEBOGEN B 36 H 25</t>
  </si>
  <si>
    <t>BACKREST S3 CURVED W36 H2</t>
  </si>
  <si>
    <t>5213625L-C</t>
  </si>
  <si>
    <t>RÜCKENLEHNE U3L GEBOGEN B 36 H 25</t>
  </si>
  <si>
    <t>BACKREST U3L CURVED W36 H</t>
  </si>
  <si>
    <t>5213630 VER2-C</t>
  </si>
  <si>
    <t>RÜCKENLEHNE S3 GEBOGEN B 36 H 30</t>
  </si>
  <si>
    <t>BACKREST S3 CURVED W36 H3</t>
  </si>
  <si>
    <t>5213630L-C</t>
  </si>
  <si>
    <t>RÜCKENLEHNE U3L GEBOGEN B 36 H 30</t>
  </si>
  <si>
    <t>5213635 VER2-C</t>
  </si>
  <si>
    <t>RÜCKENLEHNE S3 GEBOGEN B 36 H 35</t>
  </si>
  <si>
    <t>5213635L-C</t>
  </si>
  <si>
    <t>RÜCKENLEHNE U3L GEBOGEN B 36 H 35</t>
  </si>
  <si>
    <t>5213640 VER2-C</t>
  </si>
  <si>
    <t>RÜCKENLEHNE S3 GEBOGEN B 36 H 40</t>
  </si>
  <si>
    <t>BACKREST S3 CURVED W36 H4</t>
  </si>
  <si>
    <t>5213925 VER2-C</t>
  </si>
  <si>
    <t>RÜCKENLEHNE S3 GEBOGEN B 39 H 25</t>
  </si>
  <si>
    <t>BACKREST S3 CURVED W39 H2</t>
  </si>
  <si>
    <t>5213925L-C</t>
  </si>
  <si>
    <t>RÜCKENLEHNE U3L GEBOGEN B 39 H 25</t>
  </si>
  <si>
    <t>BACKREST U3L CURVED W39 H</t>
  </si>
  <si>
    <t>5213930 VER2-C</t>
  </si>
  <si>
    <t>RÜCKENLEHNE S3 GEBOGEN B 39 H 30</t>
  </si>
  <si>
    <t>BACKREST S3 CURVED W39 H3</t>
  </si>
  <si>
    <t>5213930L-C</t>
  </si>
  <si>
    <t>RÜCKENLEHNE U3L GEBOGEN B 39 H 30</t>
  </si>
  <si>
    <t>5213935 VER2-C</t>
  </si>
  <si>
    <t>RÜCKENLEHNE S3 GEBOGEN B 39 H 35</t>
  </si>
  <si>
    <t>5213935L-C</t>
  </si>
  <si>
    <t>RÜCKENLEHNE U3L GEBOGEN B 39 H 35</t>
  </si>
  <si>
    <t>5213940 VER2-C</t>
  </si>
  <si>
    <t>RÜCKENLEHNE S3 GEBOGEN B 39 H 40</t>
  </si>
  <si>
    <t>BACKREST S3 CURVED W39 H4</t>
  </si>
  <si>
    <t>5214225 VER2-C</t>
  </si>
  <si>
    <t>RÜCKENLEHNE S3 GEBOGEN B 42 H 25</t>
  </si>
  <si>
    <t>BACKREST S3 CURVED W42 H2</t>
  </si>
  <si>
    <t>5214225L-C</t>
  </si>
  <si>
    <t>RÜCKENLEHNE U3L GEBOGEN B 42 H 25</t>
  </si>
  <si>
    <t>BACKREST U3L CURVED W42 H</t>
  </si>
  <si>
    <t>5214230 VER2-C</t>
  </si>
  <si>
    <t>RÜCKENLEHNE S3 GEBOGEN B 42 H 30</t>
  </si>
  <si>
    <t>BACKREST S3 CURVED W42 H3</t>
  </si>
  <si>
    <t>5214230L-C</t>
  </si>
  <si>
    <t>5214235 VER2-C</t>
  </si>
  <si>
    <t>RÜCKENLEHNE S3 GEBOGEN B 42 H 35</t>
  </si>
  <si>
    <t>5214235L-C</t>
  </si>
  <si>
    <t>RÜCKENLEHNE U3L GEBOGEN B 42 H 35</t>
  </si>
  <si>
    <t>5214240 VER2-C</t>
  </si>
  <si>
    <t>RÜCKENLEHNE S3 GEBOGEN B 42 H 40</t>
  </si>
  <si>
    <t>BACKREST S3 CURVED W42 H4</t>
  </si>
  <si>
    <t>5214525L-C</t>
  </si>
  <si>
    <t>RÜCKENLEHNE U3L GEBOGEN B 45 H 25</t>
  </si>
  <si>
    <t>BACKREST U3L CURVED W45 H</t>
  </si>
  <si>
    <t>5214530 VER2-C</t>
  </si>
  <si>
    <t>RÜCKENLEHNE S3 GEBOGEN B 45 H 30</t>
  </si>
  <si>
    <t>BACKREST S3 CURVED W45 H3</t>
  </si>
  <si>
    <t>5214530L-C</t>
  </si>
  <si>
    <t>RÜCKENLEHNE U3L GEBOGEN B 42 H 30</t>
  </si>
  <si>
    <t>5214535 VER2-C</t>
  </si>
  <si>
    <t>RÜCKENLEHNE S3 GEBOGEN B 45 H 35</t>
  </si>
  <si>
    <t>5214535L-C</t>
  </si>
  <si>
    <t>RÜCKENLEHNE U3L GEBOGEN B 45 H 35</t>
  </si>
  <si>
    <t>5214540 VER2-C</t>
  </si>
  <si>
    <t>RÜCKENLEHNE S3 GEBOGEN B 45 H 40</t>
  </si>
  <si>
    <t>BACKREST S3 CURVED W45 H4</t>
  </si>
  <si>
    <t>5215025 VER2-C</t>
  </si>
  <si>
    <t>RÜCKENLEHNE S3 GEBOGEN B 50 H 25</t>
  </si>
  <si>
    <t>BACKREST S3 CURVED W50 H2</t>
  </si>
  <si>
    <t>5215030 VER2-C</t>
  </si>
  <si>
    <t>RÜCKENLEHNE S3 GEBOGEN B 50 H 30</t>
  </si>
  <si>
    <t>BACKREST S3 CURVED W50 H3</t>
  </si>
  <si>
    <t>5215035 VER2-C</t>
  </si>
  <si>
    <t>RÜCKENLEHNE S3 GEBOGEN B 50 H 35</t>
  </si>
  <si>
    <t>5215040 VER2-C</t>
  </si>
  <si>
    <t>RÜCKENLEHNE S3 GEBOGEN B 50 H 40</t>
  </si>
  <si>
    <t>BACKREST S3 CURVED W50 H4</t>
  </si>
  <si>
    <t>5223030 VER2-C</t>
  </si>
  <si>
    <t>RÜCKENLEHNE S3 VERJÜNGT B 30 H 30</t>
  </si>
  <si>
    <t>BACKREST S3 TAPERED W30 H</t>
  </si>
  <si>
    <t>5223035 VER2-C</t>
  </si>
  <si>
    <t>RÜCKENLEHNE S3 VERJÜNGT B 30 H 25</t>
  </si>
  <si>
    <t>BACKREST S3 TAPERED W30H2</t>
  </si>
  <si>
    <t>5223040 VER2-C</t>
  </si>
  <si>
    <t>RÜCKENLEHNE S3 VERJÜNGT B 30 H 40</t>
  </si>
  <si>
    <t>H40</t>
  </si>
  <si>
    <t>5223330 VER2-C</t>
  </si>
  <si>
    <t>RÜCKENLEHNE S3 VERJÜNGT B 33 H 30</t>
  </si>
  <si>
    <t>BACKREST S3 TAPERED W33 H</t>
  </si>
  <si>
    <t>5223330L-C</t>
  </si>
  <si>
    <t>RÜCKENLEHNE U3L VERJÜNGT B 33 H 30</t>
  </si>
  <si>
    <t>BACKREST U3L TAPERED W33H</t>
  </si>
  <si>
    <t>5223335 VER2-C</t>
  </si>
  <si>
    <t>RÜCKENLEHNE S3 VERJÜNGT B 33 H 35</t>
  </si>
  <si>
    <t>BACKREST S3 TAPERED W33H3</t>
  </si>
  <si>
    <t>5223335L-C</t>
  </si>
  <si>
    <t>RÜCKENLEHNE U3L VERJÜNGT B 33 H 35</t>
  </si>
  <si>
    <t>5223340 VER2-C</t>
  </si>
  <si>
    <t>RÜCKENLEHNE S3 VERJÜNGT B 33 H 40</t>
  </si>
  <si>
    <t>5223630 VER2-C</t>
  </si>
  <si>
    <t>RÜCKENLEHNE S3 VERJÜNGT B 36 H 30</t>
  </si>
  <si>
    <t>BACKREST S3 TAPERED W36 H</t>
  </si>
  <si>
    <t>5223630L-C</t>
  </si>
  <si>
    <t>RÜCKENLEHNE U3L VERJÜNGT B 36 H 30</t>
  </si>
  <si>
    <t>BACKREST U3L TAPERED W36H</t>
  </si>
  <si>
    <t>5223635 VER2-C</t>
  </si>
  <si>
    <t>RÜCKENLEHNE S3 VERJÜNGT B 36 H 35</t>
  </si>
  <si>
    <t>5223635L-C</t>
  </si>
  <si>
    <t>RÜCKENLEHNE U3L VERJÜNGT B 36 H 35</t>
  </si>
  <si>
    <t>5223640 VER2-C</t>
  </si>
  <si>
    <t>RÜCKENLEHNE S3 VERJÜNGT B 36 H 40</t>
  </si>
  <si>
    <t>5223930 VER2-C</t>
  </si>
  <si>
    <t>RÜCKENLEHNE S3 VERJÜNGT B 39 H 30</t>
  </si>
  <si>
    <t>BACKREST S3 TAPERED W39 H</t>
  </si>
  <si>
    <t>5223930L-C</t>
  </si>
  <si>
    <t>RÜCKENLEHNE U3L VERJÜNGT B 39 H 30</t>
  </si>
  <si>
    <t>BACKREST U3L TAPERED W39H</t>
  </si>
  <si>
    <t>5223935 VER2-C</t>
  </si>
  <si>
    <t>RÜCKENLEHNE S3 VERJÜNGT B 39 H 35</t>
  </si>
  <si>
    <t>5223935L-C</t>
  </si>
  <si>
    <t>RÜCKENLEHNE U3L VERJÜNGT B 39 H 35</t>
  </si>
  <si>
    <t>5223940 VER2-C</t>
  </si>
  <si>
    <t>RÜCKENLEHNE S3 VERJÜNGT B 39 H 40</t>
  </si>
  <si>
    <t>5224230 VER2-C</t>
  </si>
  <si>
    <t>RÜCKENLEHNE S3 VERJÜNGT B 42 H 30</t>
  </si>
  <si>
    <t>BACKREST S3 TAPERED W42 H</t>
  </si>
  <si>
    <t>5224230L-C</t>
  </si>
  <si>
    <t>RÜCKENLEHNE U3L VERJÜNGT B 42 H 30</t>
  </si>
  <si>
    <t>BACKREST U3L TAPERED W42H</t>
  </si>
  <si>
    <t>5224235 VER2-C</t>
  </si>
  <si>
    <t>RÜCKENLEHNE S3 VERJÜNGT B 42 H 35</t>
  </si>
  <si>
    <t>5224235L-C</t>
  </si>
  <si>
    <t>RÜCKENLEHNE U3L VERJÜNGT B 42 H 35</t>
  </si>
  <si>
    <t>5224240 VER2-C</t>
  </si>
  <si>
    <t>RÜCKENLEHNE S3 VERJÜNGT B 42 H 40</t>
  </si>
  <si>
    <t>5224530 VER2-C</t>
  </si>
  <si>
    <t>RÜCKENLEHNE S3 VERJÜNGT B 45 H 30</t>
  </si>
  <si>
    <t>BACKREST S3 TAPERED W45 H</t>
  </si>
  <si>
    <t>5224530L-C</t>
  </si>
  <si>
    <t>RÜCKENLEHNE U3L VERJÜNGT B 45 H 30</t>
  </si>
  <si>
    <t>BACKREST U3L TAPERED W45H</t>
  </si>
  <si>
    <t>5224535 VER2-C</t>
  </si>
  <si>
    <t>RÜCKENLEHNE S3 VERJÜNGT B 45 H 35</t>
  </si>
  <si>
    <t>5224535L-C</t>
  </si>
  <si>
    <t>RÜCKENLEHNE U3L VERJÜNGT B 45 H 35</t>
  </si>
  <si>
    <t>5224540 VER2-C</t>
  </si>
  <si>
    <t>RÜCKENLEHNE S3 VERJÜNGT B 45 H 40</t>
  </si>
  <si>
    <t>5225030 VER2-C</t>
  </si>
  <si>
    <t>RÜCKENLEHNE S3 VERJÜNGT B 50 H 35</t>
  </si>
  <si>
    <t>BACKREST S3 TAPERED W50 H</t>
  </si>
  <si>
    <t>5225035 VER2-C</t>
  </si>
  <si>
    <t>5225040 VER2-C</t>
  </si>
  <si>
    <t>RÜCKENLEHNE S3 VERJÜNGT B 50 H 40</t>
  </si>
  <si>
    <t>5243025 VER2-C</t>
  </si>
  <si>
    <t>RÜCKENLEHNE S3 GEBOGEN KPL. B 30 H 25</t>
  </si>
  <si>
    <t>BACKREST S3 CURVED CPL W3</t>
  </si>
  <si>
    <t>30 H25</t>
  </si>
  <si>
    <t>5243030 VER2-C</t>
  </si>
  <si>
    <t>RÜCKENLEHNE S3 GEBOGEN KPL. B 30 H 30</t>
  </si>
  <si>
    <t>30 H30</t>
  </si>
  <si>
    <t>5243035 VER2-C</t>
  </si>
  <si>
    <t>RÜCKENLEHNE S3 GEBOGEN KPL. B 30 H 35</t>
  </si>
  <si>
    <t>30 H35</t>
  </si>
  <si>
    <t>5243040 VER2-C</t>
  </si>
  <si>
    <t>RÜCKENLEHNE S3 GEBOGEN KPL. B 30 H 40</t>
  </si>
  <si>
    <t>30 H40</t>
  </si>
  <si>
    <t>5243325 VER2-C</t>
  </si>
  <si>
    <t>RÜCKENLEHNE S3 GEBOGEN KPL. B 33 H 25</t>
  </si>
  <si>
    <t>33 H25</t>
  </si>
  <si>
    <t>5243325L-C</t>
  </si>
  <si>
    <t>RÜCKENLEHNE U3L GEBOGEN KPL. B 33 H 25</t>
  </si>
  <si>
    <t>BACKREST U3L CURVED CPL W</t>
  </si>
  <si>
    <t>W33 H25</t>
  </si>
  <si>
    <t>5243330 VER2-C</t>
  </si>
  <si>
    <t>RÜCKENLEHNE S3 GEBOGEN KPL. B 33 H 30</t>
  </si>
  <si>
    <t>33 H30</t>
  </si>
  <si>
    <t>5243330L-C</t>
  </si>
  <si>
    <t>RÜCKENLEHNE U3L GEBOGEN KPL. B 33 H 30</t>
  </si>
  <si>
    <t>W33 H30</t>
  </si>
  <si>
    <t>5243335 VER2-C</t>
  </si>
  <si>
    <t>RÜCKENLEHNE S3 GEBOGEN KPL. B 33 H 35</t>
  </si>
  <si>
    <t>33 H35</t>
  </si>
  <si>
    <t>5243335L-C</t>
  </si>
  <si>
    <t>RÜCKENLEHNE U3L GEBOGEN KPL. B 33 H 35</t>
  </si>
  <si>
    <t>W33 H35</t>
  </si>
  <si>
    <t>5243340 VER2-C</t>
  </si>
  <si>
    <t>RÜCKENLEHNE S3 GEBOGEN KPL. B 33 H 40</t>
  </si>
  <si>
    <t>33 H40</t>
  </si>
  <si>
    <t>5243625 VER2-C</t>
  </si>
  <si>
    <t>RÜCKENLEHNE S3 GEBOGEN KPL. B 36 H 25</t>
  </si>
  <si>
    <t>36 H25</t>
  </si>
  <si>
    <t>5243625L-C</t>
  </si>
  <si>
    <t>RÜCKENLEHNE U3L GEBOGEN KPL. B 36 H 25</t>
  </si>
  <si>
    <t>W36 H25</t>
  </si>
  <si>
    <t>5243630 VER2-C</t>
  </si>
  <si>
    <t>RÜCKENLEHNE S3 GEBOGEN KPL. B 36 H 30</t>
  </si>
  <si>
    <t>36 H30</t>
  </si>
  <si>
    <t>5243630L-C</t>
  </si>
  <si>
    <t>RÜCKENLEHNE U3L GEBOGEN KPL. B 36 H 30</t>
  </si>
  <si>
    <t>W36 H30</t>
  </si>
  <si>
    <t>5243635 VER2-C</t>
  </si>
  <si>
    <t>RÜCKENLEHNE S3 GEBOGEN KPL. B 36 H 35</t>
  </si>
  <si>
    <t>36 H35</t>
  </si>
  <si>
    <t>5243635L-C</t>
  </si>
  <si>
    <t>RÜCKENLEHNE U3L GEBOGEN KPL. B 36 H 35</t>
  </si>
  <si>
    <t>W36 H35</t>
  </si>
  <si>
    <t>5243640 VER2-C</t>
  </si>
  <si>
    <t>RÜCKENLEHNE S3 GEBOGEN KPL. B 36 H 40</t>
  </si>
  <si>
    <t>36 H40</t>
  </si>
  <si>
    <t>5243925 VER2-C</t>
  </si>
  <si>
    <t>RÜCKENLEHNE S3 GEBOGEN KPL. B 39 H 25</t>
  </si>
  <si>
    <t>39 H25</t>
  </si>
  <si>
    <t>5243925L-C</t>
  </si>
  <si>
    <t>RÜCKENLEHNE U3L GEBOGEN KPL. B 39 H 25</t>
  </si>
  <si>
    <t>W39 H25</t>
  </si>
  <si>
    <t>5243930 VER2-C</t>
  </si>
  <si>
    <t>RÜCKENLEHNE S3 GEBOGEN KPL. B 39 H 30</t>
  </si>
  <si>
    <t>39 H30</t>
  </si>
  <si>
    <t>5243930L-C</t>
  </si>
  <si>
    <t>RÜCKENLEHNE U3L GEBOGEN KPL. B 39 H 30</t>
  </si>
  <si>
    <t>W39 H30</t>
  </si>
  <si>
    <t>5243935 VER2-C</t>
  </si>
  <si>
    <t>RÜCKENLEHNE S3 GEBOGEN KPL. B 39 H 35</t>
  </si>
  <si>
    <t>39 H35</t>
  </si>
  <si>
    <t>5243935L-C</t>
  </si>
  <si>
    <t>RÜCKENLEHNE U3L GEBOGEN KPL. B 39 H 35</t>
  </si>
  <si>
    <t>W39 H35</t>
  </si>
  <si>
    <t>5243940 VER2-C</t>
  </si>
  <si>
    <t>RÜCKENLEHNE S3 GEBOGEN KPL. B 39 H 40</t>
  </si>
  <si>
    <t>39 H40</t>
  </si>
  <si>
    <t>5244225 VER2-C</t>
  </si>
  <si>
    <t>RÜCKENLEHNE S3 GEBOGEN KPL. B 42 H 25</t>
  </si>
  <si>
    <t>BACKREST S3 CURVED CPL W4</t>
  </si>
  <si>
    <t>42 H25</t>
  </si>
  <si>
    <t>5244225L-C</t>
  </si>
  <si>
    <t>RÜCKENLEHNE U3L GEBOGEN KPL. B 42 H 25</t>
  </si>
  <si>
    <t>W42 H25</t>
  </si>
  <si>
    <t>5244230 VER2-C</t>
  </si>
  <si>
    <t>RÜCKENLEHNE S3 GEBOGEN KPL. B 42 H 30</t>
  </si>
  <si>
    <t>42 H30</t>
  </si>
  <si>
    <t>5244230L-C</t>
  </si>
  <si>
    <t>RÜCKENLEHNE U3L GEBOGEN KPL. B 42 H 30</t>
  </si>
  <si>
    <t>W42 H30</t>
  </si>
  <si>
    <t>5244235 VER2-C</t>
  </si>
  <si>
    <t>RÜCKENLEHNE S3 GEBOGEN KPL. B 42 H 35</t>
  </si>
  <si>
    <t>42 H35</t>
  </si>
  <si>
    <t>5244235L-C</t>
  </si>
  <si>
    <t>RÜCKENLEHNE U3L GEBOGEN KPL. B 42 H 35</t>
  </si>
  <si>
    <t>W42 H35</t>
  </si>
  <si>
    <t>5244240 VER2-C</t>
  </si>
  <si>
    <t>RÜCKENLEHNE S3 GEBOGEN KPL. B 42 H 40</t>
  </si>
  <si>
    <t>42 H40</t>
  </si>
  <si>
    <t>5244525 VER2-C</t>
  </si>
  <si>
    <t>RÜCKENLEHNE S3 GEBOGEN KPL. B 45 H 25</t>
  </si>
  <si>
    <t>45 H25</t>
  </si>
  <si>
    <t>5244525L-C</t>
  </si>
  <si>
    <t>RÜCKENLEHNE U3L GEBOGEN KPL. B 45 H 25</t>
  </si>
  <si>
    <t>W45 H25</t>
  </si>
  <si>
    <t>5244530 VER2-C</t>
  </si>
  <si>
    <t>RÜCKENLEHNE S3 GEBOGEN KPL. B 45 H 30</t>
  </si>
  <si>
    <t>45 H30</t>
  </si>
  <si>
    <t>5244530L-C</t>
  </si>
  <si>
    <t>RÜCKENLEHNE U3L GEBOGEN KPL. B 45 H 30</t>
  </si>
  <si>
    <t>W45 H30</t>
  </si>
  <si>
    <t>5244535 VER2-C</t>
  </si>
  <si>
    <t>RÜCKENLEHNE S3 GEBOGEN KPL. B 45 H 35</t>
  </si>
  <si>
    <t>45 H35</t>
  </si>
  <si>
    <t>5244535L-C</t>
  </si>
  <si>
    <t>RÜCKENLEHNE U3L GEBOGEN KPL. B 45 H 35</t>
  </si>
  <si>
    <t>W45 H35</t>
  </si>
  <si>
    <t>5244540 VER2-C</t>
  </si>
  <si>
    <t>RÜCKENLEHNE S3 GEBOGEN KPL. B 45 H 40</t>
  </si>
  <si>
    <t>45 H40</t>
  </si>
  <si>
    <t>5245025 VER2-C</t>
  </si>
  <si>
    <t>RÜCKENLEHNE S3 GEBOGEN KPL. B 50 H 25</t>
  </si>
  <si>
    <t>BACKREST S3 CURVED CPL W5</t>
  </si>
  <si>
    <t>50H25</t>
  </si>
  <si>
    <t>5245030 VER2-C</t>
  </si>
  <si>
    <t>RÜCKENLEHNE S3 GEBOGEN KPL. B 50 H 30</t>
  </si>
  <si>
    <t>50H30</t>
  </si>
  <si>
    <t>5245035 VER2-C</t>
  </si>
  <si>
    <t>RÜCKENLEHNE S3 GEBOGEN KPL. B 50 H 35</t>
  </si>
  <si>
    <t>50H35</t>
  </si>
  <si>
    <t>5245040 VER2-C</t>
  </si>
  <si>
    <t>RÜCKENLEHNE S3 GEBOGEN KPL. B 50 H 40</t>
  </si>
  <si>
    <t>50H40</t>
  </si>
  <si>
    <t>5253030 VER2-C</t>
  </si>
  <si>
    <t>RÜCKENLEHNE S3 VERJÜNGT KPL. B 30 H 30</t>
  </si>
  <si>
    <t>BACKREST S3 TAPERED CPL W</t>
  </si>
  <si>
    <t>W30 H30</t>
  </si>
  <si>
    <t>5253035 VER2-C</t>
  </si>
  <si>
    <t>RÜCKENLEHNE S3 VERJÜNGT KPL. B 30 H 35</t>
  </si>
  <si>
    <t>W30 H35</t>
  </si>
  <si>
    <t>5253040 VER2-C</t>
  </si>
  <si>
    <t>RÜCKENLEHNE S3 VERJÜNGT KPL. B 30 H 40</t>
  </si>
  <si>
    <t>W30 H40</t>
  </si>
  <si>
    <t>5253330 VER2-C</t>
  </si>
  <si>
    <t>RÜCKENLEHNE S3 VERJÜNGT KPL. B 33 H 30</t>
  </si>
  <si>
    <t>5253330L-C</t>
  </si>
  <si>
    <t>RÜCKENLEHNE U3L VERJÜNGT KPL. B 33 H 30</t>
  </si>
  <si>
    <t>BACKREST U3L TAPERED CPLW</t>
  </si>
  <si>
    <t>5253335 VER2-C</t>
  </si>
  <si>
    <t>RÜCKENLEHNE S3 VERJÜNGT KPL. B 33 H 35</t>
  </si>
  <si>
    <t>5253335L-C</t>
  </si>
  <si>
    <t>RÜCKENLEHNE U3L VERJÜNGT KPL. B 33 H 35</t>
  </si>
  <si>
    <t>5253340 VER2-C</t>
  </si>
  <si>
    <t>RÜCKENLEHNE S3 VERJÜNGT KPL. B 33 H 40</t>
  </si>
  <si>
    <t>W33 H40</t>
  </si>
  <si>
    <t>5253630 VER2-C</t>
  </si>
  <si>
    <t>RÜCKENLEHNE S3 VERJÜNGT KPL. B 36 H 30</t>
  </si>
  <si>
    <t>5253630L-C</t>
  </si>
  <si>
    <t>RÜCKENLEHNE U3L VERJÜNGT KPL. B 36 H 30</t>
  </si>
  <si>
    <t>5253635 VER2-C</t>
  </si>
  <si>
    <t>RÜCKENLEHNE S3 VERJÜNGT KPL. B 36 H 35</t>
  </si>
  <si>
    <t>5253635L-C</t>
  </si>
  <si>
    <t>RÜCKENLEHNE U3L VERJÜNGT KPL. B 36 H 35</t>
  </si>
  <si>
    <t>5253640 VER2-C</t>
  </si>
  <si>
    <t>RÜCKENLEHNE S3 VERJÜNGT KPL. B 36 H 40</t>
  </si>
  <si>
    <t>W36 H40</t>
  </si>
  <si>
    <t>5253930 VER2-C</t>
  </si>
  <si>
    <t>RÜCKENLEHNE S3 VERJÜNGT KPL. B 39 H 30</t>
  </si>
  <si>
    <t>5253930L-C</t>
  </si>
  <si>
    <t>RÜCKENLEHNE U3L VERJÜNGT KPL. B 39 H 30</t>
  </si>
  <si>
    <t>5253935 VER2-C</t>
  </si>
  <si>
    <t>RÜCKENLEHNE S3 VERJÜNGT KPL. B 39 H 35</t>
  </si>
  <si>
    <t>5253935L-C</t>
  </si>
  <si>
    <t>RÜCKENLEHNE U3L VERJÜNGT KPL. B 39 H 35</t>
  </si>
  <si>
    <t>5253940 VER2-C</t>
  </si>
  <si>
    <t>RÜCKENLEHNE S3 VERJÜNGT KPL. B 39 H 40</t>
  </si>
  <si>
    <t>W39 H40</t>
  </si>
  <si>
    <t>5254230 VER2-C</t>
  </si>
  <si>
    <t>RÜCKENLEHNE S3 VERJÜNGT KPL. B 42 H 30</t>
  </si>
  <si>
    <t>5254230L-C</t>
  </si>
  <si>
    <t>RÜCKENLEHNE U3L VERJÜNGT KPL. B 42 H 30</t>
  </si>
  <si>
    <t>5254235 VER2-C</t>
  </si>
  <si>
    <t>RÜCKENLEHNE S3 VERJÜNGT KPL. B 42 H 35</t>
  </si>
  <si>
    <t>5254235L-C</t>
  </si>
  <si>
    <t>RÜCKENLEHNE U3L VERJÜNGT KPL. B 42 H 35</t>
  </si>
  <si>
    <t>5254240 VER2-C</t>
  </si>
  <si>
    <t>RÜCKENLEHNE S3 VERJÜNGT KPL. B 42 H 40</t>
  </si>
  <si>
    <t>W42 H40</t>
  </si>
  <si>
    <t>5254530 VER2-C</t>
  </si>
  <si>
    <t>RÜCKENLEHNE S3 VERJÜNGT KPL. B 45 H 30</t>
  </si>
  <si>
    <t>5254530L-C</t>
  </si>
  <si>
    <t>RÜCKENLEHNE U3L VERJÜNGT KPL. B 45 H 30</t>
  </si>
  <si>
    <t>5254535 VER2-C</t>
  </si>
  <si>
    <t>RÜCKENLEHNE S3 VERJÜNGT KPL. B 45 H 35</t>
  </si>
  <si>
    <t>5254535L-C</t>
  </si>
  <si>
    <t>RÜCKENLEHNE U3L VERJÜNGT KPL. B 45 H 35</t>
  </si>
  <si>
    <t>5254540 VER2-C</t>
  </si>
  <si>
    <t>RÜCKENLEHNE S3 VERJÜNGT KPL. B 45 H 40</t>
  </si>
  <si>
    <t>W45 H40</t>
  </si>
  <si>
    <t>5255030 VER2-C</t>
  </si>
  <si>
    <t>RÜCKENLEHNE S3 VERJÜNGT KPL. B 50 H 30</t>
  </si>
  <si>
    <t>W50 H30</t>
  </si>
  <si>
    <t>5255035 VER2-C</t>
  </si>
  <si>
    <t>RÜCKENLEHNE S3 VERJÜNGT KPL. B 50 H 35</t>
  </si>
  <si>
    <t>W50 H35</t>
  </si>
  <si>
    <t>5255040 VER2-C</t>
  </si>
  <si>
    <t>RÜCKENLEHNE S3 VERJÜNGT KPL. B 50 H 40</t>
  </si>
  <si>
    <t>W50 H40</t>
  </si>
  <si>
    <t>7110595 VER2-C</t>
  </si>
  <si>
    <t>RÜCKENLEHNE S3 AUSGESTELLT B 30 H 25</t>
  </si>
  <si>
    <t>BACKREST S3 FLARED W30 H2</t>
  </si>
  <si>
    <t>7110596 VER2-C</t>
  </si>
  <si>
    <t>RÜCKENLEHNE S3 AUSGESTELLT B 30 H 30</t>
  </si>
  <si>
    <t>BACKREST S3 FLARED W30 H3</t>
  </si>
  <si>
    <t>7110597 VER2-C</t>
  </si>
  <si>
    <t>RÜCKENLEHNE S3 AUSGESTELLT B 30 H 35</t>
  </si>
  <si>
    <t>7110598 VER2-C</t>
  </si>
  <si>
    <t>RÜCKENLEHNE S3 AUSGESTELLT B 30 H 40</t>
  </si>
  <si>
    <t>BACKREST S3 FLARED W30 H4</t>
  </si>
  <si>
    <t>7110599 VER2-C</t>
  </si>
  <si>
    <t>RÜCKENLEHNE S3 AUSGESTELLT B 33 H 25</t>
  </si>
  <si>
    <t>BACKREST S3 FLARED W33 H2</t>
  </si>
  <si>
    <t>7110600 VER2-C</t>
  </si>
  <si>
    <t>RÜCKENLEHNE S3 AUSGESTELLT B 33 H 30</t>
  </si>
  <si>
    <t>BACKREST S3 FLARED W33 H3</t>
  </si>
  <si>
    <t>7110601 VER2-C</t>
  </si>
  <si>
    <t>RÜCKENLEHNE S3 AUSGESTELLT B 33 H 35</t>
  </si>
  <si>
    <t>7110602 VER2-C</t>
  </si>
  <si>
    <t>RÜCKENLEHNE S3 AUSGESTELLT B 33 H 40</t>
  </si>
  <si>
    <t>BACKREST S3 FLARED W33 H4</t>
  </si>
  <si>
    <t>7110603 VER2-C</t>
  </si>
  <si>
    <t>RÜCKENLEHNE S3 AUSGESTELLT B 36 H 25</t>
  </si>
  <si>
    <t>BACKREST S3 FLARED W36 H2</t>
  </si>
  <si>
    <t>7110604 VER2-C</t>
  </si>
  <si>
    <t>RÜCKENLEHNE S3 AUSGESTELLT B 36 H 30</t>
  </si>
  <si>
    <t>BACKREST S3 FLARED W36 H3</t>
  </si>
  <si>
    <t>7110605 VER2-C</t>
  </si>
  <si>
    <t>RÜCKENLEHNE S3 AUSGESTELLT B 36 H 35</t>
  </si>
  <si>
    <t>7110606 VER2-C</t>
  </si>
  <si>
    <t>RÜCKENLEHNE S3 AUSGESTELLT B 36 H 40</t>
  </si>
  <si>
    <t>BACKREST S3 FLARED W36 H4</t>
  </si>
  <si>
    <t>7110607 VER2-C</t>
  </si>
  <si>
    <t>RÜCKENLEHNE S3 AUSGESTELLT B 39 H 25</t>
  </si>
  <si>
    <t>BACKREST S3 FLARED W39 H2</t>
  </si>
  <si>
    <t>7110608 VER2-C</t>
  </si>
  <si>
    <t>RÜCKENLEHNE S3 AUSGESTELLT B 39 H 30</t>
  </si>
  <si>
    <t>BACKREST S3 FLARED W39 H3</t>
  </si>
  <si>
    <t>7110609 VER2-C</t>
  </si>
  <si>
    <t>RÜCKENLEHNE S3 AUSGESTELLT B 39 H 35</t>
  </si>
  <si>
    <t>7110610 VER2-C</t>
  </si>
  <si>
    <t>RÜCKENLEHNE S3 AUSGESTELLT B 39 H 40</t>
  </si>
  <si>
    <t>BACKREST S3 FLARED W39 H4</t>
  </si>
  <si>
    <t>7110611 VER2-C</t>
  </si>
  <si>
    <t>RÜCKENLEHNE S3 AUSGESTELLT B 42 H 25</t>
  </si>
  <si>
    <t>BACKREST S3 FLARED W42 H2</t>
  </si>
  <si>
    <t>7110612 VER2-C</t>
  </si>
  <si>
    <t>RÜCKENLEHNE S3 AUSGESTELLT B 42 H 30</t>
  </si>
  <si>
    <t>BACKREST S3 FLARED W42 H3</t>
  </si>
  <si>
    <t>7110613 VER2-C</t>
  </si>
  <si>
    <t>RÜCKENLEHNE S3 AUSGESTELLT B 42 H 35</t>
  </si>
  <si>
    <t>7110614 VER2-C</t>
  </si>
  <si>
    <t>RÜCKENLEHNE S3 AUSGESTELLT B 42 H 40</t>
  </si>
  <si>
    <t>BACKREST S3 FLARED W42 H4</t>
  </si>
  <si>
    <t>7110626 VER2-C</t>
  </si>
  <si>
    <t>RÜCKENLEHNE S3 VERJÜNGT 6 CM B 36 H 30</t>
  </si>
  <si>
    <t>BACKREST S3 TAPERED 6CM W</t>
  </si>
  <si>
    <t>7110627 VER2-C</t>
  </si>
  <si>
    <t>RÜCKENLEHNE S3 VERJÜNGT 6 CM B 36 H 35</t>
  </si>
  <si>
    <t>7110628 VER2-C</t>
  </si>
  <si>
    <t>RÜCKENLEHNE S3 VERJÜNGT 6 CM B 36 H 40</t>
  </si>
  <si>
    <t>7110629 VER2-C</t>
  </si>
  <si>
    <t>RÜCKENLEHNE S3 VERJÜNGT 6 CM B 39 H 30</t>
  </si>
  <si>
    <t>7110630 VER2-C</t>
  </si>
  <si>
    <t>RÜCKENLEHNE S3 VERJÜNGT 6 CM B 39 H 35</t>
  </si>
  <si>
    <t>7110631 VER2-C</t>
  </si>
  <si>
    <t>RÜCKENLEHNE S3 VERJÜNGT 6 CM B 39 H 40</t>
  </si>
  <si>
    <t>7110632 VER2-C</t>
  </si>
  <si>
    <t>RÜCKENLEHNE S3 VERJÜNGT 6 CM B 42 H 30</t>
  </si>
  <si>
    <t>7110633 VER2-C</t>
  </si>
  <si>
    <t>RÜCKENLEHNE S3 VERJÜNGT 6 CM B 42 H 35</t>
  </si>
  <si>
    <t>7110634 VER2-C</t>
  </si>
  <si>
    <t>RÜCKENLEHNE S3 VERJÜNGT 6 CM B 42 H 40</t>
  </si>
  <si>
    <t>7110635 VER2-C</t>
  </si>
  <si>
    <t>RÜCKENLEHNE S3 VERJÜNGT 6 CM B 45 H 30</t>
  </si>
  <si>
    <t>W45 H430</t>
  </si>
  <si>
    <t>7110636 VER2-C</t>
  </si>
  <si>
    <t>RÜCKENLEHNE S3 VERJÜNGT 6 CM B 45 H 35</t>
  </si>
  <si>
    <t>7110637 VER2-C</t>
  </si>
  <si>
    <t>RÜCKENLEHNE S3 VERJÜNGT 6 CM B 45 H 40</t>
  </si>
  <si>
    <t>7110642-C</t>
  </si>
  <si>
    <t>RÜCKENLEHNE U3L VERJÜNGT 6 CM B 36 H 30</t>
  </si>
  <si>
    <t>BACKREST U3L TAPERED 6CMW</t>
  </si>
  <si>
    <t>7110643-C</t>
  </si>
  <si>
    <t>RÜCKENLEHNE U3L VERJÜNGT 6 CM B 36 H 35</t>
  </si>
  <si>
    <t>7110644-C</t>
  </si>
  <si>
    <t>RÜCKENLEHNE U3L VERJÜNGT 6 CM B 39 H 30</t>
  </si>
  <si>
    <t>7110645-C</t>
  </si>
  <si>
    <t>RÜCKENLEHNE U3L VERJÜNGT 6 CM B 39 H 35</t>
  </si>
  <si>
    <t>7110646-C</t>
  </si>
  <si>
    <t>RÜCKENLEHNE U3L VERJÜNGT 6 CM B 42 H 30</t>
  </si>
  <si>
    <t>7110647-C</t>
  </si>
  <si>
    <t>RÜCKENLEHNE U3L VERJÜNGT 6 CM B 42 H 35</t>
  </si>
  <si>
    <t>7110648-C</t>
  </si>
  <si>
    <t>RÜCKENLEHNE U3L VERJÜNGT 6 CM B 45 H 30</t>
  </si>
  <si>
    <t>7110649-C</t>
  </si>
  <si>
    <t>RÜCKENLEHNE U3L VERJÜNGT 6 CM B 45 H 35</t>
  </si>
  <si>
    <t>7110653-C</t>
  </si>
  <si>
    <t>RÜCKENLEHNE U3L AUSGESTELLT 3 CM B 33 H 25</t>
  </si>
  <si>
    <t>BACKREST U3L FLARED 3CM W</t>
  </si>
  <si>
    <t>7110654-C</t>
  </si>
  <si>
    <t>RÜCKENLEHNE U3L AUSGESTELLT 3 CM B 33 H 30</t>
  </si>
  <si>
    <t>7110655-C</t>
  </si>
  <si>
    <t>RÜCKENLEHNE U3L AUSGESTELLT 3 CM B 33 H 35</t>
  </si>
  <si>
    <t>7110656-C</t>
  </si>
  <si>
    <t>RÜCKENLEHNE U3L AUSGESTELLT 3 CM B 36 H 25</t>
  </si>
  <si>
    <t>7110657-C</t>
  </si>
  <si>
    <t>RÜCKENLEHNE U3L AUSGESTELLT 3 CM B 36 H 30</t>
  </si>
  <si>
    <t>7110658-C</t>
  </si>
  <si>
    <t>RÜCKENLEHNE U3L AUSGESTELLT 3 CM B 36 H 35</t>
  </si>
  <si>
    <t>7110659-C</t>
  </si>
  <si>
    <t>RÜCKENLEHNE U3L AUSGESTELLT 3 CM B 39 H 25</t>
  </si>
  <si>
    <t>7110660-C</t>
  </si>
  <si>
    <t>RÜCKENLEHNE U3L AUSGESTELLT 3 CM B 39 H 30</t>
  </si>
  <si>
    <t>7110661-C</t>
  </si>
  <si>
    <t>RÜCKENLEHNE U3L AUSGESTELLT 3 CM B 39 H 35</t>
  </si>
  <si>
    <t>7110662-C</t>
  </si>
  <si>
    <t>RÜCKENLEHNE U3L AUSGESTELLT 3 CM B 42 H 25</t>
  </si>
  <si>
    <t>7110663-C</t>
  </si>
  <si>
    <t>RÜCKENLEHNE U3L AUSGESTELLT 3 CM B 42 H 30</t>
  </si>
  <si>
    <t>7110664-C</t>
  </si>
  <si>
    <t>RÜCKENLEHNE U3L AUSGESTELLT 3 CM B 42 H 35</t>
  </si>
  <si>
    <t>7110681 VER2-C</t>
  </si>
  <si>
    <t>RÜCKENLEHNE S3 GEBOGEN VERJÜNGT B 33 H 35</t>
  </si>
  <si>
    <t>BACKREST S3 CURVED TAPERE</t>
  </si>
  <si>
    <t>ED W33 H35</t>
  </si>
  <si>
    <t>7110682 VER2-C</t>
  </si>
  <si>
    <t>RÜCKENLEHNE S3 GEBOGEN VERJÜNGT B 36 H 35</t>
  </si>
  <si>
    <t>ED W36 H35</t>
  </si>
  <si>
    <t>7110683 VER2-C</t>
  </si>
  <si>
    <t>RÜCKENLEHNE S3 GEBOGEN VERJÜNGT B 39 H 35</t>
  </si>
  <si>
    <t>ED W39 H35</t>
  </si>
  <si>
    <t>7110684 VER2-C</t>
  </si>
  <si>
    <t>RÜCKENLEHNE S3 GEBOGEN VERJÜNGT B 42 H 35</t>
  </si>
  <si>
    <t>ED W42 H35</t>
  </si>
  <si>
    <t>7110685 VER2-C</t>
  </si>
  <si>
    <t>RÜCKENLEHNE S3 GEBOGEN VERJÜNGT B 45 H 35</t>
  </si>
  <si>
    <t>ED W45 H35</t>
  </si>
  <si>
    <t>7110686 VER2-C</t>
  </si>
  <si>
    <t>RÜCKENLEHNE S3 GEBOGEN VERJÜNGT B 33 H 40</t>
  </si>
  <si>
    <t>ED W33 H40</t>
  </si>
  <si>
    <t>7110687 VER2-C</t>
  </si>
  <si>
    <t>RÜCKENLEHNE S3 GEBOGEN VERJÜNGT B 36 H 40</t>
  </si>
  <si>
    <t>ED W36 H40</t>
  </si>
  <si>
    <t>7110688 VER2-C</t>
  </si>
  <si>
    <t>RÜCKENLEHNE S3 GEBOGEN VERJÜNGT B 39 H 40</t>
  </si>
  <si>
    <t>ED W39 H40</t>
  </si>
  <si>
    <t>7110689 VER2-C</t>
  </si>
  <si>
    <t>RÜCKENLEHNE S3 GEBOGEN VERJÜNGT B 42 H 40</t>
  </si>
  <si>
    <t>ED W42 H40</t>
  </si>
  <si>
    <t>7110690 VER2-C</t>
  </si>
  <si>
    <t>RÜCKENLEHNE S3 GEBOGEN VERJÜNGT B 45 H 40</t>
  </si>
  <si>
    <t>ED W45 H40</t>
  </si>
  <si>
    <t>7110691-C</t>
  </si>
  <si>
    <t>RÜCKENLEHNE U3L GEBOGEN, VERJÜNGT B 33 H 35</t>
  </si>
  <si>
    <t>BACKREST U3L CURVED.TAPER</t>
  </si>
  <si>
    <t>RED W33 H35</t>
  </si>
  <si>
    <t>7110692-C</t>
  </si>
  <si>
    <t>RÜCKENLEHNE U3L GEBOGEN, VERJÜNGT B 36 H 35</t>
  </si>
  <si>
    <t>RED W36 H35</t>
  </si>
  <si>
    <t>7110693-C</t>
  </si>
  <si>
    <t>RÜCKENLEHNE U3L GEBOGEN VERJÜNGT B 39 H 35</t>
  </si>
  <si>
    <t>RED W39 H35</t>
  </si>
  <si>
    <t>7110694-C</t>
  </si>
  <si>
    <t>RÜCKENLEHNE U3L GEBOGEN VERJÜNGT B 42 H 35</t>
  </si>
  <si>
    <t>RED W42 H35</t>
  </si>
  <si>
    <t>7110695-C</t>
  </si>
  <si>
    <t>RÜCKENLEHNE U3L GEBOGEN, VERJÜNGT B 45 H 35</t>
  </si>
  <si>
    <t>RED W45 H35</t>
  </si>
  <si>
    <t>2600103-C</t>
  </si>
  <si>
    <t>FREEWHEEL FÜR FUßPLATTE BAMBINO</t>
  </si>
  <si>
    <t>FREEWHEEL FOR FOOTPLATE B</t>
  </si>
  <si>
    <t>BAMBINO</t>
  </si>
  <si>
    <t>2600104-C</t>
  </si>
  <si>
    <t>KLAPPBARER ROLLSTUHL ADAPTOR</t>
  </si>
  <si>
    <t>FOLDING WHEELCHAIR ADAPTO</t>
  </si>
  <si>
    <t>OR</t>
  </si>
  <si>
    <t>1102461R-C</t>
  </si>
  <si>
    <t>HINTERRAD 24" MTB 18" MAXGRIP</t>
  </si>
  <si>
    <t>REAR WHEEL 24" MTB 18" MA</t>
  </si>
  <si>
    <t>AX GRIP</t>
  </si>
  <si>
    <t>5806033GP-C</t>
  </si>
  <si>
    <t>ROLLSTUHL U3 LIGHT YFRONT 90°33</t>
  </si>
  <si>
    <t>WHEELCHAIR U3LIGHT Y-FRON</t>
  </si>
  <si>
    <t>NT 90°33</t>
  </si>
  <si>
    <t>5806036GP-C</t>
  </si>
  <si>
    <t>ROLLSTUHL U3 LIGHT YFRONT 90°36</t>
  </si>
  <si>
    <t>NT 90°36</t>
  </si>
  <si>
    <t>5806039GP-C</t>
  </si>
  <si>
    <t>ROLLSTUHL U3 LIGHT YFRONT 90°39</t>
  </si>
  <si>
    <t>NT 90°39</t>
  </si>
  <si>
    <t>5806042GP-C</t>
  </si>
  <si>
    <t>ROLLSTUHL U3 LIGHT YFRONT 90°42</t>
  </si>
  <si>
    <t>NT 90°42</t>
  </si>
  <si>
    <t>5806045GP-C</t>
  </si>
  <si>
    <t>ROLLSTUHL U3 LIGHT YFRONT 90°45</t>
  </si>
  <si>
    <t>NT 90°45</t>
  </si>
  <si>
    <t>5808133GP-C</t>
  </si>
  <si>
    <t>ROLLSTUHL U3 LIGHT Y-FRONT HOCH 4°33</t>
  </si>
  <si>
    <t>WHEELCHAIR U3 LIGHT Y-FRO</t>
  </si>
  <si>
    <t>ONT HIGH 4° 33</t>
  </si>
  <si>
    <t>5808136GP-C</t>
  </si>
  <si>
    <t>ROLLSTUHL U3 LIGHT Y-FRONT HOCH 4°36</t>
  </si>
  <si>
    <t>ONT HIGH 4° 36</t>
  </si>
  <si>
    <t>5808139GP-C</t>
  </si>
  <si>
    <t>ROLLSTUHL U3 LIGHT Y-FRONT HOCH 4°39</t>
  </si>
  <si>
    <t>ONT HIGH 4° 39</t>
  </si>
  <si>
    <t>5808142GP-C</t>
  </si>
  <si>
    <t>ROLLSTUHL U3 LIGHT Y-FRONT HOCH 4°42</t>
  </si>
  <si>
    <t>ONT HIGH 4° 42</t>
  </si>
  <si>
    <t>5808145GP-C</t>
  </si>
  <si>
    <t>ROLLSTUHL U3 LIGHT Y-FRONT HOCH 4°45</t>
  </si>
  <si>
    <t>ONT HIGH 4° 45</t>
  </si>
  <si>
    <t>5809133GP-C</t>
  </si>
  <si>
    <t>ROLLSTUHL U3 LIGHT Y-FRONT NIEDRIG 33</t>
  </si>
  <si>
    <t>ONT LOW 33</t>
  </si>
  <si>
    <t>5809136GP-C</t>
  </si>
  <si>
    <t>ROLLSTUHL U3 LIGHT Y-FRONT NIEDRIG 36</t>
  </si>
  <si>
    <t>ONT LOW 36</t>
  </si>
  <si>
    <t>5809139GP-C</t>
  </si>
  <si>
    <t>ROLLSTUHL U3 LIGHT Y-FRONT NIEDRIG 39</t>
  </si>
  <si>
    <t>ONT LOW 39</t>
  </si>
  <si>
    <t>5809142GP-C</t>
  </si>
  <si>
    <t>ROLLSTUHL U3 LIGHT Y-FRONT NIEDRIG 42</t>
  </si>
  <si>
    <t>ONT LOW 42</t>
  </si>
  <si>
    <t>5809145GP-C</t>
  </si>
  <si>
    <t>ROLLSTUHL U3 LIGHT Y-FRONT NIEDRIG 45</t>
  </si>
  <si>
    <t>ONT LOW 45</t>
  </si>
  <si>
    <t>5841133GP-C</t>
  </si>
  <si>
    <t>ROLLSTUHL U3 Y-FRONT NIEDRIG 33</t>
  </si>
  <si>
    <t>WHEELCHAIR U3 Y-FRONT LOW</t>
  </si>
  <si>
    <t>W 33</t>
  </si>
  <si>
    <t>5841136GP-C</t>
  </si>
  <si>
    <t>ROLLSTUHL U3 Y-FRONT NIEDRIG 36</t>
  </si>
  <si>
    <t>W 36</t>
  </si>
  <si>
    <t>5841139GP-C</t>
  </si>
  <si>
    <t>ROLLSTUHL U3 Y-FRONT NIEDRIG 39</t>
  </si>
  <si>
    <t>W 39</t>
  </si>
  <si>
    <t>5841142GP-C</t>
  </si>
  <si>
    <t>ROLLSTUHL U3 Y-FRONT NIEDRIG 42</t>
  </si>
  <si>
    <t>W 42</t>
  </si>
  <si>
    <t>5841145GP-C</t>
  </si>
  <si>
    <t>ROLLSTUHL U3 Y-FRONT NIEDRIG 45</t>
  </si>
  <si>
    <t>W 45</t>
  </si>
  <si>
    <t>5841150GP-C</t>
  </si>
  <si>
    <t>ROLLSTUHL U3 Y-FRONT NIEDRIG 50</t>
  </si>
  <si>
    <t>W 50</t>
  </si>
  <si>
    <t>6760500-C</t>
  </si>
  <si>
    <t>AMPUTATIONSSTÜTZE KPL. PAAR</t>
  </si>
  <si>
    <t>AMPUTATION SUPPORT COMPL.</t>
  </si>
  <si>
    <t>.PAIR</t>
  </si>
  <si>
    <t>1102450-C</t>
  </si>
  <si>
    <t>HINTERRAD 24"X2" MTB OHNE GREIFREIFEN</t>
  </si>
  <si>
    <t>REAR WHEEL 24"X2" MTB NOP</t>
  </si>
  <si>
    <t>PUSH RIM</t>
  </si>
  <si>
    <t>1102450R-C</t>
  </si>
  <si>
    <t>1102460R-C</t>
  </si>
  <si>
    <t>HINTERRAD 24" MTB ALU-GREIFREIFEN</t>
  </si>
  <si>
    <t>REAR WHEEL 24" MTB ALU PU</t>
  </si>
  <si>
    <t>USHRIM  PCS</t>
  </si>
  <si>
    <t>1102462-C</t>
  </si>
  <si>
    <t>HINTERRAD 24"X2" MTB</t>
  </si>
  <si>
    <t>REAR WHEEL 24"X2" MTB</t>
  </si>
  <si>
    <t>1102462R-C</t>
  </si>
  <si>
    <t>HINTERRAD 24"X2" MTB TITAN-GREIFREIFEN</t>
  </si>
  <si>
    <t>4401400-C</t>
  </si>
  <si>
    <t>ARMSTÜTZE B3 MIT SEITENSCHUTZ KPL. PAAR</t>
  </si>
  <si>
    <t>ARM SUPPORT B3 W SIDEGUAR</t>
  </si>
  <si>
    <t>R</t>
  </si>
  <si>
    <t>4401410-C</t>
  </si>
  <si>
    <t>ARMLEHNE B3 KURZER SEITENSCHUTZ KPL. PAAR</t>
  </si>
  <si>
    <t>ARMSUPPORT B3 SHORT SGUAR</t>
  </si>
  <si>
    <t>6770200-C</t>
  </si>
  <si>
    <t>RUMPFSTÜTZEN S3 KPL. PAAR</t>
  </si>
  <si>
    <t>TORSO SUPPORTS S3 COMPLET</t>
  </si>
  <si>
    <t>TE PAIR</t>
  </si>
  <si>
    <t>4236000-C</t>
  </si>
  <si>
    <t>SEITENSTÜTZE VERSTELLBAR KPL.</t>
  </si>
  <si>
    <t>LE CPL</t>
  </si>
  <si>
    <t>4710100BL-C</t>
  </si>
  <si>
    <t>KOPFSTÜTZE B3 SCHWARZ KPL.</t>
  </si>
  <si>
    <t>HEAD SUPPORT B3 BLACK CPL</t>
  </si>
  <si>
    <t>L</t>
  </si>
  <si>
    <t>4710100-C</t>
  </si>
  <si>
    <t>KOPFSTÜTZE B3 BLAU KPL.</t>
  </si>
  <si>
    <t>HEAD SUPPORT B3 BLUE CPL</t>
  </si>
  <si>
    <t>6770300-C</t>
  </si>
  <si>
    <t>RUMPFSTÜTZE KOMPLETT PAAR VER2</t>
  </si>
  <si>
    <t>TORSO SUPPORT COMPLETE PA</t>
  </si>
  <si>
    <t>AIR VER2</t>
  </si>
  <si>
    <t>6770306-C</t>
  </si>
  <si>
    <t>RUMPFSTÜTZE S3 KOMPLETT R VER2</t>
  </si>
  <si>
    <t>TORSO SUPPORT S3 COMPLETE</t>
  </si>
  <si>
    <t>ER VER2</t>
  </si>
  <si>
    <t>4420745-C</t>
  </si>
  <si>
    <t>SEITENSCHUTZ CARB KL. RADABDECKUNG X L 25–26" RAD KPL</t>
  </si>
  <si>
    <t>SIDE GUARD CARBON SMALL X</t>
  </si>
  <si>
    <t>X</t>
  </si>
  <si>
    <t>4421030-C</t>
  </si>
  <si>
    <t>SEITENSCHUTZ CARBON O. RADABDECKUNG S3 24" KPL. PAAR</t>
  </si>
  <si>
    <t>SIDE GUARD NO FENDER S3 2</t>
  </si>
  <si>
    <t>24" CPL PAIR</t>
  </si>
  <si>
    <t>4421070-C</t>
  </si>
  <si>
    <t>SEITENSCHUTZ CARBON OHNE RADABDECKUNG X 24" KPL. PAAR</t>
  </si>
  <si>
    <t>SIDE GUARD NO FENDER X 24</t>
  </si>
  <si>
    <t>4" CPL PAIR</t>
  </si>
  <si>
    <t>4421530-C</t>
  </si>
  <si>
    <t>SEITENSCHUTZ CARBON O. RADABDECKUNG S3 25" KPL. PAAR</t>
  </si>
  <si>
    <t>25" CPL PAIR</t>
  </si>
  <si>
    <t>4421630-C</t>
  </si>
  <si>
    <t>SEITENSCHUTZ CARBON O. RADABDECKUNG S3 26" KPL. PAAR</t>
  </si>
  <si>
    <t>26" CPL PAIR</t>
  </si>
  <si>
    <t>4421670-C</t>
  </si>
  <si>
    <t>SEITENSCHUTZ CARBON OHNE RADABDECKUNG X 26" KPL. PAAR</t>
  </si>
  <si>
    <t>SIDE GUARD NO FENDER X 26</t>
  </si>
  <si>
    <t>6" CPL PAIR</t>
  </si>
  <si>
    <t>4422030-C</t>
  </si>
  <si>
    <t>SEITENSCHUTZ CARBON S. RADABDECKUNG S3 24" KPL. PAAR</t>
  </si>
  <si>
    <t>SIDE GUARD S. FENDER S3 2</t>
  </si>
  <si>
    <t>4422070-C</t>
  </si>
  <si>
    <t>SEITENSCHUTZ CARBON S. RADABDECKUNG X 24" KPL. PAAR</t>
  </si>
  <si>
    <t>SIDE GUARD S. FENDER X 24</t>
  </si>
  <si>
    <t>4"CPL PAIR</t>
  </si>
  <si>
    <t>4422530-C</t>
  </si>
  <si>
    <t>SEITENSCHUTZ CARBON S. RADABDECKUNG S3 25" KPL. PAAR</t>
  </si>
  <si>
    <t>4422570-C</t>
  </si>
  <si>
    <t>SEITENSCHUTZ CARBON S. RADABDECKUNG X 25" KPL. PAAR</t>
  </si>
  <si>
    <t>SIDE GUARD S. FENDER X 25</t>
  </si>
  <si>
    <t>5"CPL PAIR</t>
  </si>
  <si>
    <t>4422630-C</t>
  </si>
  <si>
    <t>SEITENSCHUTZ CARBON S. RADABDECKUNG S3 26" KPL. PAAR</t>
  </si>
  <si>
    <t>4422670-C</t>
  </si>
  <si>
    <t>SEITENSCHUTZ CARBON S. RADABDECKUNG X 26" KPL. PAAR</t>
  </si>
  <si>
    <t>SIDE GUARD S. FENDER X 26</t>
  </si>
  <si>
    <t>6"CPL PAIR</t>
  </si>
  <si>
    <t>4423030-C</t>
  </si>
  <si>
    <t>SEITENSCHUTZ CARBON L. RADABDECKUNG S3 24" KPL. PAAR</t>
  </si>
  <si>
    <t>SIDE GUARD L. FENDER S3 2</t>
  </si>
  <si>
    <t>4423070-C</t>
  </si>
  <si>
    <t>SEITENSCHUTZ CARBON L. RADABDECKUNG X 24" KPL. PAAR</t>
  </si>
  <si>
    <t>SIDE GUARD L. FENDER X 24</t>
  </si>
  <si>
    <t>4423530-C</t>
  </si>
  <si>
    <t>SEITENSCHUTZ CARBON L. RADABDECKUNG S3 25" KPL. PAAR</t>
  </si>
  <si>
    <t>4423570-C</t>
  </si>
  <si>
    <t>SEITENSCHUTZ CARBON L. RADABDECKUNG X 25" KPL. PAAR</t>
  </si>
  <si>
    <t>SIDE GUARD L. FENDER X 25</t>
  </si>
  <si>
    <t>4423630-C</t>
  </si>
  <si>
    <t>SEITENSCHUTZ CARBON L. RADABDECKUNG S3 26" KPL. PAAR</t>
  </si>
  <si>
    <t>4423670-C</t>
  </si>
  <si>
    <t>SEITENSCHUTZ CARBON L. RADABDECKUNG X 26" KPL. PAAR</t>
  </si>
  <si>
    <t>SIDE GUARD L. FENDER X 26</t>
  </si>
  <si>
    <t>5801033GP-C</t>
  </si>
  <si>
    <t>ROLLSTUHL U3 Y- FRONT 33</t>
  </si>
  <si>
    <t>WHEELCHAIR U3 Y-FRONT 33F</t>
  </si>
  <si>
    <t>FOR</t>
  </si>
  <si>
    <t>5801036GP-C</t>
  </si>
  <si>
    <t>ROLLSTUHL U3 Y- FRONT 36</t>
  </si>
  <si>
    <t>WHEELCHAIR U3 Y-FRONT 36F</t>
  </si>
  <si>
    <t>5801039GP-C</t>
  </si>
  <si>
    <t>ROLLSTUHL U3 Y- FRONT 39</t>
  </si>
  <si>
    <t>WHEELCHAIR U3 Y-FRONT 39F</t>
  </si>
  <si>
    <t>5801042GP-C</t>
  </si>
  <si>
    <t>ROLLSTUHL U3 Y- FRONT 42</t>
  </si>
  <si>
    <t>WHEELCHAIR U3 Y-FRONT 42F</t>
  </si>
  <si>
    <t>5801045GP-C</t>
  </si>
  <si>
    <t>ROLLSTUHL U3 Y- FRONT 45</t>
  </si>
  <si>
    <t>WHEELCHAIR U3 Y-FRONT 45F</t>
  </si>
  <si>
    <t>5801050GP-C</t>
  </si>
  <si>
    <t>ROLLSTUHL U3 Y- FRONT 50</t>
  </si>
  <si>
    <t>WHEELCHAIR U3 Y-FRONT 50F</t>
  </si>
  <si>
    <t>5802033GP-C</t>
  </si>
  <si>
    <t>ROLLSTUHL U3 KURZ YFRONT 33</t>
  </si>
  <si>
    <t>WHEELCHAIR U3 SHORT Y-FRO</t>
  </si>
  <si>
    <t>ONT 33 FOR</t>
  </si>
  <si>
    <t>5802036GP-C</t>
  </si>
  <si>
    <t>ROLLSTUHL U3 KURZ YFRONT 36</t>
  </si>
  <si>
    <t>ONT 36 FOR</t>
  </si>
  <si>
    <t>5802039GP-C</t>
  </si>
  <si>
    <t>ROLLSTUHL U3 KURZ YFRONT 39</t>
  </si>
  <si>
    <t>ONT 39 FOR</t>
  </si>
  <si>
    <t>5802042GP-C</t>
  </si>
  <si>
    <t>ROLLSTUHL U3 KURZ YFRONT 42</t>
  </si>
  <si>
    <t>ONT 42 FOR</t>
  </si>
  <si>
    <t>5802045GP-C</t>
  </si>
  <si>
    <t>ROLLSTUHL U3 KURZ YFRONT 45</t>
  </si>
  <si>
    <t>ONT 45 FOR</t>
  </si>
  <si>
    <t>5802050GP-C</t>
  </si>
  <si>
    <t>ROLLSTUHL U3 KURZ YFRONT 50</t>
  </si>
  <si>
    <t>ONT 50 FOR</t>
  </si>
  <si>
    <t>5803033GP-C</t>
  </si>
  <si>
    <t>ROLLSTUHL U3 LIGHT YFRONT 33</t>
  </si>
  <si>
    <t>ONT 33</t>
  </si>
  <si>
    <t>5803036GP-C</t>
  </si>
  <si>
    <t>ROLLSTUHL U3 LIGHT YFRONT 36</t>
  </si>
  <si>
    <t>ONT 36</t>
  </si>
  <si>
    <t>5803039GP-C</t>
  </si>
  <si>
    <t>ROLLSTUHL U3 LIGHT YFRONT 39</t>
  </si>
  <si>
    <t>ONT 39</t>
  </si>
  <si>
    <t>5803042GP-C</t>
  </si>
  <si>
    <t>ROLLSTUHL U3 LIGHT YFRONT 42</t>
  </si>
  <si>
    <t>ONT 42</t>
  </si>
  <si>
    <t>5803045GP-C</t>
  </si>
  <si>
    <t>ROLLSTUHL U3 LIGHT YFRONT 45</t>
  </si>
  <si>
    <t>ONT 45</t>
  </si>
  <si>
    <t>5805033GP-C</t>
  </si>
  <si>
    <t>ROLLSTUHL U3 LIGHT/L YFRONT 33</t>
  </si>
  <si>
    <t>WHEELCHAIR U3 LIGHT/L Y-F</t>
  </si>
  <si>
    <t>FRONT 33 FOR</t>
  </si>
  <si>
    <t>5805036GP-C</t>
  </si>
  <si>
    <t>ROLLSTUHL U3 LIGHT/L YFRONT 36</t>
  </si>
  <si>
    <t>FRONT 36 FOR</t>
  </si>
  <si>
    <t>5805039GP-C</t>
  </si>
  <si>
    <t>ROLLSTUHL U3 LIGHT/L YFRONT 39</t>
  </si>
  <si>
    <t>FRONT 39 FOR</t>
  </si>
  <si>
    <t>5805042GP-C</t>
  </si>
  <si>
    <t>ROLLSTUHL U3 LIGHT/L YFRONT 42</t>
  </si>
  <si>
    <t>FRONT 42 FOR</t>
  </si>
  <si>
    <t>5805045GP-C</t>
  </si>
  <si>
    <t>ROLLSTUHL U3 LIGHT/L YFRONT 45</t>
  </si>
  <si>
    <t>FRONT 45 FOR</t>
  </si>
  <si>
    <t>4401200-C</t>
  </si>
  <si>
    <t>ARMLEHNE S3/U3 KPL 24" PAAR</t>
  </si>
  <si>
    <t>ARMREST S3/U3 24" PAIR</t>
  </si>
  <si>
    <t>4401300-C</t>
  </si>
  <si>
    <t>ARMLEHNE S3/U3 26" KPL. PAAR</t>
  </si>
  <si>
    <t>ARMREST S3/U3 26" PAIR</t>
  </si>
  <si>
    <t>4430100-C</t>
  </si>
  <si>
    <t>ARMLEHNE KOMPL. PAAR KURZES KISSEN</t>
  </si>
  <si>
    <t>ARMREST COMPL PAIR SHORTC</t>
  </si>
  <si>
    <t>CUSHION</t>
  </si>
  <si>
    <t>4430110-C</t>
  </si>
  <si>
    <t>ARMLEHNE BAMBINO KOMPLETT PAAR</t>
  </si>
  <si>
    <t>ARMREST BAMBINO COMPL PAI</t>
  </si>
  <si>
    <t>IR</t>
  </si>
  <si>
    <t>4430120-C</t>
  </si>
  <si>
    <t>ARMLEHNE KOMPL. PAAR VERLÄNGERT 35 MM</t>
  </si>
  <si>
    <t>ARMREST COMPL PAIR EXTEND</t>
  </si>
  <si>
    <t>DED 35 MM</t>
  </si>
  <si>
    <t>4430125-C</t>
  </si>
  <si>
    <t>ARMLEHNE LANGES KISSEN S2 GROß KPL. PAAR</t>
  </si>
  <si>
    <t>ARMREST LONG CUSHION S2 L</t>
  </si>
  <si>
    <t>LARGE</t>
  </si>
  <si>
    <t>4430130-C</t>
  </si>
  <si>
    <t>ARMLEHNE KPL. PAAR LANGES KISSEN</t>
  </si>
  <si>
    <t>ARMREST COMPL PAIR LONG C</t>
  </si>
  <si>
    <t>4430135-C</t>
  </si>
  <si>
    <t>ARMLEHNE LANG VERLÄNGERT 35 MM S2 GROß</t>
  </si>
  <si>
    <t>ARMREST LONG EXTENDED 35M</t>
  </si>
  <si>
    <t>MM S2 LARGE</t>
  </si>
  <si>
    <t>4430140-C</t>
  </si>
  <si>
    <t>ARMLEHNE KOMPL. PAAR VERLÄNGERT 35 MM PAAR</t>
  </si>
  <si>
    <t>4430150-C</t>
  </si>
  <si>
    <t>ARMLEHNE LANG FLACHES KISSEN KPL. PAAR</t>
  </si>
  <si>
    <t>ARMREST LONG FLAT CUSHION</t>
  </si>
  <si>
    <t>NCPL PAIR</t>
  </si>
  <si>
    <t>4235000-C</t>
  </si>
  <si>
    <t>SEITENSCHUTZ B3 KPL. PAAR</t>
  </si>
  <si>
    <t>SIDE GUARD B3 CPL PAIR</t>
  </si>
  <si>
    <t>4235010-C</t>
  </si>
  <si>
    <t>SEITENSCHUTZ B3 KURZ KPL. PAAR</t>
  </si>
  <si>
    <t>SIDE GUARD B3 SHORT CPL P</t>
  </si>
  <si>
    <t>PAIR</t>
  </si>
  <si>
    <t>4400050-C</t>
  </si>
  <si>
    <t>SEITENSCHUTZ M3 KPL. MIT BEFESTIGUNGSPAAR</t>
  </si>
  <si>
    <t>SIDE GUARD M3 CPL W. ATTA</t>
  </si>
  <si>
    <t>ACHMENT PAIR</t>
  </si>
  <si>
    <t>4402430-C</t>
  </si>
  <si>
    <t>SEITENSCHUTZ S3 24" KPL. PAAR</t>
  </si>
  <si>
    <t>SIDE GUARD S3 24" CPL PAI</t>
  </si>
  <si>
    <t>SEITENSCHUTZ S3 (X) 24" KPL. PAAR</t>
  </si>
  <si>
    <t>SIDE GUARD S3 (X) 24" CPL</t>
  </si>
  <si>
    <t>L PAIR</t>
  </si>
  <si>
    <t>4402530-C</t>
  </si>
  <si>
    <t>SEITENSCHUTZ S3 25" KPL. PAAR</t>
  </si>
  <si>
    <t>SIDE GUARD S3 25" CPL PAI</t>
  </si>
  <si>
    <t>4402570-C</t>
  </si>
  <si>
    <t>SEITENSCHUTZ S3 (X) 25" KPL. PAAR</t>
  </si>
  <si>
    <t>SIDE GUARD S3 (X) 25" CPL</t>
  </si>
  <si>
    <t>4402630-C</t>
  </si>
  <si>
    <t>SEITENSCHUTZ S3 26" KPL. PAAR</t>
  </si>
  <si>
    <t>SIDE GUARD S3 26" CPL PAI</t>
  </si>
  <si>
    <t>4402633-C</t>
  </si>
  <si>
    <t>SEITENSCHUTZ S3 FÜR S3/X 26" LINKS</t>
  </si>
  <si>
    <t>SIDE GUARD S3 FOR S3/X 26</t>
  </si>
  <si>
    <t>6" L</t>
  </si>
  <si>
    <t>4410008-C</t>
  </si>
  <si>
    <t>SEITENSCHUTZ BAMBINO 22" KPL RECHTS</t>
  </si>
  <si>
    <t>SIDE GUARD BAMBINO 22" PA</t>
  </si>
  <si>
    <t>AIR</t>
  </si>
  <si>
    <t>4410009-C</t>
  </si>
  <si>
    <t>SEITENSCHUTZ BAMBINO 22" KPL LINKS</t>
  </si>
  <si>
    <t>4410010-C</t>
  </si>
  <si>
    <t>SEITENSCHUTZ BAMBINO 22" KPL. PAAR</t>
  </si>
  <si>
    <t>4410015-C</t>
  </si>
  <si>
    <t>SEITENSCHUTZ BAMBINO 20" PAAR</t>
  </si>
  <si>
    <t>SIDE GUARD BAMBINO 20" PA</t>
  </si>
  <si>
    <t>4410110-C</t>
  </si>
  <si>
    <t>SEITENSCHUTZ BAMBINO 22" WINTER PAAR</t>
  </si>
  <si>
    <t>SIDE GUARD BAMBINO 22" WI</t>
  </si>
  <si>
    <t>INTER PAIR</t>
  </si>
  <si>
    <t>4410115-C</t>
  </si>
  <si>
    <t>SEITENSCHUTZ BAMBINO WINTER 20"</t>
  </si>
  <si>
    <t>SIDE GUARDS BAMBINO WINTE</t>
  </si>
  <si>
    <t>ER 20"</t>
  </si>
  <si>
    <t>4410310-C</t>
  </si>
  <si>
    <t>SEITENSCHUTZ BAMBINO 24" WINTER PAAR</t>
  </si>
  <si>
    <t>SIDE GUARD BAMBINO 24" WI</t>
  </si>
  <si>
    <t>4410410-C</t>
  </si>
  <si>
    <t>SEITENSCHUTZ BAMBINO 24" PAAR</t>
  </si>
  <si>
    <t>SIDE GUARD BAMBINO 24" PA</t>
  </si>
  <si>
    <t>4410412-C</t>
  </si>
  <si>
    <t>SEITENSCHUTZ BAMBINO 24" LINKS</t>
  </si>
  <si>
    <t>SIDE GUARD BAMBINO 24" LE</t>
  </si>
  <si>
    <t>EFT</t>
  </si>
  <si>
    <t>4420010-C</t>
  </si>
  <si>
    <t>SEITENSCHUTZ MIT ABDECKUNG  PAAR</t>
  </si>
  <si>
    <t>SIDE GUARDS WITH COVER PA</t>
  </si>
  <si>
    <t>4420030-C</t>
  </si>
  <si>
    <t>SEITENSCHUTZ MIT ABDECKUNG VERLÄNGERT PAAR</t>
  </si>
  <si>
    <t>SIDE GUARDS WITH COVER EX</t>
  </si>
  <si>
    <t>XTENDED PAIR</t>
  </si>
  <si>
    <t>4420040-C</t>
  </si>
  <si>
    <t>SEITENSCHUTZ MIT ABDECKUNG 26" PAAR</t>
  </si>
  <si>
    <t>SIDE GUARDS WITH COVER 26</t>
  </si>
  <si>
    <t>6" PAIR</t>
  </si>
  <si>
    <t>4420621-C</t>
  </si>
  <si>
    <t>SEITENSCHUTZBLECH CARBON GROß RECHTS</t>
  </si>
  <si>
    <t>SIDE GUARD PLATE CARBON L</t>
  </si>
  <si>
    <t>LARGE RIGHT</t>
  </si>
  <si>
    <t>4420622-C</t>
  </si>
  <si>
    <t>SEITENSCHUTZBLECH CARBON GROß LINKS</t>
  </si>
  <si>
    <t>LARGE LEFT</t>
  </si>
  <si>
    <t>4420744-C</t>
  </si>
  <si>
    <t>SEITENSCHUTZ CARB KL. RADABDECKUNG X R 25–26" RAD KPL</t>
  </si>
  <si>
    <t>SEITENTEIL S3 (X3) A24"-26" B24"-25"CPL PAIR</t>
  </si>
  <si>
    <t>SIDEGUARD S3 (X3) A24"-26</t>
  </si>
  <si>
    <t>" B24"-25"CPL PAIR</t>
  </si>
  <si>
    <t>SEITENTEIL S3 (X3) B26" CPL PAIR</t>
  </si>
  <si>
    <t>SIDEGUARD S3 (X3) B26" CP</t>
  </si>
  <si>
    <t>3300053-C</t>
  </si>
  <si>
    <t>MONTAGESATZ HILFSBREMSE</t>
  </si>
  <si>
    <t>ASSEMBLY KIT ASSISTANT BR</t>
  </si>
  <si>
    <t>RAKE</t>
  </si>
  <si>
    <t>3673033-C</t>
  </si>
  <si>
    <t>BREMSE EINHAND 30–33 RECHTS</t>
  </si>
  <si>
    <t>BRAKE ONEHAND 30-33 RIGHT</t>
  </si>
  <si>
    <t>T</t>
  </si>
  <si>
    <t>3673639-C</t>
  </si>
  <si>
    <t>BREMSE EINHAND 36–39 RECHTS</t>
  </si>
  <si>
    <t>BRAKE ONEHAND 36-39 RIGHT</t>
  </si>
  <si>
    <t>3674245-C</t>
  </si>
  <si>
    <t>BREMSE EINHAND 42–45 RECHTS</t>
  </si>
  <si>
    <t>BRAKE ONEHAND 42-45 RIGHT</t>
  </si>
  <si>
    <t>3683033-C</t>
  </si>
  <si>
    <t>BREMSE EINHAND 30–33 LINKS</t>
  </si>
  <si>
    <t>BRAKE ONEHAND 30-33 LEFT</t>
  </si>
  <si>
    <t>3683639-C</t>
  </si>
  <si>
    <t>BREMSE EINHAND 36–39 LINKS</t>
  </si>
  <si>
    <t>BRAKE ONEHAND 36-39 LEFT</t>
  </si>
  <si>
    <t>3684245-C</t>
  </si>
  <si>
    <t>BREMSE EINHAND 42–45 LINKS</t>
  </si>
  <si>
    <t>BRAKE ONEHAND 42-45 LEFT</t>
  </si>
  <si>
    <t>6810000-C</t>
  </si>
  <si>
    <t>ABLAGETISCH B3 KPL.</t>
  </si>
  <si>
    <t>TRAY TABLE B3 CPL</t>
  </si>
  <si>
    <t>6810020-C</t>
  </si>
  <si>
    <t>TISCH S3 KPL.</t>
  </si>
  <si>
    <t>TABLE S3 CPL</t>
  </si>
  <si>
    <t>4120033-C</t>
  </si>
  <si>
    <t>FUßSTÜTZE NACH VORNE 33 VERSTÄRKT</t>
  </si>
  <si>
    <t>FOOTREST FORWARD TURN 33</t>
  </si>
  <si>
    <t xml:space="preserve"> REINFORCED</t>
  </si>
  <si>
    <t>4120036-C</t>
  </si>
  <si>
    <t>FUßSTÜTZE NACH VORNE 36 VERSTÄRKT</t>
  </si>
  <si>
    <t>FOOTREST FORWARD TURN 36</t>
  </si>
  <si>
    <t>4120039-C</t>
  </si>
  <si>
    <t>FUßSTÜTZE NACH VORNE 39 VERSTÄRKT</t>
  </si>
  <si>
    <t>FOOTREST FORWARD TURN 39</t>
  </si>
  <si>
    <t>4120042-C</t>
  </si>
  <si>
    <t>FUßSTÜTZE NACH VORNE 42 VERSTÄRKT</t>
  </si>
  <si>
    <t>FOOTREST FORWARD TURN 42</t>
  </si>
  <si>
    <t>4120045-C</t>
  </si>
  <si>
    <t>FUßSTÜTZE NACH VORNE 45 VERSTÄRKT</t>
  </si>
  <si>
    <t>FOOTREST FORWARD TURN 45</t>
  </si>
  <si>
    <t>1102461-C</t>
  </si>
  <si>
    <t>4220020-C</t>
  </si>
  <si>
    <t>SCHIEBEBÜGEL MICRO KOMPLETT</t>
  </si>
  <si>
    <t>PUSHBAR MICRO COMPLETE</t>
  </si>
  <si>
    <t>6504027-C</t>
  </si>
  <si>
    <t>FUßPLATTE S3 CARBON B 27 KPL.</t>
  </si>
  <si>
    <t>FOOTPLATE S3 CARBON W 27C</t>
  </si>
  <si>
    <t>CPL</t>
  </si>
  <si>
    <t>6504030-C</t>
  </si>
  <si>
    <t>FUßPLATTE S3 CARBON B 30 KPL.</t>
  </si>
  <si>
    <t>FOOTPLATE S3 CARBON W 30C</t>
  </si>
  <si>
    <t>6504033-C</t>
  </si>
  <si>
    <t>FUßPLATTE S3 CARBON B 33 KPL.</t>
  </si>
  <si>
    <t>FOOTPLATE S3 CARBON W 33C</t>
  </si>
  <si>
    <t>6504036-C</t>
  </si>
  <si>
    <t>FUßPLATTE S3 CARBON B 36 KPL.</t>
  </si>
  <si>
    <t>FOOTPLATE S3 CARBON W 36C</t>
  </si>
  <si>
    <t>6504039-C</t>
  </si>
  <si>
    <t>FUßPLATTE S3 CARBON B 39 KPL.</t>
  </si>
  <si>
    <t>FOOTPLATE S3 CARBON W 39C</t>
  </si>
  <si>
    <t>6504042-C</t>
  </si>
  <si>
    <t>FUßPLATTE S3 CARBON B 42 KPL.</t>
  </si>
  <si>
    <t>FOOTPLATE S3 CARBON W 42C</t>
  </si>
  <si>
    <t>6505033-C</t>
  </si>
  <si>
    <t>FUßPLATTE U3 CARBON B 33 KPL.</t>
  </si>
  <si>
    <t>FOOTPLATE U3 CARBON W 33C</t>
  </si>
  <si>
    <t>6505036-C</t>
  </si>
  <si>
    <t>FUßPLATTE U3 CARBON B 36 KPL.</t>
  </si>
  <si>
    <t>FOOTPLATE U3 CARBON W 36C</t>
  </si>
  <si>
    <t>6505039-C</t>
  </si>
  <si>
    <t>FUßPLATTE U3 CARBON B 39 KPL.</t>
  </si>
  <si>
    <t>FOOTPLATE U3 CARBON W 39C</t>
  </si>
  <si>
    <t>6505042-C</t>
  </si>
  <si>
    <t>FUßPLATTE U3 CARBON B 42 KPL.</t>
  </si>
  <si>
    <t>FOOTPLATE U3 CARBON W 42C</t>
  </si>
  <si>
    <t>6505045-C</t>
  </si>
  <si>
    <t>FUßPLATTE U3 CARBON B 45 KPL.</t>
  </si>
  <si>
    <t>FOOTPLATE U3 CARBON W 45C</t>
  </si>
  <si>
    <t>FUßPLATTE X CARBON B 33 KPL.</t>
  </si>
  <si>
    <t>FUßPLATTE X CARBON B 36 KPL.</t>
  </si>
  <si>
    <t>FUßPLATTE X CARBON B 39 KPL.</t>
  </si>
  <si>
    <t>FUßPLATTE X CARBON B 42 KPL.</t>
  </si>
  <si>
    <t>FUßPLATTE X CARBON B 45 KPL.</t>
  </si>
  <si>
    <t>6760501-C</t>
  </si>
  <si>
    <t>AMPUTATIONSSTÜTZE KPL. RECHTS</t>
  </si>
  <si>
    <t>.RIGHT</t>
  </si>
  <si>
    <t>6760502-C</t>
  </si>
  <si>
    <t>AMPUTATIONSSTÜTZE KPL. LINKS</t>
  </si>
  <si>
    <t>.LEFT</t>
  </si>
  <si>
    <t>4220024-C</t>
  </si>
  <si>
    <t>SCHIEBEBÜGEL 24 CM KOMPLETT</t>
  </si>
  <si>
    <t>PUSHBAR 24 CM COMPLETE</t>
  </si>
  <si>
    <t>4220027-C</t>
  </si>
  <si>
    <t>SCHIEBEBÜGEL 27 CM KOMPLETT</t>
  </si>
  <si>
    <t>PUSHBAR 27 CM COMPLETE</t>
  </si>
  <si>
    <t>4220030-C</t>
  </si>
  <si>
    <t>SCHIEBEBÜGEL 30 CM KOMPLETT</t>
  </si>
  <si>
    <t>PUSHBAR 30 CM COMPLETE</t>
  </si>
  <si>
    <t>4220033-C</t>
  </si>
  <si>
    <t>SCHIEBEBÜGEL 33 CM KOMPLETT</t>
  </si>
  <si>
    <t>PUSHBAR 33 CM COMPLETE</t>
  </si>
  <si>
    <t>4220036-C</t>
  </si>
  <si>
    <t>SCHIEBEBÜGEL 36 CM KOMPLETT</t>
  </si>
  <si>
    <t>PUSHBAR 36 CM COMPLETE</t>
  </si>
  <si>
    <t>4220039-C</t>
  </si>
  <si>
    <t>SCHIEBEBÜGEL 39 CM KOMPLETT</t>
  </si>
  <si>
    <t>PUSH BAR 39 CM COMPLETE</t>
  </si>
  <si>
    <t>4220042-C</t>
  </si>
  <si>
    <t>SCHIEBEBÜGEL 42 CM KOMPLETT</t>
  </si>
  <si>
    <t>PUSHBAR 42 CM COMPLETE</t>
  </si>
  <si>
    <t>4233000-C</t>
  </si>
  <si>
    <t>SCHIEBEBÜGEL B3 KOMPLETT</t>
  </si>
  <si>
    <t>PUSHBAR B3 COMPLETE</t>
  </si>
  <si>
    <t>4240027 VER2-C</t>
  </si>
  <si>
    <t>SCHIEBEBÜGEL S3 H/A B 27 CM KPL.</t>
  </si>
  <si>
    <t>PUSH BAR S3 H/A W27CM CPL</t>
  </si>
  <si>
    <t>4240030 VER2-C</t>
  </si>
  <si>
    <t>SCHIEBEBÜGEL S3 H/A B 30 CM KPL.</t>
  </si>
  <si>
    <t>PUSH BAR S3 H/A W30CM CPL</t>
  </si>
  <si>
    <t>4240033 VER2-C</t>
  </si>
  <si>
    <t>SCHIEBEBÜGEL S3 H/A B 33 CM KPL.</t>
  </si>
  <si>
    <t>PUSH BAR S3 H/A W33CM CPL</t>
  </si>
  <si>
    <t>4240036 VER2-C</t>
  </si>
  <si>
    <t>SCHIEBEBÜGEL S3 H/A B 36 CM KPL.</t>
  </si>
  <si>
    <t>PUSH BAR S3 H/A W36CM CPL</t>
  </si>
  <si>
    <t>4240039 VER2-C</t>
  </si>
  <si>
    <t>SCHIEBEBÜGEL S3 H/A B 39 CM KPL.</t>
  </si>
  <si>
    <t>PUSH BAR S3 H/A W39CM CPL</t>
  </si>
  <si>
    <t>4240042 VER2-C</t>
  </si>
  <si>
    <t>SCHIEBEBÜGEL S3 H/A B 42 CM KPL.</t>
  </si>
  <si>
    <t>PUSH BAR S3 H/A W42CM CPL</t>
  </si>
  <si>
    <t>4240045 VER2-C</t>
  </si>
  <si>
    <t>SCHIEBEBÜGEL S3 H/A B 45 CM KPL.</t>
  </si>
  <si>
    <t>PUSH BAR S3 H/A W45CM CPL</t>
  </si>
  <si>
    <t>4240050 VER2-C</t>
  </si>
  <si>
    <t>SCHIEBEBÜGEL S3 H/A B 50 CM KPL.</t>
  </si>
  <si>
    <t>PUSH BAR S3 H/A W50CM CPL</t>
  </si>
  <si>
    <t>4240127-C</t>
  </si>
  <si>
    <t>SCHIEBEBÜGEL H/A 27 CM FÜR HILFSBREMSE</t>
  </si>
  <si>
    <t>PUSH BAR HEIGHT ADJUSTABL</t>
  </si>
  <si>
    <t>LE 30</t>
  </si>
  <si>
    <t>4240130-C</t>
  </si>
  <si>
    <t>SCHIEBEBÜGEL S3 H/A 30 FÜR HILFSBREMSE</t>
  </si>
  <si>
    <t>PUSH BAR S3 H/A 30 FOR AS</t>
  </si>
  <si>
    <t>SSIST.BRAKE</t>
  </si>
  <si>
    <t>4240133-C</t>
  </si>
  <si>
    <t>SCHIEBEBÜGEL S3 H/A 33 FÜR HILFSBREMSE</t>
  </si>
  <si>
    <t>PUSH BAR S3 H/A 33 FOR AS</t>
  </si>
  <si>
    <t>4240136-C</t>
  </si>
  <si>
    <t>SCHIEBEBÜGEL S3 H/A 36 FÜR HILFSBREMSE</t>
  </si>
  <si>
    <t>PUSH BAR S3 H/A 36 FOR AS</t>
  </si>
  <si>
    <t>4240139-C</t>
  </si>
  <si>
    <t>SCHIEBEBÜGEL S3 H/A 39 FÜR HILFSBREMSE</t>
  </si>
  <si>
    <t>PUSH BAR S3 H/A 39 FOR AS</t>
  </si>
  <si>
    <t>4240142-C</t>
  </si>
  <si>
    <t>SCHIEBEBÜGEL S3 H/A 42 FÜR HILFSBREMSE</t>
  </si>
  <si>
    <t>PUSH BAR S3 H/A 42 FOR AS</t>
  </si>
  <si>
    <t>4240145-C</t>
  </si>
  <si>
    <t>SCHIEBEBÜGEL S3 H/A 45 FÜR HILFSBREMSE</t>
  </si>
  <si>
    <t>PUSH BAR S3 H/A 45 FOR AS</t>
  </si>
  <si>
    <t>4240150-C</t>
  </si>
  <si>
    <t>SCHIEBEBÜGEL S3 H/A 50 FÜR HILFSBREMSE</t>
  </si>
  <si>
    <t>PUSH BAR S3 H/A 50 FOR AS</t>
  </si>
  <si>
    <t>4250045-C</t>
  </si>
  <si>
    <t>SCHIEBEGRIFFE H/A PAAR FÜR HILFSBREMSE</t>
  </si>
  <si>
    <t>PUSH HANDLES H/A PAIR EXT</t>
  </si>
  <si>
    <t>TENDED</t>
  </si>
  <si>
    <t>4251000-C</t>
  </si>
  <si>
    <t>SCHIEBEGRIFFE H/A PAAR +10</t>
  </si>
  <si>
    <t>PUSH HANDLES H/A PAIR +10</t>
  </si>
  <si>
    <t>0</t>
  </si>
  <si>
    <t>4252000-C</t>
  </si>
  <si>
    <t>SCHIEBEGRIFFE H/A PAAR +20</t>
  </si>
  <si>
    <t>PUSH HANDLES H/A PAIR +20</t>
  </si>
  <si>
    <t>4252060 VER2-C</t>
  </si>
  <si>
    <t>SCHIEBEGRIFF S3 H/A PAAR KPL.</t>
  </si>
  <si>
    <t>PUSH HANDLE S3 H/A PAIR C</t>
  </si>
  <si>
    <t>4252063 VER2-C</t>
  </si>
  <si>
    <t>SCHIEBEGRIFF S3 H/A +10 PAAR KPL.</t>
  </si>
  <si>
    <t>PUSH HANDLE S3 H/A +10 PA</t>
  </si>
  <si>
    <t>AIR CPL</t>
  </si>
  <si>
    <t>4252164 VER2-C</t>
  </si>
  <si>
    <t>SCHIEBEGRIFFE S3 H/A LINKS KPL. +10</t>
  </si>
  <si>
    <t>PUSH HANDLES S3 PAIR</t>
  </si>
  <si>
    <t>4252165 VER2-C</t>
  </si>
  <si>
    <t>SCHIEBEGRIFFE S3 H/A RECHTS KPL. +10</t>
  </si>
  <si>
    <t>4253000-C</t>
  </si>
  <si>
    <t>SCHIEBEGRIFFE H/A -5 CM FÜR MAX. 150 KG</t>
  </si>
  <si>
    <t>PUSH HANDLES H/A -5CM FOR</t>
  </si>
  <si>
    <t>R MAX 150KG</t>
  </si>
  <si>
    <t>9920011-C</t>
  </si>
  <si>
    <t>FARBE BLAU CLASSIC</t>
  </si>
  <si>
    <t>COLOUR BLUE CLASSIC</t>
  </si>
  <si>
    <t>9920013-C</t>
  </si>
  <si>
    <t>FARBE MEAN GREEN</t>
  </si>
  <si>
    <t>COLOUR MEAN GREEN</t>
  </si>
  <si>
    <t>9920014-C</t>
  </si>
  <si>
    <t>FARBE PANORANGE</t>
  </si>
  <si>
    <t>COLOUR PANORANGE</t>
  </si>
  <si>
    <t>9920016-C</t>
  </si>
  <si>
    <t>FARBE BRAVE BRONZE</t>
  </si>
  <si>
    <t>COLOUR BRAVE BRONZE</t>
  </si>
  <si>
    <t>9930002-C</t>
  </si>
  <si>
    <t>FARBE GRAU METALLIC</t>
  </si>
  <si>
    <t>COLOUR GREY METALLIC</t>
  </si>
  <si>
    <t>9930011-C</t>
  </si>
  <si>
    <t>FARBE ANODIC SCHWARZ</t>
  </si>
  <si>
    <t>COLOUR ANODIC BLACK</t>
  </si>
  <si>
    <t>9930014-C</t>
  </si>
  <si>
    <t>FARBE PEARLWHITE</t>
  </si>
  <si>
    <t>COLOUR WHITE PEARL</t>
  </si>
  <si>
    <t>9930024-C</t>
  </si>
  <si>
    <t>FARBE TELEMAGENTA</t>
  </si>
  <si>
    <t>Colour Telemagenta</t>
  </si>
  <si>
    <t>9930025-C</t>
  </si>
  <si>
    <t>FARBE RACING BLAU</t>
  </si>
  <si>
    <t>COLOUR RACING BLUE</t>
  </si>
  <si>
    <t>9930026-C</t>
  </si>
  <si>
    <t>FARBE RUBY RED</t>
  </si>
  <si>
    <t>COLOUR RUBY RED</t>
  </si>
  <si>
    <t>9930027-C</t>
  </si>
  <si>
    <t xml:space="preserve">FARBE STING GELB </t>
  </si>
  <si>
    <t>COLOUR STING YELLOW</t>
  </si>
  <si>
    <t>9930031-C</t>
  </si>
  <si>
    <t>FARBE HORIZON GRAU</t>
  </si>
  <si>
    <t>COLOUR HORIZON GREY</t>
  </si>
  <si>
    <t>9930032-C</t>
  </si>
  <si>
    <t>FARBE PINE GREEN</t>
  </si>
  <si>
    <t>COLOUR PINE GREEN</t>
  </si>
  <si>
    <t>9930033-C</t>
  </si>
  <si>
    <t>FARBE PEARL VIOLET</t>
  </si>
  <si>
    <t>COLOUR PEARL VIOLET</t>
  </si>
  <si>
    <t>4250000-C</t>
  </si>
  <si>
    <t>SCHIEBEGRIFFE H/A PAAR</t>
  </si>
  <si>
    <t>PUSH HANDLES H/A PAIR</t>
  </si>
  <si>
    <t>4710024-C</t>
  </si>
  <si>
    <t>KOPFPOLSTER 24 CM</t>
  </si>
  <si>
    <t>CUSHION HEAD 24CM</t>
  </si>
  <si>
    <t>4710027-C</t>
  </si>
  <si>
    <t>KOPFPOLSTER 27 CM</t>
  </si>
  <si>
    <t>CUSHION HEAD 27CM</t>
  </si>
  <si>
    <t>4710030-C</t>
  </si>
  <si>
    <t>KOPFPOLSTER 30 CM</t>
  </si>
  <si>
    <t>CUSHION HEAD 30CM</t>
  </si>
  <si>
    <t>4710033-C</t>
  </si>
  <si>
    <t>KOPFPOLSTER 33 CM</t>
  </si>
  <si>
    <t>CUSHION HEAD 33CM</t>
  </si>
  <si>
    <t>4710036-C</t>
  </si>
  <si>
    <t>KOPFPOLSTER 36 CM</t>
  </si>
  <si>
    <t>CUSHION HEAD 36CM</t>
  </si>
  <si>
    <t>4710039-C</t>
  </si>
  <si>
    <t>KOPFPOLSTER 39 CM</t>
  </si>
  <si>
    <t>CUSHION HEAD 39CM</t>
  </si>
  <si>
    <t>4351030-C</t>
  </si>
  <si>
    <t>KIPPSICHERUNG VERLÄNGERT 30 MM PAAR</t>
  </si>
  <si>
    <t>ANTI TIP DEVICE EXTENDED3</t>
  </si>
  <si>
    <t>30MM PAIR</t>
  </si>
  <si>
    <t>4351060-C</t>
  </si>
  <si>
    <t>KIPPSICHERUNG VERLÄNGERT 60 MM PAAR</t>
  </si>
  <si>
    <t>ANTI TIP DEVICE EXTENDED6</t>
  </si>
  <si>
    <t>60 MM PAIR</t>
  </si>
  <si>
    <t>4353000-C</t>
  </si>
  <si>
    <t>KIPPSICHERUNG S3 PAAR</t>
  </si>
  <si>
    <t>ANTI TIP DEVICE S3 PAIR</t>
  </si>
  <si>
    <t>4353030-C</t>
  </si>
  <si>
    <t>KIPPSICHERUNG S3 PAAR +30</t>
  </si>
  <si>
    <t>ANTI TIP DEVICE S3 PAIR +</t>
  </si>
  <si>
    <t>+30</t>
  </si>
  <si>
    <t>4353060-C</t>
  </si>
  <si>
    <t>KIPPSICHERUNG S3 PAAR +60</t>
  </si>
  <si>
    <t>+60</t>
  </si>
  <si>
    <t>4353080-C</t>
  </si>
  <si>
    <t>KIPPSICHERUNG S3 GROß PAAR</t>
  </si>
  <si>
    <t>ANTI TIP DEVICE S3 LARGEP</t>
  </si>
  <si>
    <t>4353085-C</t>
  </si>
  <si>
    <t>KIPPSICHERUNG GROß + 30 PAAR</t>
  </si>
  <si>
    <t>ANTI TIP DEVICE LARGE + 3</t>
  </si>
  <si>
    <t>30 PAIR</t>
  </si>
  <si>
    <t>4353300-C</t>
  </si>
  <si>
    <t>KIPPSICHERUNG B3 KPL. PAAR</t>
  </si>
  <si>
    <t>ANTI TIP DEVICE B3 CPL PA</t>
  </si>
  <si>
    <t>A</t>
  </si>
  <si>
    <t>4353330-C</t>
  </si>
  <si>
    <t>KIPPSICHERUNG B3 +30 PAAR</t>
  </si>
  <si>
    <t>ANTI TIP DEVICE B3 +30 PA</t>
  </si>
  <si>
    <t>4353430-C</t>
  </si>
  <si>
    <t>KIPPSICHERUNG S3 FLACH +30 PAAR</t>
  </si>
  <si>
    <t>ANTI TIP DEVICE S3 LOW +</t>
  </si>
  <si>
    <t>4354000-C</t>
  </si>
  <si>
    <t>KIPPSICHERUNG X FLACH  PAAR</t>
  </si>
  <si>
    <t>ANTI TIP DEVICE X LOW PAI</t>
  </si>
  <si>
    <t>I</t>
  </si>
  <si>
    <t>KIPPSCHUTZ X3 KOMPLETT</t>
  </si>
  <si>
    <t>ANTITIP-ENHED X3 KPL PARI</t>
  </si>
  <si>
    <t>4355000-C</t>
  </si>
  <si>
    <t>KIPPSICHERUNG S3 FLACH  PAAR</t>
  </si>
  <si>
    <t>ANTI TIP DEVICE S3 LOW PA</t>
  </si>
  <si>
    <t>4640000-C</t>
  </si>
  <si>
    <t>WEGROLLSICHERUNG MICRO 3 KPL. PAAR</t>
  </si>
  <si>
    <t>ANTI ROLL DEVICE MICRO 3C</t>
  </si>
  <si>
    <t>CPL PAIR</t>
  </si>
  <si>
    <t>SEITENSTÜTZE VERSTELLBAR</t>
  </si>
  <si>
    <t>LE</t>
  </si>
  <si>
    <t>6770205-C</t>
  </si>
  <si>
    <t>RUMPFSTÜTZEN S3 KOMPLETT LINKS MIT MONTAGESATZ</t>
  </si>
  <si>
    <t>TE LEFT</t>
  </si>
  <si>
    <t>6770206-C</t>
  </si>
  <si>
    <t>RUMPFSTÜTZEN S3 KOMPLETT RECHTS MIT MONTAGESATZ</t>
  </si>
  <si>
    <t>TE RIGHT</t>
  </si>
  <si>
    <t>6770305-C</t>
  </si>
  <si>
    <t>RUMPFSTÜTZE S3 KOMPLETT L VER2</t>
  </si>
  <si>
    <t>EL VER2</t>
  </si>
  <si>
    <t>4420821-C</t>
  </si>
  <si>
    <t>SEITENSCHUTZ CARBON RECHTS MIT LEISTE</t>
  </si>
  <si>
    <t>SIDE GUARD CARBON RIGHT W</t>
  </si>
  <si>
    <t>W.LEDGE</t>
  </si>
  <si>
    <t>4420822-C</t>
  </si>
  <si>
    <t>SEITENSCHUTZ CARBON LINKS MIT LEISTE</t>
  </si>
  <si>
    <t>SIDE GUARD CARBON LEFT W.</t>
  </si>
  <si>
    <t>.LEDGE</t>
  </si>
  <si>
    <t>4420844-C</t>
  </si>
  <si>
    <t>SEITENSCHUTZ CARBON X 26" RE O.RADABD./HALTERG</t>
  </si>
  <si>
    <t>SIDE GUARD CARBON X 26" R</t>
  </si>
  <si>
    <t>RIGHT NO FENDER NO ATTACH</t>
  </si>
  <si>
    <t>4420845-C</t>
  </si>
  <si>
    <t>SEITENSCHUTZ CARBON X 26" LI O.RADABD./HALTERG</t>
  </si>
  <si>
    <t>SIDE GUARD CARBON X 26" L</t>
  </si>
  <si>
    <t>LEFT NO FENDER NO ATTACHM</t>
  </si>
  <si>
    <t>4421033-C</t>
  </si>
  <si>
    <t>SEITENSCHUTZ CARBON OHNE RADABDECKUNG S3/X 24–25" L</t>
  </si>
  <si>
    <t>SIDE GUARD NO FENDER S3/X</t>
  </si>
  <si>
    <t>X24-25" L</t>
  </si>
  <si>
    <t>4421034-C</t>
  </si>
  <si>
    <t>SEITENSCHUTZ CARBON OHNE RADABDECKUNG S3/X 24–25" R</t>
  </si>
  <si>
    <t>X24-25" R</t>
  </si>
  <si>
    <t>4421570-C</t>
  </si>
  <si>
    <t>SEITENSCHUTZ CARBON OHNE RADABDECKUNG X 25" KPL. PAAR</t>
  </si>
  <si>
    <t>SIDE GUARD NO FENDER X 25</t>
  </si>
  <si>
    <t>5" CPL PAIR</t>
  </si>
  <si>
    <t>4421633-C</t>
  </si>
  <si>
    <t>SEITENSCHUTZ CARBON OHNE RADABDECKUNG S3 26" L</t>
  </si>
  <si>
    <t>26" L</t>
  </si>
  <si>
    <t>4421634-C</t>
  </si>
  <si>
    <t>SEITENSCHUTZ CARBON OHNE RADABDECKUNG S3 26" R</t>
  </si>
  <si>
    <t>26" R</t>
  </si>
  <si>
    <t>4421673-C</t>
  </si>
  <si>
    <t>SEITENSCHUTZ CARBON OHNE RADABDECKUNG X 26" L</t>
  </si>
  <si>
    <t>4421674-C</t>
  </si>
  <si>
    <t>SEITENSCHUTZ CARBON OHNE RADABDECKUNG X 26" R</t>
  </si>
  <si>
    <t>6" R</t>
  </si>
  <si>
    <t>4422033-C</t>
  </si>
  <si>
    <t>SEITENSCHUTZ CARBON S. RADABDECKUNG S3/X 24–25" L</t>
  </si>
  <si>
    <t>SIDE GUARD S. FENDER S3/X</t>
  </si>
  <si>
    <t>4422034-C</t>
  </si>
  <si>
    <t>SEITENSCHUTZ CARBON S. RADABDECKUNG S3/X 24–25" R</t>
  </si>
  <si>
    <t>4422633-C</t>
  </si>
  <si>
    <t>SEITENSCHUTZ CARBON S. RADABDECKUNG S3 26" L</t>
  </si>
  <si>
    <t>4422634-C</t>
  </si>
  <si>
    <t>SEITENSCHUTZ CARBON S. RADABDECKUNG S3 26" R</t>
  </si>
  <si>
    <t>4422673-C</t>
  </si>
  <si>
    <t>SEITENSCHUTZ CARBON S. RADABDECKUNG X 26" L</t>
  </si>
  <si>
    <t>4422674-C</t>
  </si>
  <si>
    <t>SEITENSCHUTZ CARBON S. RADABDECKUNG X 26" R</t>
  </si>
  <si>
    <t>4423033-C</t>
  </si>
  <si>
    <t>SEITENSCHUTZ CARBON L. RADABDECKUNG S3/X 24–25" L</t>
  </si>
  <si>
    <t>SIDE GUARD L. FENDER S3/X</t>
  </si>
  <si>
    <t>4423034-C</t>
  </si>
  <si>
    <t>SEITENSCHUTZ CARBON L. RADABDECKUNG S3/X 24–25" R</t>
  </si>
  <si>
    <t>4423633-C</t>
  </si>
  <si>
    <t>SEITENSCHUTZ CARBON L. RADABDECKUNG S3 26" L</t>
  </si>
  <si>
    <t>4423634-C</t>
  </si>
  <si>
    <t>SEITENSCHUTZ CARBON L. RADABDECKUNG S3 26" R</t>
  </si>
  <si>
    <t>4423673-C</t>
  </si>
  <si>
    <t>SEITENSCHUTZ CARBON L. RADABDECKUNG X 26" L</t>
  </si>
  <si>
    <t>6"L</t>
  </si>
  <si>
    <t>4423674-C</t>
  </si>
  <si>
    <t>SEITENSCHUTZ CARBON L. RADABDECKUNG X 26" R</t>
  </si>
  <si>
    <t>6"R</t>
  </si>
  <si>
    <t>4630137-C</t>
  </si>
  <si>
    <t>BREMSE S3 MIT VERLÄNGERTEN BREMSHEBEL L</t>
  </si>
  <si>
    <t>BRAKE S3 W. EXTENDED BRAK</t>
  </si>
  <si>
    <t>KE LEVER L</t>
  </si>
  <si>
    <t>REIFENMANTEL RETYRE TRACTION 24" KOMPL. PAAR</t>
  </si>
  <si>
    <t>TYRE RETYRE TRACTION 24"</t>
  </si>
  <si>
    <t xml:space="preserve"> CPL PAIR</t>
  </si>
  <si>
    <t>6703300-C</t>
  </si>
  <si>
    <t>KLAPPBARE FUßSTÜTZE NEU 33/36 PAAR</t>
  </si>
  <si>
    <t>FOLDABLE FOOTREST NEW 33/</t>
  </si>
  <si>
    <t>/36  PAIR</t>
  </si>
  <si>
    <t>6703900-C</t>
  </si>
  <si>
    <t>KLAPPBARE FUßSTÜTZE NEU 39/42 PAAR</t>
  </si>
  <si>
    <t>FOLDABLE FOOTREST NEW 39/</t>
  </si>
  <si>
    <t>/42</t>
  </si>
  <si>
    <t>6704500-C</t>
  </si>
  <si>
    <t>KLAPPBARE FUßSTÜTZE NEU 45 PAAR</t>
  </si>
  <si>
    <t>FOLDABLE FOOTREST NEW 45</t>
  </si>
  <si>
    <t xml:space="preserve"> PAIR</t>
  </si>
  <si>
    <t>6705000-C</t>
  </si>
  <si>
    <t>KLAPPBARE FUßSTÜTZE NEU 50 PAAR</t>
  </si>
  <si>
    <t>FOLDABLE FOOTREST NEW 50</t>
  </si>
  <si>
    <t>6723300-C</t>
  </si>
  <si>
    <t>KLAPPBARE FUßSTÜTZE VERLÄNGERT 33/36 NEU PAAR</t>
  </si>
  <si>
    <t>FOLDABLE FOOTREST EXTENDE</t>
  </si>
  <si>
    <t>ED 33/36</t>
  </si>
  <si>
    <t>6723900-C</t>
  </si>
  <si>
    <t>KLAPPBARE FUßSTÜTZE VERLÄNGERT 39/42 NEU PAAR</t>
  </si>
  <si>
    <t>ED 39/42</t>
  </si>
  <si>
    <t>6724500-C</t>
  </si>
  <si>
    <t>KLAPPBARE FUßSTÜTZE VERLÄNGERT 45 NEU PAAR</t>
  </si>
  <si>
    <t>ED 45</t>
  </si>
  <si>
    <t>6725000-C</t>
  </si>
  <si>
    <t>KLAPPBARE FUßSTÜTZE VERLÄNGERT 50 NEU PAAR</t>
  </si>
  <si>
    <t>ED 50</t>
  </si>
  <si>
    <t>6733300-C</t>
  </si>
  <si>
    <t>KLAPPBARE FUßSTÜTZE GROß 33/36 KOMPL. PAAR</t>
  </si>
  <si>
    <t>FOLDABLE FOOTREST LARGE 3</t>
  </si>
  <si>
    <t>33/36 COMPL</t>
  </si>
  <si>
    <t>6733900-C</t>
  </si>
  <si>
    <t>KLAPPBARE FUßSTÜTZE GROß 39/42 KOMPL. PAAR</t>
  </si>
  <si>
    <t>39/42 COMPL</t>
  </si>
  <si>
    <t>6734500-C</t>
  </si>
  <si>
    <t>KLAPPBARE FUßSTÜTZE GROß 45/50 KOMPL. PAAR</t>
  </si>
  <si>
    <t>FOLDABLE FOOTREST LARGE 4</t>
  </si>
  <si>
    <t>45/50 COMPL</t>
  </si>
  <si>
    <t>6743300-C</t>
  </si>
  <si>
    <t>6743900-C</t>
  </si>
  <si>
    <t>6744500-C</t>
  </si>
  <si>
    <t>4235005-C</t>
  </si>
  <si>
    <t>ARMLEHNE B3 KPL. LINKS</t>
  </si>
  <si>
    <t>ARMSUPPORT B3 CPL LEFT</t>
  </si>
  <si>
    <t>4235006-C</t>
  </si>
  <si>
    <t>ARMLEHNE B3 KPL. RECHTS</t>
  </si>
  <si>
    <t>ARMSUPPORT B3 CPL RIGHT</t>
  </si>
  <si>
    <t>4401201-C</t>
  </si>
  <si>
    <t>ARMLEHNE S3/U3 24" LINKS</t>
  </si>
  <si>
    <t>ARMREST S3/U3 24" LEFT</t>
  </si>
  <si>
    <t>4401202-C</t>
  </si>
  <si>
    <t>ARMLEHNE S3/U3 24" RECHTS</t>
  </si>
  <si>
    <t>ARMREST S3/U3 24" RIGHT</t>
  </si>
  <si>
    <t>4401301-C</t>
  </si>
  <si>
    <t>ARMLEHNE S3/U3 26" LINKS</t>
  </si>
  <si>
    <t>ARMREST S3/U3 26" LEFT</t>
  </si>
  <si>
    <t>4401302-C</t>
  </si>
  <si>
    <t>ARMLEHNE S3/U3 26" RECHTS</t>
  </si>
  <si>
    <t>ARMREST S3/U3 26" RIGHT</t>
  </si>
  <si>
    <t>4430121-C</t>
  </si>
  <si>
    <t>ARMLEHNE KPL. RECHTS VERLÄNGERT 35 MM</t>
  </si>
  <si>
    <t>ARMREST COMPL RIGHT EXTEN</t>
  </si>
  <si>
    <t>NDED 35 MM</t>
  </si>
  <si>
    <t>4430122-C</t>
  </si>
  <si>
    <t>ARMLEHNE KPL. LINKS VERLÄNGERT 35 MM</t>
  </si>
  <si>
    <t>ARMREST COMPL LEFT EXTEND</t>
  </si>
  <si>
    <t>4430131-C</t>
  </si>
  <si>
    <t>ARMLEHNE RECHTS LANGES KISSEN</t>
  </si>
  <si>
    <t>ARMREST RIGHT LONG CUSHIO</t>
  </si>
  <si>
    <t>ON</t>
  </si>
  <si>
    <t>4430132-C</t>
  </si>
  <si>
    <t>ARMLEHNE LINKS LANGES POLSTER</t>
  </si>
  <si>
    <t>ARMREST LEFT LONG CUSHION</t>
  </si>
  <si>
    <t>N</t>
  </si>
  <si>
    <t>4430141-C</t>
  </si>
  <si>
    <t>ARMLEHNE RECHTS LANGES KISSEN VERLÄNGERT</t>
  </si>
  <si>
    <t>ON EXTENDED</t>
  </si>
  <si>
    <t>4430142-C</t>
  </si>
  <si>
    <t>ARMLEHNE LINKS LANGES KISSEN VERLÄNGERT</t>
  </si>
  <si>
    <t>NEXTENDED</t>
  </si>
  <si>
    <t>4430151-C</t>
  </si>
  <si>
    <t>ARMLEHNE FLACHES KISSEN RECHTS</t>
  </si>
  <si>
    <t>ARMREST COMPL RIGHT</t>
  </si>
  <si>
    <t>4430152-C</t>
  </si>
  <si>
    <t>ARMLEHNE FLACHES KISSEN LINKS</t>
  </si>
  <si>
    <t>ARMREST COMPL LEFT</t>
  </si>
  <si>
    <t>7110530-C</t>
  </si>
  <si>
    <t>RÜCKENLEHNE S3 FÜR FESTE RÜCKEN B 30</t>
  </si>
  <si>
    <t>BACKREST S3 FOR SOLID BAC</t>
  </si>
  <si>
    <t>CKS W30</t>
  </si>
  <si>
    <t>7110531-C</t>
  </si>
  <si>
    <t>RÜCKENLEHNE S3 FÜR FESTE RÜCKEN B 33</t>
  </si>
  <si>
    <t>CKS W33</t>
  </si>
  <si>
    <t>7110532-C</t>
  </si>
  <si>
    <t>RÜCKENLEHNE S3 FÜR FESTE RÜCKEN B 36</t>
  </si>
  <si>
    <t>CKS W36</t>
  </si>
  <si>
    <t>7110533-C</t>
  </si>
  <si>
    <t>RÜCKENLEHNE S3 FÜR FESTE RÜCKEN B 39</t>
  </si>
  <si>
    <t>CKS W39</t>
  </si>
  <si>
    <t>7110534-C</t>
  </si>
  <si>
    <t>RÜCKENLEHNE S3 FÜR FESTE RÜCKEN B 42</t>
  </si>
  <si>
    <t>CKS W42</t>
  </si>
  <si>
    <t>7110535-C</t>
  </si>
  <si>
    <t>RÜCKENLEHNE S3 FÜR FESTE RÜCKEN B 45</t>
  </si>
  <si>
    <t>CKS W45</t>
  </si>
  <si>
    <t>7110536-C</t>
  </si>
  <si>
    <t>RÜCKENLEHNE S3 FÜR FESTE RÜCKEN B 50</t>
  </si>
  <si>
    <t>CKS W50</t>
  </si>
  <si>
    <t>7110584-C</t>
  </si>
  <si>
    <t>RÜCKENLEHNE U3L FÜR FESTE RÜCKEN B 33</t>
  </si>
  <si>
    <t>BACKREST U3L FOR SOLID BA</t>
  </si>
  <si>
    <t>ACKS W33</t>
  </si>
  <si>
    <t>7110585-C</t>
  </si>
  <si>
    <t>RÜCKENLEHNE U3L FÜR FESTE RÜCKEN B 36</t>
  </si>
  <si>
    <t>ACKS W36</t>
  </si>
  <si>
    <t>7110586-C</t>
  </si>
  <si>
    <t>RÜCKENLEHNE U3L FÜR FESTE RÜCKEN B 39</t>
  </si>
  <si>
    <t>ACKS W39</t>
  </si>
  <si>
    <t>7110587-C</t>
  </si>
  <si>
    <t>RÜCKENLEHNE U3L FÜR FESTE RÜCKEN B 42</t>
  </si>
  <si>
    <t>ACKS W42</t>
  </si>
  <si>
    <t>7110588-C</t>
  </si>
  <si>
    <t>RÜCKENLEHNE U3L FÜR FESTE RÜCKEN B 45</t>
  </si>
  <si>
    <t>ACKS W45</t>
  </si>
  <si>
    <t>9450060-C</t>
  </si>
  <si>
    <t>ANPASSUNGSGEBÜHR</t>
  </si>
  <si>
    <t>ADJUSTING FEE</t>
  </si>
  <si>
    <t>SCHIEBEGRIFFE FALTBAR X3 PAAR</t>
  </si>
  <si>
    <t>PUSH HANDLES FOLDABLE X3</t>
  </si>
  <si>
    <t>SCHIEBEGRIFF KLAPPBAR, PAAR</t>
  </si>
  <si>
    <t>4500000-C</t>
  </si>
  <si>
    <t>SPEICHENSCHUTZ MIT PANTHERA LOGO PAAR</t>
  </si>
  <si>
    <t>SPOKE PROTECTORS WITH PAN</t>
  </si>
  <si>
    <t>NTHERA LOGO</t>
  </si>
  <si>
    <t>4500002-C</t>
  </si>
  <si>
    <t>SPEICHENSCHUTZ 24" MAXGRIP PAAR</t>
  </si>
  <si>
    <t>SPOKE PROTECTORS PAIR M-G</t>
  </si>
  <si>
    <t>4500011-C</t>
  </si>
  <si>
    <t>SPEICHENSCHUTZ 24" PAAR OHNE AUFDRUCK</t>
  </si>
  <si>
    <t>SPOKE PROTECTORS PAIR WIT</t>
  </si>
  <si>
    <t>THOUT PRINT</t>
  </si>
  <si>
    <t>4500019-C</t>
  </si>
  <si>
    <t>SPEICHENSCHUTZ MIT PANTHERA LOGO 18" PAAR</t>
  </si>
  <si>
    <t>SPOKE PROTECTORS 18" PAIR</t>
  </si>
  <si>
    <t>4500021-C</t>
  </si>
  <si>
    <t>SPEICHENSCHUTZ MIT PANTHERA LOGO 20" PAAR</t>
  </si>
  <si>
    <t>SPOKE PROTECTORS 20" PAIR</t>
  </si>
  <si>
    <t>4500100-C</t>
  </si>
  <si>
    <t>SPEICHENSCHUTZ MIT PANTHERA LOGO 22" ST.</t>
  </si>
  <si>
    <t>SPOKE PROTECTORS 22" PAIR</t>
  </si>
  <si>
    <t>4500111-C</t>
  </si>
  <si>
    <t>SPEICHENSCHUTZ 22" PAAR OHNE AUFDRUCK</t>
  </si>
  <si>
    <t>SPOKE PROTECTORS 22" WITH</t>
  </si>
  <si>
    <t>HOUT PRINT</t>
  </si>
  <si>
    <t>4500120-C</t>
  </si>
  <si>
    <t>SPEICHENSCHUTZ AUTOFELGENTHEMA 20" PAAR</t>
  </si>
  <si>
    <t>SPOKE GUARD CAR RIM THEME</t>
  </si>
  <si>
    <t>E20" PAIR</t>
  </si>
  <si>
    <t>4500122-C</t>
  </si>
  <si>
    <t>SPEICHENSCHUTZ AUTOFELGENTHEMA 22" PAAR</t>
  </si>
  <si>
    <t>E22" PAIR</t>
  </si>
  <si>
    <t>4500124-C</t>
  </si>
  <si>
    <t>SPEICHENSCHUTZ AUTOFELGENTHEMA 24" PAAR</t>
  </si>
  <si>
    <t>E24" PAIR</t>
  </si>
  <si>
    <t>4500220-C</t>
  </si>
  <si>
    <t>SPEICHENSCHUTZ SMILEY-THEMA 20" PAAR</t>
  </si>
  <si>
    <t>SPOKE GUARD SMILEY THEME2</t>
  </si>
  <si>
    <t>20" PAIR</t>
  </si>
  <si>
    <t>4500222-C</t>
  </si>
  <si>
    <t>SPEICHENSCHUTZ SMILEY-THEMA 22" PAAR</t>
  </si>
  <si>
    <t>22" PAIR</t>
  </si>
  <si>
    <t>4500224-C</t>
  </si>
  <si>
    <t>SPEICHENSCHUTZ SMILEY-THEMA 24" PAAR</t>
  </si>
  <si>
    <t>24" PAIR</t>
  </si>
  <si>
    <t>4500320-C</t>
  </si>
  <si>
    <t>SPEICHENSCHUTZ SPLASH-THEMA 20" PAAR</t>
  </si>
  <si>
    <t>SPOKE GUARD SPLASH THEME2</t>
  </si>
  <si>
    <t>4500322-C</t>
  </si>
  <si>
    <t>SPEICHENSCHUTZ SPLASH-THEMA 22" PAAR</t>
  </si>
  <si>
    <t>4500324-C</t>
  </si>
  <si>
    <t>SPEICHENSCHUTZ SPLASH-THEMA 24" PAAR</t>
  </si>
  <si>
    <t>4500420-C</t>
  </si>
  <si>
    <t>SPEICHENSCHUTZ ANIMAL PLANET 20" PAAR</t>
  </si>
  <si>
    <t>SPOKE GUARD ANIMAL PLANET</t>
  </si>
  <si>
    <t>T20" PAIR</t>
  </si>
  <si>
    <t>4500422-C</t>
  </si>
  <si>
    <t>SPEICHENSCHUTZ ANIMAL PLANET 22" PAAR</t>
  </si>
  <si>
    <t>T22" PAIR</t>
  </si>
  <si>
    <t>4500424-C</t>
  </si>
  <si>
    <t>SPEICHENSCHUTZ ANIMAL PLANET 24" PAAR</t>
  </si>
  <si>
    <t>T24" PAIR</t>
  </si>
  <si>
    <t>4500518-C</t>
  </si>
  <si>
    <t>SPEICHENSCHUTZ OCEAN MICRO 18" PAAR</t>
  </si>
  <si>
    <t>SPOKE GUARD OCEAN MICRO 1</t>
  </si>
  <si>
    <t>18" PAIR</t>
  </si>
  <si>
    <t>4500520-C</t>
  </si>
  <si>
    <t>SPEICHENSCHUTZ MEER MICRO 20" PAAR</t>
  </si>
  <si>
    <t>SPOKE GUARD OCEAN MICRO 2</t>
  </si>
  <si>
    <t>4500618-C</t>
  </si>
  <si>
    <t>SPEICHENSCHUTZ AUTOS MICRO 18" PAAR</t>
  </si>
  <si>
    <t>SPOKE GUARD CARS MICRO 18</t>
  </si>
  <si>
    <t>8" PAIR</t>
  </si>
  <si>
    <t>4500620-C</t>
  </si>
  <si>
    <t>SPEICHENSCHUTZ AUTOS MICRO 20" PAAR</t>
  </si>
  <si>
    <t>SPOKE GUARD CARS MICRO 20</t>
  </si>
  <si>
    <t>0" PAIR</t>
  </si>
  <si>
    <t>4500718-C</t>
  </si>
  <si>
    <t>SPEICHENSCHUTZ TIERE MICRO 18" PAAR</t>
  </si>
  <si>
    <t>SPOKE GUARD ANIMALS MICRO</t>
  </si>
  <si>
    <t>O18" PAIR</t>
  </si>
  <si>
    <t>4500720-C</t>
  </si>
  <si>
    <t>SPEICHENSCHUTZ TIERE MICRO 20" PAAR</t>
  </si>
  <si>
    <t>O20" PAIR</t>
  </si>
  <si>
    <t>4500818-C</t>
  </si>
  <si>
    <t>SPEICHENSCHUTZ SPLASH-THEMA MICRO 18" PAAR</t>
  </si>
  <si>
    <t>SPOKE GUARD SPLASH MICRO1</t>
  </si>
  <si>
    <t>4500820-C</t>
  </si>
  <si>
    <t>SPEICHENSCHUTZ SPLASH-THEMA MICRO 20" PAAR</t>
  </si>
  <si>
    <t>SPOKE GUARD SPLASH MICRO2</t>
  </si>
  <si>
    <t>4400051-C</t>
  </si>
  <si>
    <t>SEITENSCHUTZ M3 LINKS</t>
  </si>
  <si>
    <t>SIDE GUARD M3 LEFT</t>
  </si>
  <si>
    <t>4400052-C</t>
  </si>
  <si>
    <t>SEITENSCHUTZ M3 RECHTS</t>
  </si>
  <si>
    <t>SIDE GUARD M3 RIGHT</t>
  </si>
  <si>
    <t>4400053-C</t>
  </si>
  <si>
    <t>SEITENSCHUTZ M3 KPL. MIT BEFESTIGUNG LINKS</t>
  </si>
  <si>
    <t>ACHMENT RIGHT</t>
  </si>
  <si>
    <t>4401013-C</t>
  </si>
  <si>
    <t>SEITENSCHUTZ S3/U3 LINKS M. BEFESTIGUNG</t>
  </si>
  <si>
    <t>SIDE GUARD S3/U3 W.ATTACH</t>
  </si>
  <si>
    <t>HMENT</t>
  </si>
  <si>
    <t>4401014-C</t>
  </si>
  <si>
    <t>SEITENSCHUTZ S3/U3 RECHTS M. BEFESTIGUNG</t>
  </si>
  <si>
    <t>4402433-C</t>
  </si>
  <si>
    <t>SEITENSCHUTZ S3 FÜR S3/X 24–25" LINKS</t>
  </si>
  <si>
    <t>SIDE GUARD S3 FOR S3/X 24</t>
  </si>
  <si>
    <t>4-25" LEFT</t>
  </si>
  <si>
    <t>4402434-C</t>
  </si>
  <si>
    <t>SEITENSCHUTZ S3 FÜR S3/X 24–25" RECHTS</t>
  </si>
  <si>
    <t>4-25" RIGHT</t>
  </si>
  <si>
    <t>4402634-C</t>
  </si>
  <si>
    <t>SEITENSCHUTZ S3 FÜR S3/X 26" RECHTS</t>
  </si>
  <si>
    <t>SEITENSCHUTZ S3 (X) 26" KPL. PAAR</t>
  </si>
  <si>
    <t>SIDE GUARD S3 (X) 26" CPL</t>
  </si>
  <si>
    <t>4410016-C</t>
  </si>
  <si>
    <t>SEITENSCHUTZ BAMBINO 20" RECHTS</t>
  </si>
  <si>
    <t>SIDE GUARD BAMBINO 20" RI</t>
  </si>
  <si>
    <t>IGHT</t>
  </si>
  <si>
    <t>4410017-C</t>
  </si>
  <si>
    <t>SEITENSCHUTZ BAMBINO 20" LINKS</t>
  </si>
  <si>
    <t>SIDE GUARD BAMBINO 20" LE</t>
  </si>
  <si>
    <t>4410111-C</t>
  </si>
  <si>
    <t>SEITENSCHUTZ BAMBINO 22" WINTER RECHTS</t>
  </si>
  <si>
    <t>INTER RIGHT</t>
  </si>
  <si>
    <t>4410112-C</t>
  </si>
  <si>
    <t>SEITENSCHUTZ BAMBINO 22" WINTER LINKS</t>
  </si>
  <si>
    <t>INTER LEFT</t>
  </si>
  <si>
    <t>4410116-C</t>
  </si>
  <si>
    <t>SEITENSCHUTZ BAMBINO 20" WINTER RECHTS</t>
  </si>
  <si>
    <t>SIDE GUARD BAMBINO 20" WI</t>
  </si>
  <si>
    <t>4410117-C</t>
  </si>
  <si>
    <t>SEITENSCHUTZ BAMBINO 20" WINTER LINKS</t>
  </si>
  <si>
    <t>SIDE GUARD BAMBINO 20"  W</t>
  </si>
  <si>
    <t>WINTER LEFT</t>
  </si>
  <si>
    <t>4410311-C</t>
  </si>
  <si>
    <t>SEITENSCHUTZ BAMBINO 24" WINTER RECHTS</t>
  </si>
  <si>
    <t>4410312-C</t>
  </si>
  <si>
    <t>SEITENSCHUTZ BAMBINO 24" WINTER LINKS</t>
  </si>
  <si>
    <t>4410411-C</t>
  </si>
  <si>
    <t>SEITENSCHUTZ BAMBINO 24" RECHTS</t>
  </si>
  <si>
    <t>SIDE GUARD BAMBINO 24" RI</t>
  </si>
  <si>
    <t>4420011-C</t>
  </si>
  <si>
    <t>SEITENSCHUTZ MIT ABDECKUNG RECHTS</t>
  </si>
  <si>
    <t>SIDE GUARD WITH COVER RIG</t>
  </si>
  <si>
    <t>GHT</t>
  </si>
  <si>
    <t>4420012-C</t>
  </si>
  <si>
    <t>SEITENSCHUTZ MIT ABDECKUNG LINKS</t>
  </si>
  <si>
    <t>SIDE GUARD WITH COVER LEF</t>
  </si>
  <si>
    <t>FT</t>
  </si>
  <si>
    <t>4420031-C</t>
  </si>
  <si>
    <t>SEITENSCHUTZ MIT ABDECKUNG RECHTS VERLÄNGERT</t>
  </si>
  <si>
    <t>GHT EXTENDED</t>
  </si>
  <si>
    <t>4420032-C</t>
  </si>
  <si>
    <t>SEITENSCHUTZ MIT ABDECKUNG LINKS VERLÄNGERT</t>
  </si>
  <si>
    <t>FT EXTENDED</t>
  </si>
  <si>
    <t>4420041-C</t>
  </si>
  <si>
    <t>SEITENSCHUTZ MIT ABDECKUNG 26" RECHTS</t>
  </si>
  <si>
    <t>6" RIGHT</t>
  </si>
  <si>
    <t>4420042-C</t>
  </si>
  <si>
    <t>SEITENSCHUTZ MIT ABDECKUNG 26" LINKS</t>
  </si>
  <si>
    <t>6" LEFT</t>
  </si>
  <si>
    <t>4420637-C</t>
  </si>
  <si>
    <t>SEITENSCHUTZ CARBON GROß U2L</t>
  </si>
  <si>
    <t>SIDE GUARD CARBON BIG U2</t>
  </si>
  <si>
    <t xml:space="preserve"> L</t>
  </si>
  <si>
    <t>4420638-C</t>
  </si>
  <si>
    <t>4420721-C</t>
  </si>
  <si>
    <t>SEITENSCHUTZ CARBON KLEINER RADABDECKUNG RECHTS</t>
  </si>
  <si>
    <t>SIDE GUARD PLATE CARBON S</t>
  </si>
  <si>
    <t>SMALL RIGHT</t>
  </si>
  <si>
    <t>4420722-C</t>
  </si>
  <si>
    <t>SMALL LEFT</t>
  </si>
  <si>
    <t>9900250-C</t>
  </si>
  <si>
    <t>BEFESTIGUNG BECKENGURT 4-TLG. KPL. SATZ</t>
  </si>
  <si>
    <t>ATTACHMENT PELVIC BELT 4-</t>
  </si>
  <si>
    <t>-P CPL KIT</t>
  </si>
  <si>
    <t>2300030-C</t>
  </si>
  <si>
    <t>ABSENKUNGS-SET</t>
  </si>
  <si>
    <t>LOWERING KIT</t>
  </si>
  <si>
    <t>5073940BLN-C</t>
  </si>
  <si>
    <t>CHASSIS S3 39 GROß SCHWARZ</t>
  </si>
  <si>
    <t>CHASSIS S3 39 LARGE BLACK</t>
  </si>
  <si>
    <t>K</t>
  </si>
  <si>
    <t>5074240BLN-C</t>
  </si>
  <si>
    <t>CHASSIS S3 42 GROß SCHWARZ</t>
  </si>
  <si>
    <t>CHASSIS S3 42 LARGE BLACK</t>
  </si>
  <si>
    <t>5074540BLN-C</t>
  </si>
  <si>
    <t>CHASSIS S3 45 GROß SCHWARZ</t>
  </si>
  <si>
    <t>CHASSIS S3 45 LARGE BLACK</t>
  </si>
  <si>
    <t>5075040BLN-C</t>
  </si>
  <si>
    <t>CHASSIS S3 50 GROß SCHWARZ</t>
  </si>
  <si>
    <t>CHASSIS S3 50 LARGE BLACK</t>
  </si>
  <si>
    <t>5523300BLG-C</t>
  </si>
  <si>
    <t>ROLLSTUHL S3 KURZ NIEDRIG 33 SCHWARZ</t>
  </si>
  <si>
    <t>WHEELCHAIR S3 SHORT LOW 3</t>
  </si>
  <si>
    <t>33 BLACK</t>
  </si>
  <si>
    <t>5523300GP-C</t>
  </si>
  <si>
    <t>ROLLSTUHL S3 KURZ NIEDRIG 33 UNLACKIERT</t>
  </si>
  <si>
    <t>33 UNPAINTED</t>
  </si>
  <si>
    <t>5523600BLG-C</t>
  </si>
  <si>
    <t>ROLLSTUHL S3 KURZ NIEDRIG 36 SCHWARZ</t>
  </si>
  <si>
    <t>36 BLACK</t>
  </si>
  <si>
    <t>5523600GP-C</t>
  </si>
  <si>
    <t>ROLLSTUHL S3 KURZ NIEDRIG 36 UNLACKIERT</t>
  </si>
  <si>
    <t>36 UNPAINTED</t>
  </si>
  <si>
    <t>5523900BLG-C</t>
  </si>
  <si>
    <t>ROLLSTUHL S3 KURZ NIEDRIG 39 SCHWARZ</t>
  </si>
  <si>
    <t>39 BLACK</t>
  </si>
  <si>
    <t>5523900GP-C</t>
  </si>
  <si>
    <t>ROLLSTUHL S3 KURZ NIEDRIG 39 UNLACKIERT</t>
  </si>
  <si>
    <t>39 UNPAINT.</t>
  </si>
  <si>
    <t>5543900BLG-C</t>
  </si>
  <si>
    <t>ROLLSTUHL S3 GROß 39 SCHWARZ</t>
  </si>
  <si>
    <t>WHEELCHAIR S3 LARGE 39 BL</t>
  </si>
  <si>
    <t>LACK</t>
  </si>
  <si>
    <t>5543900GP-C</t>
  </si>
  <si>
    <t>ROLLSTUHL S3 GROß 39 UNLACKIERT</t>
  </si>
  <si>
    <t>WHEELCHAIR S3 LARGE 39 UN</t>
  </si>
  <si>
    <t>NPAINTED</t>
  </si>
  <si>
    <t>5544200BLG-C</t>
  </si>
  <si>
    <t>ROLLSTUHL S3 GROß 42 SCHWARZ</t>
  </si>
  <si>
    <t>WHEELCHAIR S3 LARGE 42 BL</t>
  </si>
  <si>
    <t>5544200GP-C</t>
  </si>
  <si>
    <t>ROLLSTUHL S3 GROß 42 UNLACKIERT</t>
  </si>
  <si>
    <t>WHEELCHAIR S3 LARGE 42 UN</t>
  </si>
  <si>
    <t>5544500BLG-C</t>
  </si>
  <si>
    <t>ROLLSTUHL S3 GROß 45 SCHWARZ</t>
  </si>
  <si>
    <t>WHEELCHAIR S3 LARGE 45 BL</t>
  </si>
  <si>
    <t>5544500GP-C</t>
  </si>
  <si>
    <t>ROLLSTUHL S3 GROß 45 UNLACKIERT</t>
  </si>
  <si>
    <t>WHEELCHAIR S3 LARGE 45 UN</t>
  </si>
  <si>
    <t>5545000BLG-C</t>
  </si>
  <si>
    <t>ROLLSTUHL S3 GROß 50 SCHWARZ</t>
  </si>
  <si>
    <t>WHEELCHAIR S3 LARGE 50 BL</t>
  </si>
  <si>
    <t>5545000GP-C</t>
  </si>
  <si>
    <t>ROLLSTUHL S3 GROß 50 UNLACKIERT</t>
  </si>
  <si>
    <t>WHEELCHAIR S3 LARGE 50 UN</t>
  </si>
  <si>
    <t>5552700BLG-C</t>
  </si>
  <si>
    <t>ROLLSTUHL S3 KURZ ABD 4°27 SCHWARZ</t>
  </si>
  <si>
    <t>WHEELCHAIR S3 SHORT ABD4°</t>
  </si>
  <si>
    <t>°27 BLACK</t>
  </si>
  <si>
    <t>5552700GP-C</t>
  </si>
  <si>
    <t>ROLLSTUHL S3 KURZ ABD 4°27 UNLACKIERT</t>
  </si>
  <si>
    <t>°27 FOR</t>
  </si>
  <si>
    <t>5553000BLG-C</t>
  </si>
  <si>
    <t>ROLLSTUHL S3 KURZ ABD 4°30 SCHWARZ</t>
  </si>
  <si>
    <t>°30 BLACK</t>
  </si>
  <si>
    <t>5553000GP-C</t>
  </si>
  <si>
    <t>ROLLSTUHL S3 KURZ ABD 4°30 UNLACKIERT</t>
  </si>
  <si>
    <t>°30 FOR</t>
  </si>
  <si>
    <t>5553300BLG-C</t>
  </si>
  <si>
    <t>ROLLSTUHL S3 KURZ ABD 4°33 SCHWARZ</t>
  </si>
  <si>
    <t>°33 BLACK</t>
  </si>
  <si>
    <t>5553300GP-C</t>
  </si>
  <si>
    <t>ROLLSTUHL S3 KURZ ABD 4°33 UNLACKIERT</t>
  </si>
  <si>
    <t>°33 FOR</t>
  </si>
  <si>
    <t>5818136G-C</t>
  </si>
  <si>
    <t>ROLLSTUHL S3 SWING LONG 36 SCHWARZ</t>
  </si>
  <si>
    <t>WHEELCHAIR SWING LONG 36</t>
  </si>
  <si>
    <t xml:space="preserve"> BLACK</t>
  </si>
  <si>
    <t>5818136GP-C</t>
  </si>
  <si>
    <t>ROLLSTUHL S3 SWING LONG 36 UNLACKIERT</t>
  </si>
  <si>
    <t>WHEELCHAIR SWING LONG 36P</t>
  </si>
  <si>
    <t>PAINT</t>
  </si>
  <si>
    <t>5818139G-C</t>
  </si>
  <si>
    <t>ROLLSTUHL S3 SWING LONG 39 SCHWARZ</t>
  </si>
  <si>
    <t>WHEELCHAIR SWING LONG 39</t>
  </si>
  <si>
    <t>5818139GP-C</t>
  </si>
  <si>
    <t>ROLLSTUHL S3 SWING LONG 39 UNLACKIERT</t>
  </si>
  <si>
    <t xml:space="preserve"> PAINT</t>
  </si>
  <si>
    <t>5818142G-C</t>
  </si>
  <si>
    <t>ROLLSTUHL S3 SWING LONG 42 SCHWARZ</t>
  </si>
  <si>
    <t>WHEELCHAIR SWING LONG 42</t>
  </si>
  <si>
    <t>5818142GP-C</t>
  </si>
  <si>
    <t>ROLLSTUHL S3 SWING LONG 42 UNLACKIERT</t>
  </si>
  <si>
    <t>UNPAINTED</t>
  </si>
  <si>
    <t>5818145G-C</t>
  </si>
  <si>
    <t>ROLLSTUHL S3 SWING LONG 45 SCHWARZ</t>
  </si>
  <si>
    <t>WHEELCHAIR SWING LONG 45</t>
  </si>
  <si>
    <t>5818145GP-C</t>
  </si>
  <si>
    <t>ROLLSTUHL S3 SWING LONG 45 UNLACKIERT</t>
  </si>
  <si>
    <t>5818150G-C</t>
  </si>
  <si>
    <t>ROLLSTUHL S3 SWING LONG 50 SCHWARZ</t>
  </si>
  <si>
    <t>WHEELCHAIR SWING LONG 50</t>
  </si>
  <si>
    <t>5818150GP-C</t>
  </si>
  <si>
    <t>ROLLSTUHL S3 SWING LONG 50 UNLACKIERT</t>
  </si>
  <si>
    <t>5831033GP-C</t>
  </si>
  <si>
    <t>ROLLSTUHL S3 0° 33</t>
  </si>
  <si>
    <t>WHEELCHAIR S3 0° 33 FOR</t>
  </si>
  <si>
    <t>5831036GP-C</t>
  </si>
  <si>
    <t>ROLLSTUHL S3 0° 36</t>
  </si>
  <si>
    <t>WHEELCHAIR S3 0° 36 FOR</t>
  </si>
  <si>
    <t>5831039GP-C</t>
  </si>
  <si>
    <t>ROLLSTUHL S3 0° 39</t>
  </si>
  <si>
    <t>WHEELCHAIR S3 0° 39 FOR</t>
  </si>
  <si>
    <t>5831042GP-C</t>
  </si>
  <si>
    <t>ROLLSTUHL S3 0° 42</t>
  </si>
  <si>
    <t>WHEELCHAIR S3 0° 42 FOR</t>
  </si>
  <si>
    <t>5831045GP-C</t>
  </si>
  <si>
    <t>ROLLSTUHL S3 0° 45</t>
  </si>
  <si>
    <t>WHEELCHAIR S3 0° 45 FOR</t>
  </si>
  <si>
    <t>5831050GP-C</t>
  </si>
  <si>
    <t>ROLLSTUHL S3 0° 50</t>
  </si>
  <si>
    <t>WHEELCHAIR S3 0° 50 FOR</t>
  </si>
  <si>
    <t>5831233GP-C</t>
  </si>
  <si>
    <t>ROLLSTUHL S3 LANG 33</t>
  </si>
  <si>
    <t>WHEELCHAIR S3 LONG 33</t>
  </si>
  <si>
    <t>5831236GP-C</t>
  </si>
  <si>
    <t>ROLLSTUHL S3 LANG 36</t>
  </si>
  <si>
    <t>WHEELCHAIR S3 LONG 36</t>
  </si>
  <si>
    <t>5831239GP-C</t>
  </si>
  <si>
    <t>ROLLSTUHL S3 LANG 39</t>
  </si>
  <si>
    <t>WHEELCHAIR S3 LONG 39</t>
  </si>
  <si>
    <t>5831242GP-C</t>
  </si>
  <si>
    <t>ROLLSTUHL S3 LANG 42</t>
  </si>
  <si>
    <t>WHEELCHAIR S3 LONG 42</t>
  </si>
  <si>
    <t>5831245GP-C</t>
  </si>
  <si>
    <t>ROLLSTUHL S3 LANG 45</t>
  </si>
  <si>
    <t>WHEELCHAIR S3 LONG 45</t>
  </si>
  <si>
    <t>5831250GP-C</t>
  </si>
  <si>
    <t>ROLLSTUHL S3 LANG 50</t>
  </si>
  <si>
    <t>WHEELCHAIR S3 LONG 50</t>
  </si>
  <si>
    <t>5837036GP-C</t>
  </si>
  <si>
    <t>ROLLSTUHL S3 SWING LOW 0° 36</t>
  </si>
  <si>
    <t>WHEELCHAIR S3 SWING LOW 0</t>
  </si>
  <si>
    <t>0° 36  FOR</t>
  </si>
  <si>
    <t>5837039GP-C</t>
  </si>
  <si>
    <t>ROLLSTUHL S3 SWING LOW 0° 39</t>
  </si>
  <si>
    <t>0° 39  FOR</t>
  </si>
  <si>
    <t>5837042GP-C</t>
  </si>
  <si>
    <t>ROLLSTUHL S3 SWING LOW 0° 42</t>
  </si>
  <si>
    <t>0° 42  FOR</t>
  </si>
  <si>
    <t>5837045GP-C</t>
  </si>
  <si>
    <t>ROLLSTUHL S3 SWING LOW 0° 45</t>
  </si>
  <si>
    <t>0° 45  FOR</t>
  </si>
  <si>
    <t>5837050GP-C</t>
  </si>
  <si>
    <t>ROLLSTUHL S3 SWING LOW 0° 50</t>
  </si>
  <si>
    <t>0° 50  FOR</t>
  </si>
  <si>
    <t>4220224-C</t>
  </si>
  <si>
    <t>SCHIEBEBÜGEL 24 CM</t>
  </si>
  <si>
    <t>PUSHBAR 24 CM</t>
  </si>
  <si>
    <t>4220227-C</t>
  </si>
  <si>
    <t>SCHIEBEBÜGEL 27 CM</t>
  </si>
  <si>
    <t>PUSHBAR 27 CM</t>
  </si>
  <si>
    <t>4220230-C</t>
  </si>
  <si>
    <t>SCHIEBEBÜGEL 30 CM</t>
  </si>
  <si>
    <t>PUSHBAR 30 CM</t>
  </si>
  <si>
    <t>4220233-C</t>
  </si>
  <si>
    <t>SCHIEBEBÜGEL 33 CM</t>
  </si>
  <si>
    <t>PUSHBAR 33 CM</t>
  </si>
  <si>
    <t>4220236-C</t>
  </si>
  <si>
    <t>SCHIEBEBÜGEL 36 CM</t>
  </si>
  <si>
    <t>PUSHBAR 36 CM</t>
  </si>
  <si>
    <t>4220239-C</t>
  </si>
  <si>
    <t>SCHIEBEBÜGEL 39 CM</t>
  </si>
  <si>
    <t>PUSH BAR 39 CM</t>
  </si>
  <si>
    <t>4401251-C</t>
  </si>
  <si>
    <t>GEL-PAD SELBSTKLEBEND 190X50X10 MM PAAR</t>
  </si>
  <si>
    <t>GEL PAD STICK-ON 190*50*1</t>
  </si>
  <si>
    <t>10MM PAIR</t>
  </si>
  <si>
    <t>4750045-C</t>
  </si>
  <si>
    <t>KISSEN 45 5 CM</t>
  </si>
  <si>
    <t>CUSHION 45 5</t>
  </si>
  <si>
    <t>4900009-C</t>
  </si>
  <si>
    <t>PUMPE WIEDERAUFLADBARER KOMPRESSOR</t>
  </si>
  <si>
    <t>PUMP RECHARGEABLE AIR COM</t>
  </si>
  <si>
    <t>MPRESSOR</t>
  </si>
  <si>
    <t>4900013-C</t>
  </si>
  <si>
    <t>TRANSPORTABLER KOMPRESSOR</t>
  </si>
  <si>
    <t>PORTABLE AIR COMPRESSOR</t>
  </si>
  <si>
    <t>5722420-C</t>
  </si>
  <si>
    <t>KISSEN VERSTELLBAR 15-20 B 24 H 2,5</t>
  </si>
  <si>
    <t>CUSHION CUSTOM DEPTH 15-2</t>
  </si>
  <si>
    <t>20 W24 H2,5</t>
  </si>
  <si>
    <t>5722425-C</t>
  </si>
  <si>
    <t>KISSEN VERSTELLBAR 20-25 B 24 H 2,5</t>
  </si>
  <si>
    <t>CUSHION CUSTOM DEPTH 20-2</t>
  </si>
  <si>
    <t>25 W24 H2,5</t>
  </si>
  <si>
    <t>5722434-C</t>
  </si>
  <si>
    <t>KISSEN VERSTELLBAR 25-35 B 24 H 2,5</t>
  </si>
  <si>
    <t>CUSHION CUSTOM DEPTH25-35</t>
  </si>
  <si>
    <t>5 W24 H2,5</t>
  </si>
  <si>
    <t>5722434C-C</t>
  </si>
  <si>
    <t>KISSENBEZUG VERSTELLBAR 25-35 B 24 H 2,5</t>
  </si>
  <si>
    <t>COVER CUSHION CUST. W25-3</t>
  </si>
  <si>
    <t>35 W24 H2,5</t>
  </si>
  <si>
    <t>5722720-C</t>
  </si>
  <si>
    <t>KISSEN VERSTELLBAR 15-20 B 27 H 2,5</t>
  </si>
  <si>
    <t>20 W27 H2,5</t>
  </si>
  <si>
    <t>5722725-C</t>
  </si>
  <si>
    <t>KISSEN VERSTELLBAR 20-25 B 27 H 2,5</t>
  </si>
  <si>
    <t>CUSHION CUSTOM DEPTH20-25</t>
  </si>
  <si>
    <t>5 W27 H2,5</t>
  </si>
  <si>
    <t>5722734-C</t>
  </si>
  <si>
    <t>KISSEN VERSTELLBAR 25-35 B 27 H 2,5</t>
  </si>
  <si>
    <t>5723034-C</t>
  </si>
  <si>
    <t>KISSEN VERSTELLBAR 25-35 B 30 H 2,5</t>
  </si>
  <si>
    <t>5 W30 H2,5</t>
  </si>
  <si>
    <t>5723334-C</t>
  </si>
  <si>
    <t>KISSEN VERSTELLBAR 25-35 B 33 H 2,5</t>
  </si>
  <si>
    <t>5 W33 H2,5</t>
  </si>
  <si>
    <t>5723335-C</t>
  </si>
  <si>
    <t>KISSEN S3 33 2,5 KURZ</t>
  </si>
  <si>
    <t>CUSHION S3 33 2,5 SHORT</t>
  </si>
  <si>
    <t>5723335C-C</t>
  </si>
  <si>
    <t>KISSEN S3 B 33 2,5 CM KURZER BEZUG</t>
  </si>
  <si>
    <t>CUSHION S3 W33 2,5CM SHOR</t>
  </si>
  <si>
    <t>RT COVER</t>
  </si>
  <si>
    <t>5723340-C</t>
  </si>
  <si>
    <t>KISSEN S3 33 2,5 STD</t>
  </si>
  <si>
    <t>CUSHION S3 33 2,5 STD</t>
  </si>
  <si>
    <t>5723340C-C</t>
  </si>
  <si>
    <t>KISSEN S3 B 33 2,5 CM STANDARDBEZUG</t>
  </si>
  <si>
    <t>CUSHION S3 W33 2,5CM STD</t>
  </si>
  <si>
    <t xml:space="preserve"> COVER</t>
  </si>
  <si>
    <t>5723635-C</t>
  </si>
  <si>
    <t>KISSEN S3 36 2,5 KURZ</t>
  </si>
  <si>
    <t>CUSHION S3 36 2,5 SHORT</t>
  </si>
  <si>
    <t>5723635C-C</t>
  </si>
  <si>
    <t>KISSEN S3 B 36 2,5 CM KURZER BEZUG</t>
  </si>
  <si>
    <t>CUSHION S3 W36 2,5CM SHOR</t>
  </si>
  <si>
    <t>5723640-C</t>
  </si>
  <si>
    <t>KISSEN S3 36 2,5 STD</t>
  </si>
  <si>
    <t>CUSHION S3 36 2,5 STD</t>
  </si>
  <si>
    <t>5723640C-C</t>
  </si>
  <si>
    <t>KISSEN S3 B 36 2,5 CM STANDARDBEZUG</t>
  </si>
  <si>
    <t>CUSHION S3 W36 2,5CM STD</t>
  </si>
  <si>
    <t>5723935-C</t>
  </si>
  <si>
    <t>KISSEN S3 39 2,5 KURZ</t>
  </si>
  <si>
    <t>CUSHION S3 39 2,5 SHORT</t>
  </si>
  <si>
    <t>5723935C-C</t>
  </si>
  <si>
    <t>KISSEN S3 B 39 2,5 CM KURZER BEZUG</t>
  </si>
  <si>
    <t>CUSHION S3 W39 2,5CM SHOR</t>
  </si>
  <si>
    <t>5723940-C</t>
  </si>
  <si>
    <t>KISSEN S3 39 2,5 STD</t>
  </si>
  <si>
    <t>CUSHION S3 39 2,5 STD</t>
  </si>
  <si>
    <t>5723940C-C</t>
  </si>
  <si>
    <t>KISSEN S3 B 39 2,5 CM STANDARDBEZUG</t>
  </si>
  <si>
    <t>CUSHION S3 W39 2,5CM STD</t>
  </si>
  <si>
    <t>5724235-C</t>
  </si>
  <si>
    <t>KISSEN S3 42 2,5 KURZ</t>
  </si>
  <si>
    <t>CUSHION S3 42 2,5 SHORT</t>
  </si>
  <si>
    <t>5724235C-C</t>
  </si>
  <si>
    <t>KISSEN S3 B 42 2,5 CM KURZER BEZUG</t>
  </si>
  <si>
    <t>CUSHION S3 W42 2,5CM SHOR</t>
  </si>
  <si>
    <t>5724240-C</t>
  </si>
  <si>
    <t>KISSEN S3 42 2,5 STD</t>
  </si>
  <si>
    <t>CUSHION S3 42 2,5 STD</t>
  </si>
  <si>
    <t>5724240C-C</t>
  </si>
  <si>
    <t>KISSEN S3 B 42 2,5 CM STANDARDBEZUG</t>
  </si>
  <si>
    <t>CUSHION S3 W42 2,5CM STD</t>
  </si>
  <si>
    <t>5724535-C</t>
  </si>
  <si>
    <t>KISSEN S3 45 2,5 KURZ</t>
  </si>
  <si>
    <t>CUSHION S3 45 2,5 SHORT</t>
  </si>
  <si>
    <t>5724535C-C</t>
  </si>
  <si>
    <t>KISSEN S3 B 45 2,5 CM KURZER BEZUG</t>
  </si>
  <si>
    <t>CUSHION S3 W45 2,5CM SHOR</t>
  </si>
  <si>
    <t>5724540-C</t>
  </si>
  <si>
    <t>KISSEN S3 45 2,5 STD</t>
  </si>
  <si>
    <t>CUSHION S3 45 2,5 STD</t>
  </si>
  <si>
    <t>5724540C-C</t>
  </si>
  <si>
    <t>KISSEN S3 B 45 2,5 CM STANDARDBEZUG</t>
  </si>
  <si>
    <t>CUSHION S3 W45 2,5CM STD</t>
  </si>
  <si>
    <t>5724840-C</t>
  </si>
  <si>
    <t>KISSEN S3 48 2,5 STD</t>
  </si>
  <si>
    <t>CUSHION S3 48 2,5 STD</t>
  </si>
  <si>
    <t>5724840C-C</t>
  </si>
  <si>
    <t>KISSEN S3 B 48 2,5 CM STANDARDBEZUG</t>
  </si>
  <si>
    <t>CUSHION S3 W48 2,5CM STD</t>
  </si>
  <si>
    <t>5725035C-C</t>
  </si>
  <si>
    <t>KISSEN S3 B 50 2,5 CM KURZER BEZUG</t>
  </si>
  <si>
    <t>CUSHION S3 W50 2,5CM SHOR</t>
  </si>
  <si>
    <t>5725040C-C</t>
  </si>
  <si>
    <t>KISSEN S3 B 50 2,5 CM STANDARDBEZUG</t>
  </si>
  <si>
    <t>CUSHION S3 W50 2,5CM STD</t>
  </si>
  <si>
    <t>5752420-C</t>
  </si>
  <si>
    <t>KISSEN VERSTELLBAR 15-20 B 24 H 5</t>
  </si>
  <si>
    <t>CUSHION CUSTOM DEPTH15-20</t>
  </si>
  <si>
    <t>0 W24 H5</t>
  </si>
  <si>
    <t>5752425-C</t>
  </si>
  <si>
    <t>KISSEN VERSTELLBAR 20-25 B 24 H 5</t>
  </si>
  <si>
    <t>5 W24 H5</t>
  </si>
  <si>
    <t>5752434-C</t>
  </si>
  <si>
    <t>KISSEN VERSTELLBAR 25-35 B 24 H 5,0</t>
  </si>
  <si>
    <t>5752720-C</t>
  </si>
  <si>
    <t>KISSEN VERSTELLBAR 15-20 B 27 H 5</t>
  </si>
  <si>
    <t>0 W27 H5</t>
  </si>
  <si>
    <t>5752725-C</t>
  </si>
  <si>
    <t>KISSEN VERSTELLBAR 20-25 B 27 H 5</t>
  </si>
  <si>
    <t>5 W27 H5</t>
  </si>
  <si>
    <t>5752734-C</t>
  </si>
  <si>
    <t>KISSEN VERSTELLBAR 25-35 B 27 H 5</t>
  </si>
  <si>
    <t>5753034-C</t>
  </si>
  <si>
    <t>KISSEN VERSTELLBAR 25-35 B 30 H 5</t>
  </si>
  <si>
    <t>CUSHION CUSTOM DEPTH 25-3</t>
  </si>
  <si>
    <t>35 W30 H5</t>
  </si>
  <si>
    <t>5753334-C</t>
  </si>
  <si>
    <t>KISSEN VERSTELLBAR 25-35 B 33 H 5</t>
  </si>
  <si>
    <t>CUSHION CUSTOM DEPTH D25-</t>
  </si>
  <si>
    <t>-35 W33 H5</t>
  </si>
  <si>
    <t>KISSEN S3 33 5 KURZ</t>
  </si>
  <si>
    <t>KISSEN S3 B 33 5 CM KURZER BEZUG</t>
  </si>
  <si>
    <t>KISSEN S3 33 5 STD</t>
  </si>
  <si>
    <t>KISSEN S3 B 33 5 CM STANDARDBEZUG</t>
  </si>
  <si>
    <t>OVER</t>
  </si>
  <si>
    <t>KISSEN S3 36 5 KURZ</t>
  </si>
  <si>
    <t>KISSEN S3 B 36 5 CM KURZER BEZUG</t>
  </si>
  <si>
    <t>KISSEN S3 36 5 STD</t>
  </si>
  <si>
    <t>KISSEN S3 B 36 5 CM STANDARDBEZUG</t>
  </si>
  <si>
    <t>KISSEN S3 39 5 KURZ</t>
  </si>
  <si>
    <t>KISSEN S3 B 39 5 CM KURZER BEZUG</t>
  </si>
  <si>
    <t>KISSEN S3 39 5 STD</t>
  </si>
  <si>
    <t>KISSEN S3 B 39 5 CM STANDARDBEZUG</t>
  </si>
  <si>
    <t>KISSEN S3 39 5 GROß</t>
  </si>
  <si>
    <t>KISSEN S3 B 39 5 CM LANGER BEZUG</t>
  </si>
  <si>
    <t>KISSEN S3 42 5 KURZ</t>
  </si>
  <si>
    <t>KISSEN S3 B 42 5 CM KURZER BEZUG</t>
  </si>
  <si>
    <t>KISSEN S3 42 5 STANDARD</t>
  </si>
  <si>
    <t>KISSEN S3 B 42 5 CM STANDARDBEZUG</t>
  </si>
  <si>
    <t>KISSEN S3 42 5 GROß</t>
  </si>
  <si>
    <t>KISSEN S3 B 42 CM 5 LANGER BEZUG</t>
  </si>
  <si>
    <t>KISSEN S3 45 5 KURZ</t>
  </si>
  <si>
    <t>KISSEN S3 B 45 5 CM KURZER BEZUG</t>
  </si>
  <si>
    <t>KISSEN S3 45 5 STD.</t>
  </si>
  <si>
    <t>KISSEN S3 B 45 5 CM STANDARDBEZUG</t>
  </si>
  <si>
    <t>KISSEN S3 45 5 GROß</t>
  </si>
  <si>
    <t>KISSEN S3 B 45 5 CM LANGER BEZUG</t>
  </si>
  <si>
    <t>KISSEN S3 48 5 STD.</t>
  </si>
  <si>
    <t>KISSEN S3 B 48 5 CM LANGER BEZUG</t>
  </si>
  <si>
    <t>KISSEN S3 50 5 STD.</t>
  </si>
  <si>
    <t>KISSEN S3 B 50 5 CM STANDARDBEZUG</t>
  </si>
  <si>
    <t>KISSEN S3 50 5 GROß</t>
  </si>
  <si>
    <t>KISSEN S3 B 50 5 CM LANGER BEZUG</t>
  </si>
  <si>
    <t>COVER</t>
  </si>
  <si>
    <t>GREIFREIFEN MAXGRIP 24" RAD 6P MUTTERN</t>
  </si>
  <si>
    <t>PUSHRIM MAXGRIP 24" WHEEL</t>
  </si>
  <si>
    <t>L 6P NUTS</t>
  </si>
  <si>
    <t>1903070-C</t>
  </si>
  <si>
    <t>GREIFREIFEN MAXGRIP 20" RAD 6P MUTTERN</t>
  </si>
  <si>
    <t>PUSHRIM MAXGRIP 20" WHEEL</t>
  </si>
  <si>
    <t>1903080-C</t>
  </si>
  <si>
    <t>GREIFREIFEN MAXGRIP 22" RAD 6P MUTTERN</t>
  </si>
  <si>
    <t>PUSHRIM MAXGRIP 22" WHEEL</t>
  </si>
  <si>
    <t>1903405-C</t>
  </si>
  <si>
    <t>GREIFREIFEN FRICTION 22" SPIDERWHEEL</t>
  </si>
  <si>
    <t>PUSHRIM FRICTION 22" SPID</t>
  </si>
  <si>
    <t>DERWHEEL EA</t>
  </si>
  <si>
    <t>1903420-C</t>
  </si>
  <si>
    <t>GREIFREIFEN FRICTION 20" AUßEN (GROß)</t>
  </si>
  <si>
    <t>PUSH RIM FRICTION 20" OUT</t>
  </si>
  <si>
    <t>TER (LARGE)</t>
  </si>
  <si>
    <t>1903424-C</t>
  </si>
  <si>
    <t>GREIFREIFEN FRICTION 24" EINARMANTRIEB GROß</t>
  </si>
  <si>
    <t>PUSHRIM FRICTION 24" ONE-</t>
  </si>
  <si>
    <t>-ARM BIG</t>
  </si>
  <si>
    <t>1903425-C</t>
  </si>
  <si>
    <t>GREIFREIFEN FRICTION 24" EINARMANTRIEB KLEIN</t>
  </si>
  <si>
    <t>-ARM SMALL</t>
  </si>
  <si>
    <t>1903426-C</t>
  </si>
  <si>
    <t>GREIFREIFEN FRICTION 26" EINARMANTRIEB GROß</t>
  </si>
  <si>
    <t>PUSHRIM FRICTION 26" ONE-</t>
  </si>
  <si>
    <t>1903427-C</t>
  </si>
  <si>
    <t>GREIFREIFEN FRICTION 26" EINARMANTRIEB KLEIN</t>
  </si>
  <si>
    <t>GREIFREIFEN PARA 20" 6 GEBOGENE LASCHEN</t>
  </si>
  <si>
    <t>PUSHRIM PARA 20" 6 BENDED</t>
  </si>
  <si>
    <t>D TABS</t>
  </si>
  <si>
    <t>GREIFREIFEN PARA 22" 6 GEBOGENE LASCHEN</t>
  </si>
  <si>
    <t>PUSHRIM PARA 22" 6 BENDED</t>
  </si>
  <si>
    <t>GREIFREIFEN PARA 24" 6 GEBOGENE LASCHEN</t>
  </si>
  <si>
    <t>PUSHRIM PARA 24" 6P BENDE</t>
  </si>
  <si>
    <t>ED TABS</t>
  </si>
  <si>
    <t>GREIFREIFEN PARA 25" 6 GEBOGENE LASCHEN</t>
  </si>
  <si>
    <t>PUSHRIM PARA 25" 6 BENDED</t>
  </si>
  <si>
    <t>GREIFREIFEN PARA 26" 6 GEBOGENE LASCHEN</t>
  </si>
  <si>
    <t>PUSHRIM PARA 26" 6 BENDED</t>
  </si>
  <si>
    <t>GREIFREIFEN TETRA 20" 6 GEBOGENE LASCHEN</t>
  </si>
  <si>
    <t>PUSHRIM TETRA 20" 6 BENDE</t>
  </si>
  <si>
    <t>GREIFREIFEN TETRA 22" 6 GEBOGENE LASCHEN</t>
  </si>
  <si>
    <t>PUSHRIM TETRA 22" 6 BENDE</t>
  </si>
  <si>
    <t>GREIFREIFEN TETRA 24" 6 GEBOGENE LASCHEN</t>
  </si>
  <si>
    <t>PUSHRIM TETRA 24" 6P BEND</t>
  </si>
  <si>
    <t>DED TABS</t>
  </si>
  <si>
    <t>GREIFREIFEN TETRA 25" 6 GEBOGENE LASCHEN</t>
  </si>
  <si>
    <t>PUSHRIM TETRA 25" 6 BENDE</t>
  </si>
  <si>
    <t>GREIFREIFEN TETRA 26" 6 GEBOGENE LASCHEN</t>
  </si>
  <si>
    <t>GREIFREIFEN TETRA 24" 4P C/C 507</t>
  </si>
  <si>
    <t>PUSHRIM TETRA 24" 4P C/C5</t>
  </si>
  <si>
    <t>507</t>
  </si>
  <si>
    <t>1907020-C</t>
  </si>
  <si>
    <t>GREIFREIFEN MAXGRIP 17 DISTANZSTÜCK DÜNN FLACH</t>
  </si>
  <si>
    <t>PUSHRIM MAXGRIP 17 THIN L</t>
  </si>
  <si>
    <t>LO SPAC PCS</t>
  </si>
  <si>
    <t>GREIFREIFEN MAXGRIP 17'' DISTANZSTÜCK DÜNN FLACH</t>
  </si>
  <si>
    <t>PUSH RIM MAX GRIP 17" THI</t>
  </si>
  <si>
    <t>IN LO SPAC</t>
  </si>
  <si>
    <t>1907030-C</t>
  </si>
  <si>
    <t>GREIFREIFEN MAXGRIP 17 DISTANZSTÜCK DÜNN KURZ</t>
  </si>
  <si>
    <t>PUSHRIM MAXGRIP 17 THIN S</t>
  </si>
  <si>
    <t>SH SPAC PCS</t>
  </si>
  <si>
    <t>GREIFREIFEN MAXGRIP 17'' DISTANZSTÜCK DÜNN KURZ</t>
  </si>
  <si>
    <t>IN SH SPAC</t>
  </si>
  <si>
    <t>GREIFREIFEN MAXGRIP 17'' DISTANZSTÜCK DICK FLACH</t>
  </si>
  <si>
    <t>ICK LO SPAC</t>
  </si>
  <si>
    <t>GREIFREIFEN MAXGRIP 17'' DISTANZSTÜCK DICK KURZ</t>
  </si>
  <si>
    <t>ICK SH SPAC</t>
  </si>
  <si>
    <t>GREIFREIFEN MAXGRIP 18'' DISTANZSTÜCK DICK FLACH</t>
  </si>
  <si>
    <t>PUSH RIM MAX GRIP 18" THI</t>
  </si>
  <si>
    <t>GREIFREIFEN MAXGRIP 18'' DISTANZSTÜCK DICK KURZ</t>
  </si>
  <si>
    <t>2300028-C</t>
  </si>
  <si>
    <t>ERHÖHUNGS-SET FÜR 26" HINTERRAD</t>
  </si>
  <si>
    <t>RAISING KIT FOR 26" REAR</t>
  </si>
  <si>
    <t xml:space="preserve"> WHEEL</t>
  </si>
  <si>
    <t>7170985-C</t>
  </si>
  <si>
    <t>GREIFREIFEN TITAN 19 MM SPINERGY 25"</t>
  </si>
  <si>
    <t>PUSHRIM TIANIUM 19MM SPIN</t>
  </si>
  <si>
    <t>NERGY 25"</t>
  </si>
  <si>
    <t>GREIFREIFEN ERGO PARA CP 24EPCE6512</t>
  </si>
  <si>
    <t>PUSH RIM ERGO PARA CP 24E</t>
  </si>
  <si>
    <t>EPCE6512</t>
  </si>
  <si>
    <t>7190027-C</t>
  </si>
  <si>
    <t>GREIFREIFEN FRICTION S 24" DR7107-6</t>
  </si>
  <si>
    <t>PUSKRIM FRICTION S 24" DR</t>
  </si>
  <si>
    <t>R7107-6</t>
  </si>
  <si>
    <t>7190032-C</t>
  </si>
  <si>
    <t>GREIFREIFEN DR7103-1 16 MM</t>
  </si>
  <si>
    <t>PUSHRIM DR7103-1 16 MM</t>
  </si>
  <si>
    <t>7190044-C</t>
  </si>
  <si>
    <t>GREIFREIFEN  TITAN 19 MM SPINERGY 24"</t>
  </si>
  <si>
    <t>PUSHRIM TITANIUM 19 MM SP</t>
  </si>
  <si>
    <t>PINERGY 24"</t>
  </si>
  <si>
    <t>7190051-C</t>
  </si>
  <si>
    <t>GREIFREIFEN TITAN 18" MIKRO</t>
  </si>
  <si>
    <t>PUSHRIM TITANIUM 18" MICR</t>
  </si>
  <si>
    <t>RO</t>
  </si>
  <si>
    <t>7190067-C</t>
  </si>
  <si>
    <t>GREIFREIFEN TITAN SPOX 26" DR7304</t>
  </si>
  <si>
    <t>PUSHRIM TITAN SPOX 26" DR</t>
  </si>
  <si>
    <t>R7304</t>
  </si>
  <si>
    <t>7190107-C</t>
  </si>
  <si>
    <t>GREIFREIFEN TITAN SPOX 700C 16 MM</t>
  </si>
  <si>
    <t>PUSHRIM TITANIUM SPOX 700</t>
  </si>
  <si>
    <t>0C 16 MM</t>
  </si>
  <si>
    <t>7190122-C</t>
  </si>
  <si>
    <t>GREIFREIFEN TITAN 19 MM 25"/6P</t>
  </si>
  <si>
    <t>PUSHRIM TITANIUM 19 MM 25</t>
  </si>
  <si>
    <t>5"/6P</t>
  </si>
  <si>
    <t>GREIFREIFEN 25" TETRA 6P</t>
  </si>
  <si>
    <t>PUSHRIM 25" TETRA 6P</t>
  </si>
  <si>
    <t>TYRE reTYRE TRACTION 25" PAAR</t>
  </si>
  <si>
    <t>TYRE reTYRE TRACTION 25"</t>
  </si>
  <si>
    <t>TYRE reTYRE TRACTION 26" PAAR</t>
  </si>
  <si>
    <t>TYRE reTYRE TRACTION 26"</t>
  </si>
  <si>
    <t>4420018-C</t>
  </si>
  <si>
    <t>BEFESTIGUNG SEITENSCHUTZ MIT ABDECKUNG</t>
  </si>
  <si>
    <t>ATTACHMENT SIDE GUARD WIT</t>
  </si>
  <si>
    <t>THCOVER</t>
  </si>
  <si>
    <t>4252061-C</t>
  </si>
  <si>
    <t>SCHIEBEGRIFF S3 LINKS</t>
  </si>
  <si>
    <t>PUSH HANDLE S3 LEFT</t>
  </si>
  <si>
    <t>4252062-C</t>
  </si>
  <si>
    <t>SCHIEBEGRIFF S3 RECHTS</t>
  </si>
  <si>
    <t>PUSH HANDLE S3 RIGHT</t>
  </si>
  <si>
    <t>4252161 VER2-C</t>
  </si>
  <si>
    <t>SCHIEBEGRIFF S3 H/A LINKS KPL.</t>
  </si>
  <si>
    <t>PUSH HANDLE S3 LEFT (W.AT</t>
  </si>
  <si>
    <t>TTACHMENT)</t>
  </si>
  <si>
    <t>4252162 VER2-C</t>
  </si>
  <si>
    <t>SCHIEBEGRIFF S3 H/A RECHTS KPL.</t>
  </si>
  <si>
    <t>PUSH HANDLE S3 RIGHT(W.AT</t>
  </si>
  <si>
    <t>4252167-C</t>
  </si>
  <si>
    <t>SCHIEBEGRIFFE M3 LINKS KPL. +20</t>
  </si>
  <si>
    <t>PUSH HANDLES M3 LEFT CPL2</t>
  </si>
  <si>
    <t>20</t>
  </si>
  <si>
    <t>4252168-C</t>
  </si>
  <si>
    <t>SCHIEBEGRIFFE M3 RECHTS KPL. +20</t>
  </si>
  <si>
    <t>PUSH HANDLES M3 RIGHT CPL</t>
  </si>
  <si>
    <t>L20</t>
  </si>
  <si>
    <t>TETRA QUICK-RELEASE SPOX SATZ</t>
  </si>
  <si>
    <t>TETRA QUICK-RELEASE SPOXS</t>
  </si>
  <si>
    <t>SET</t>
  </si>
  <si>
    <t>9900248-C</t>
  </si>
  <si>
    <t>KLEMMBEFESTIGUNG BECKENGURT KPL. PAAR</t>
  </si>
  <si>
    <t>CLAMP ATTACH. PELVIC BELT</t>
  </si>
  <si>
    <t>T CPL PAIR</t>
  </si>
  <si>
    <t>ARMHAKEN X PAAR</t>
  </si>
  <si>
    <t>ARM HOOK X PAIR</t>
  </si>
  <si>
    <t>ARMHAKEN X3 PAAR</t>
  </si>
  <si>
    <t>4380238-C</t>
  </si>
  <si>
    <t>RUMPFGURT BAMBINO</t>
  </si>
  <si>
    <t>TORSO STRAP BAMBINO</t>
  </si>
  <si>
    <t>TETRA QUICK-RELEASE-SET</t>
  </si>
  <si>
    <t>TETRA QUICK-RELEASE SET</t>
  </si>
  <si>
    <t>4351031-C</t>
  </si>
  <si>
    <t>KIPPSICHERUNG VERLÄNGERT 30 MM ST.</t>
  </si>
  <si>
    <t>30 MM PCS</t>
  </si>
  <si>
    <t>4351032-C</t>
  </si>
  <si>
    <t>4351061-C</t>
  </si>
  <si>
    <t>KIPPSICHERUNG VERLÄNGERT 60 MM ST.</t>
  </si>
  <si>
    <t>60 MM PCS</t>
  </si>
  <si>
    <t>4351062-C</t>
  </si>
  <si>
    <t>4353010-C</t>
  </si>
  <si>
    <t>KIPPSICHERUNG S3 RECHTS</t>
  </si>
  <si>
    <t>ANTI TIP DEVICE S3 RIGHT</t>
  </si>
  <si>
    <t>4353011-C</t>
  </si>
  <si>
    <t>KIPPSICHERUNG S3 LINKS</t>
  </si>
  <si>
    <t>ANTI TIP DEVICE S3 LEFT</t>
  </si>
  <si>
    <t>4353020-C</t>
  </si>
  <si>
    <t>KIPPSICHERUNG S3 GROß RECHTS</t>
  </si>
  <si>
    <t>4353021-C</t>
  </si>
  <si>
    <t>KIPPSICHERUNG S3 GROß LINKS</t>
  </si>
  <si>
    <t>4353031-C</t>
  </si>
  <si>
    <t>KIPPSICHERUNG S3 LINKS +30</t>
  </si>
  <si>
    <t>ANTI TIP DEVICE S3 LEFT +</t>
  </si>
  <si>
    <t>4353032-C</t>
  </si>
  <si>
    <t>KIPPSICHERUNG S3 RECHTS +30</t>
  </si>
  <si>
    <t>ANTI TIP DEVICE S3 RIGHT3</t>
  </si>
  <si>
    <t>4353061-C</t>
  </si>
  <si>
    <t>KIPPSICHERUNG S3 LINKS +60</t>
  </si>
  <si>
    <t>4353062-C</t>
  </si>
  <si>
    <t>KIPPSICHERUNG S3 RECHTS +60</t>
  </si>
  <si>
    <t>ANTI TIP DEVICE S3 RIGHT6</t>
  </si>
  <si>
    <t>60</t>
  </si>
  <si>
    <t>4353301-C</t>
  </si>
  <si>
    <t>KIPPSICHERUNG B3 KPL. LINKS</t>
  </si>
  <si>
    <t>ANTI TIP DEVICE B3 CPL LE</t>
  </si>
  <si>
    <t>E</t>
  </si>
  <si>
    <t>4353302-C</t>
  </si>
  <si>
    <t>KIPPSICHERUNG B3 KPL. RECHTS</t>
  </si>
  <si>
    <t>ANTI TIP DEVICE B3 CPL RI</t>
  </si>
  <si>
    <t>4353331-C</t>
  </si>
  <si>
    <t>KIPPSICHERUNG B3 +30 LINKS</t>
  </si>
  <si>
    <t>ANTI TIP DEVICE B3 +30 LE</t>
  </si>
  <si>
    <t>4353332-C</t>
  </si>
  <si>
    <t>KIPPSICHERUNG B3 +30 RECHTS</t>
  </si>
  <si>
    <t>ANTI TIP DEVICE B3 +30 RI</t>
  </si>
  <si>
    <t>4353431-C</t>
  </si>
  <si>
    <t>KIPPSICHERUNG S3 FLACH +30 LINKS</t>
  </si>
  <si>
    <t>ANTI TIP DEVICE S3 LOW +3</t>
  </si>
  <si>
    <t>3</t>
  </si>
  <si>
    <t>4353432-C</t>
  </si>
  <si>
    <t>KIPPSICHERUNG S3 FLACH +30 RECHTS</t>
  </si>
  <si>
    <t>4354001-C</t>
  </si>
  <si>
    <t>KIPPSICHERUNG X FLACH  LINKS</t>
  </si>
  <si>
    <t>ANTI TIP DEVICE X LOW LEF</t>
  </si>
  <si>
    <t>F</t>
  </si>
  <si>
    <t>4354002-C</t>
  </si>
  <si>
    <t>KIPPSICHERUNG X FLACH  RECHTS</t>
  </si>
  <si>
    <t>ANTI TIP DEVICE X LOW RIG</t>
  </si>
  <si>
    <t>4355001-C</t>
  </si>
  <si>
    <t>KIPPSICHERUNG S3 FLACH  LINKS</t>
  </si>
  <si>
    <t>ANTI TIP DEVICE S3 LOW LE</t>
  </si>
  <si>
    <t>4355002-C</t>
  </si>
  <si>
    <t>KIPPSICHERUNG S3 FLACH  RECHTS</t>
  </si>
  <si>
    <t>ANTI TIP DEVICE S3 LOW RI</t>
  </si>
  <si>
    <t>4640011-C</t>
  </si>
  <si>
    <t>WEGROLLSICHERUNG MICRO 3 KPL. A</t>
  </si>
  <si>
    <t>CPL A</t>
  </si>
  <si>
    <t>4640012-C</t>
  </si>
  <si>
    <t>WEGROLLSICHERUNG MICRO 3 KPL. B</t>
  </si>
  <si>
    <t>CPL B</t>
  </si>
  <si>
    <t>6810026-C</t>
  </si>
  <si>
    <t>ABDECKUNG S3 TISCH</t>
  </si>
  <si>
    <t>COVER PLATE S3 TABLE</t>
  </si>
  <si>
    <t>9900212-C</t>
  </si>
  <si>
    <t>SITZTASCHE SITZMONTIERT</t>
  </si>
  <si>
    <t>SEAT BAG SEAT MOUNTING</t>
  </si>
  <si>
    <t>9900213-C</t>
  </si>
  <si>
    <t>SITZTASCHE POLSTERMONTIERT</t>
  </si>
  <si>
    <t>SEAT BAG CUSHION MOUNTING</t>
  </si>
  <si>
    <t>4210000-C</t>
  </si>
  <si>
    <t>HANDGRIFFE FEST PAAR</t>
  </si>
  <si>
    <t>PUSH HANDLES FIXED PAIR</t>
  </si>
  <si>
    <t>6703301-C</t>
  </si>
  <si>
    <t>KLAPPBARE FUßSTÜTZE NEU 33/36 LINKS</t>
  </si>
  <si>
    <t>/36 LEFT</t>
  </si>
  <si>
    <t>6703302-C</t>
  </si>
  <si>
    <t>KLAPPBARE FUßSTÜTZE NEU 33/36 RECHTS</t>
  </si>
  <si>
    <t>/36 RIGHT</t>
  </si>
  <si>
    <t>6703901-C</t>
  </si>
  <si>
    <t>KLAPPBARE FUßSTÜTZE NEU 39/42 LINKS</t>
  </si>
  <si>
    <t>/42 LEFT</t>
  </si>
  <si>
    <t>6703902-C</t>
  </si>
  <si>
    <t>KLAPPBARE FUßSTÜTZE NEU 39/42 RECHTS</t>
  </si>
  <si>
    <t>/42 RIGHT</t>
  </si>
  <si>
    <t>6704501-C</t>
  </si>
  <si>
    <t>KLAPPBARE FUßSTÜTZE NEU 45 LINKS</t>
  </si>
  <si>
    <t xml:space="preserve"> LEFT</t>
  </si>
  <si>
    <t>6704502-C</t>
  </si>
  <si>
    <t>KLAPPBARE FUßSTÜTZE NEU 45 RECHTS</t>
  </si>
  <si>
    <t xml:space="preserve"> RIGHT</t>
  </si>
  <si>
    <t>6705001-C</t>
  </si>
  <si>
    <t>KLAPPBARE FUßSTÜTZE NEU 50 LINKS</t>
  </si>
  <si>
    <t>6705002-C</t>
  </si>
  <si>
    <t>KLAPPBARE FUßSTÜTZE NEU 50 RECHTS</t>
  </si>
  <si>
    <t>6723301-C</t>
  </si>
  <si>
    <t>KLAPPBARE FUßSTÜTZE VERLÄNGERT 33/36 NEU LINKS</t>
  </si>
  <si>
    <t>6723302-C</t>
  </si>
  <si>
    <t>KLAPPBARE FUßSTÜTZE VERLÄNGERT 33/36 NEU RECHTS</t>
  </si>
  <si>
    <t>6723901-C</t>
  </si>
  <si>
    <t>KLAPPBARE FUßSTÜTZE VERLÄNGERT 39/42 NEU LINKS</t>
  </si>
  <si>
    <t>6723902-C</t>
  </si>
  <si>
    <t>KLAPPBARE FUßSTÜTZE VERLÄNGERT 39/42 NEU RECHTS</t>
  </si>
  <si>
    <t>6724501-C</t>
  </si>
  <si>
    <t>KLAPPBARE FUßSTÜTZE VERLÄNGERT 45 NEU LINKS</t>
  </si>
  <si>
    <t>ED 45 RIGHT</t>
  </si>
  <si>
    <t>6724502-C</t>
  </si>
  <si>
    <t>KLAPPBARE FUßSTÜTZE VERLÄNGERT 45 NEU RECHTS</t>
  </si>
  <si>
    <t>6725001-C</t>
  </si>
  <si>
    <t>KLAPPBARE FUßSTÜTZE VERLÄNGERT 50 NEU LINKS</t>
  </si>
  <si>
    <t>6725002-C</t>
  </si>
  <si>
    <t>KLAPPBARE FUßSTÜTZE VERLÄNGERT 50 NEU RECHTS</t>
  </si>
  <si>
    <t>6733301-C</t>
  </si>
  <si>
    <t>KLAPPBARE FUßSTÜTZE GROß 33/36 LINKS</t>
  </si>
  <si>
    <t>33/36 LEFT</t>
  </si>
  <si>
    <t>6733302-C</t>
  </si>
  <si>
    <t>KLAPPBARE FUßSTÜTZE GROß 33/36 RECHTS</t>
  </si>
  <si>
    <t>33/36 RIGHT</t>
  </si>
  <si>
    <t>6733901-C</t>
  </si>
  <si>
    <t>KLAPPBARE FUßSTÜTZE GROß 39/42 LINKS</t>
  </si>
  <si>
    <t>39/42 LEFT</t>
  </si>
  <si>
    <t>6733902-C</t>
  </si>
  <si>
    <t>KLAPPBARE FUßSTÜTZE GROß 39/42 RECHTS</t>
  </si>
  <si>
    <t>39/42 RIGHT</t>
  </si>
  <si>
    <t>6734501-C</t>
  </si>
  <si>
    <t>KLAPPBARE FUßSTÜTZE GROß 45/50 LINKS</t>
  </si>
  <si>
    <t>45/50 LEFT</t>
  </si>
  <si>
    <t>6734502-C</t>
  </si>
  <si>
    <t>KLAPPBARE FUßSTÜTZE GROß 45/50 RECHTS</t>
  </si>
  <si>
    <t>45/50 RIGHT</t>
  </si>
  <si>
    <t>6743301-C</t>
  </si>
  <si>
    <t>6743302-C</t>
  </si>
  <si>
    <t>6743901-C</t>
  </si>
  <si>
    <t>6743902-C</t>
  </si>
  <si>
    <t>6744501-C</t>
  </si>
  <si>
    <t>6744502-C</t>
  </si>
  <si>
    <t>CHASSIS SCHUTZ HINTERACHSE X L</t>
  </si>
  <si>
    <t>AXLE X L</t>
  </si>
  <si>
    <t>CHASSIS SCHUTZ GEHÄUSE X</t>
  </si>
  <si>
    <t>NG X</t>
  </si>
  <si>
    <t>SCHUTZ HECKENDE X PAAR</t>
  </si>
  <si>
    <t>FRAME PROTECTION X3 Pair</t>
  </si>
  <si>
    <t>4245010-C</t>
  </si>
  <si>
    <t>SCHIEBEGRIFF KLAPPBAR, STÜCK</t>
  </si>
  <si>
    <t>PUSH HANDLE FOLDABLE, PCS</t>
  </si>
  <si>
    <t>S</t>
  </si>
  <si>
    <t>4710012-C</t>
  </si>
  <si>
    <t>RÜCKENLEHNENKEIL 12 CM</t>
  </si>
  <si>
    <t>BACKREST WEDGE 12 CM</t>
  </si>
  <si>
    <t>4401252-C</t>
  </si>
  <si>
    <t>GEL-PAD SELBSTKLEBEND 190X50X10 MM ST.</t>
  </si>
  <si>
    <t>10MM PC</t>
  </si>
  <si>
    <t>9900261-C</t>
  </si>
  <si>
    <t>RUCKSACK PANTHERA/2</t>
  </si>
  <si>
    <t>BACKPACK PANTHERA / 2</t>
  </si>
  <si>
    <t>4101024-C</t>
  </si>
  <si>
    <t>RÜCKENLEHNENVERRIEGELUNG S3 KPL. 24</t>
  </si>
  <si>
    <t>BACKREST LOCK S3 CPL 24</t>
  </si>
  <si>
    <t>4101027-C</t>
  </si>
  <si>
    <t>RÜCKENLEHNENVERRIEGELUNG S3 KPL. 27</t>
  </si>
  <si>
    <t>BACKREST LOCK S3 CPL 27</t>
  </si>
  <si>
    <t>4101030-C</t>
  </si>
  <si>
    <t>RÜCKENLEHNENVERRIEGELUNG S3 KPL. 30</t>
  </si>
  <si>
    <t>BACKREST LOCK S3 COMP 30</t>
  </si>
  <si>
    <t>4101033-C</t>
  </si>
  <si>
    <t>RÜCKENLEHNENVERRIEGELUNG S3 KPL. 33</t>
  </si>
  <si>
    <t>BACKREST LOCK S3 COMP 33</t>
  </si>
  <si>
    <t>4101036-C</t>
  </si>
  <si>
    <t>RÜCKENLEHNENVERRIEGELUNG S3 KPL. 36</t>
  </si>
  <si>
    <t>BACKREST LOCK S3 COMP 36</t>
  </si>
  <si>
    <t>4101039-C</t>
  </si>
  <si>
    <t>RÜCKENLEHNENVERRIEGELUNG S3 KPL. 39</t>
  </si>
  <si>
    <t>BACKREST LOCK S3 COMP 39</t>
  </si>
  <si>
    <t>4101042-C</t>
  </si>
  <si>
    <t>RÜCKENLEHNENVERRIEGELUNG S3 KPL. 42</t>
  </si>
  <si>
    <t>BACKREST LOCK S3 COMP 42</t>
  </si>
  <si>
    <t>4101045-C</t>
  </si>
  <si>
    <t>RÜCKENLEHNENVERRIEGELUNG S3 KPL. 45</t>
  </si>
  <si>
    <t>BACKREST LOCK S3 COMP 45</t>
  </si>
  <si>
    <t>4101050-C</t>
  </si>
  <si>
    <t>RÜCKENLEHNENVERRIEGELUNG S3 KPL. 50</t>
  </si>
  <si>
    <t>BACKREST LOCK S3 COMP 50</t>
  </si>
  <si>
    <t>4630020-C</t>
  </si>
  <si>
    <t>BREMSE S3 MIT EXT. BREMSHEBEL KPL. PAAR</t>
  </si>
  <si>
    <t>BRAKE S3 W EXT.BRAKE LEVE</t>
  </si>
  <si>
    <t>ER CPL PAIR</t>
  </si>
  <si>
    <t>1101560-C</t>
  </si>
  <si>
    <t>QUICK RELEASE-ADAPTER, EINHANDANTRIEB</t>
  </si>
  <si>
    <t>QR ADAPTOR ONE ARM DRIVE</t>
  </si>
  <si>
    <t>2602038-C</t>
  </si>
  <si>
    <t>FREEWHEEL PANTHERA SATZ</t>
  </si>
  <si>
    <t>FW PANTHERA SET</t>
  </si>
  <si>
    <t>2602070-C</t>
  </si>
  <si>
    <t>FREEWHEEL-AUFSATZ/PANTHERA-KIT</t>
  </si>
  <si>
    <t>FW ATTACHMENT/ PANTHERA K</t>
  </si>
  <si>
    <t>KIT</t>
  </si>
  <si>
    <t>TETRA QUICK-RELEASE-PLATTE</t>
  </si>
  <si>
    <t>TETRA QUICK-RELEASE PLATE</t>
  </si>
  <si>
    <t>4200011-C</t>
  </si>
  <si>
    <t>ARMHAKEN X ST.</t>
  </si>
  <si>
    <t>TUBE ARM HOOK X</t>
  </si>
  <si>
    <t>1000030-C</t>
  </si>
  <si>
    <t>SCHLAUCHREIFEN, 18" MICRO</t>
  </si>
  <si>
    <t>TUBE TIRES, 18" MICRO</t>
  </si>
  <si>
    <t>1000115-C</t>
  </si>
  <si>
    <t>REIFEN VOLLGUMMI 24"X1" GRAU</t>
  </si>
  <si>
    <t>TIRE SOLID 24"X1" GREY</t>
  </si>
  <si>
    <t>1000116-C</t>
  </si>
  <si>
    <t>REIFEN VOLLGUMMI 20" GRAU</t>
  </si>
  <si>
    <t>TIRE SOLID 20" GREY</t>
  </si>
  <si>
    <t>1000117-C</t>
  </si>
  <si>
    <t>REIFEN VOLLGUMMI 22" GRAU</t>
  </si>
  <si>
    <t>TIRE SOLID 22" GREY</t>
  </si>
  <si>
    <t>1000220-C</t>
  </si>
  <si>
    <t>REIFEN VOLLGUMMI 20"X1" SCHWARZ PRIMO</t>
  </si>
  <si>
    <t>TIRE SOLID 20"X1" BLACK P</t>
  </si>
  <si>
    <t>PRIMO</t>
  </si>
  <si>
    <t>1000222-C</t>
  </si>
  <si>
    <t>REIFEN VOLLGUMMI 22"X1" SCHWARZ PRIMO</t>
  </si>
  <si>
    <t>TIRE SOLID 22"X1" BLACK P</t>
  </si>
  <si>
    <t>1000224-C</t>
  </si>
  <si>
    <t>REIFEN VOLLGUMMI 24"X1" SCHWARZ PRIMO</t>
  </si>
  <si>
    <t>TIRE SOLID 24"X1" BLACK P</t>
  </si>
  <si>
    <t>1000225-C</t>
  </si>
  <si>
    <t>REIFEN VOLLGUMMI 25"X1" SCHWARZ PRIMO</t>
  </si>
  <si>
    <t>TIRE SOLID 25"X1" BLACK P</t>
  </si>
  <si>
    <t>1000226-C</t>
  </si>
  <si>
    <t>REIFEN VOLLGUMMI 26"X1" SCHWARZ PRIMO</t>
  </si>
  <si>
    <t>TIRE SOLID 26"X1" BLACK P</t>
  </si>
  <si>
    <t>2602037-C</t>
  </si>
  <si>
    <t>FREEWHEEL VOLLGUMMIREIFEN (NUR MIT FREEWHEEL)</t>
  </si>
  <si>
    <t>FW SOLID TIRE (ONLY W/FW)</t>
  </si>
  <si>
    <t>)</t>
  </si>
  <si>
    <t>4110030-C</t>
  </si>
  <si>
    <t>MONTAGE KIT W 30</t>
  </si>
  <si>
    <t>ASSEMBLY KIT W 30</t>
  </si>
  <si>
    <t>4110033-C</t>
  </si>
  <si>
    <t>MONTAGE KIT W 33</t>
  </si>
  <si>
    <t>ASSEMBLY KIT W 33</t>
  </si>
  <si>
    <t>4110036-C</t>
  </si>
  <si>
    <t>MONTAGE KIT W 36</t>
  </si>
  <si>
    <t>ASSEMBLY KIT W 36</t>
  </si>
  <si>
    <t>4110039-C</t>
  </si>
  <si>
    <t>MONTAGE KIT W 39</t>
  </si>
  <si>
    <t>ASSEMBLY KIT W 39</t>
  </si>
  <si>
    <t>4110042-C</t>
  </si>
  <si>
    <t>MONTAGE KIT W 42</t>
  </si>
  <si>
    <t>ASSEMBLY KIT W 42</t>
  </si>
  <si>
    <t>4110045-C</t>
  </si>
  <si>
    <t>MONTAGE KIT W 45</t>
  </si>
  <si>
    <t>ASSEMBLY KIT W 45</t>
  </si>
  <si>
    <t>4110050-C</t>
  </si>
  <si>
    <t>MONTAGE KIT W 50</t>
  </si>
  <si>
    <t>ASSEMBLY KIT W 50</t>
  </si>
  <si>
    <t>POLSTERKEIL B 27</t>
  </si>
  <si>
    <t>POLSTERKEIL B 30</t>
  </si>
  <si>
    <t>POLSTERKEIL B 33</t>
  </si>
  <si>
    <t>POLSTERKEIL B 36</t>
  </si>
  <si>
    <t>POLSTERKEIL B 39</t>
  </si>
  <si>
    <t>POLSTERKEIL B 42</t>
  </si>
  <si>
    <t>POLSTERKEIL B 45</t>
  </si>
  <si>
    <t>POLSTERKEIL B 50</t>
  </si>
  <si>
    <t>RAHMENSCHUTZ X</t>
  </si>
  <si>
    <t>4210010-C</t>
  </si>
  <si>
    <t>HANDGRIFF ST.</t>
  </si>
  <si>
    <t>PUSH HANDLE PCS</t>
  </si>
  <si>
    <t>6810010-C</t>
  </si>
  <si>
    <t>HALTERUNG MAGNETISCHER ABLAGETISCH B3 KPL.</t>
  </si>
  <si>
    <t>HOLDER MAGNETIC TRAYTABLE</t>
  </si>
  <si>
    <t>EB3 CPL</t>
  </si>
  <si>
    <t>RAHMENSCHUTZ X3</t>
  </si>
  <si>
    <t>9900246-C</t>
  </si>
  <si>
    <t>KLEMMBEFESTIGUNG BECKENGURT KPL. STÜCK</t>
  </si>
  <si>
    <t>T CPL PCS</t>
  </si>
  <si>
    <t>9900247-C</t>
  </si>
  <si>
    <t>MONTAGEPLATTE BECKENGURT KPL. PAAR</t>
  </si>
  <si>
    <t>PLATE ATTACH. PELVIC BELT</t>
  </si>
  <si>
    <t>1000036-C</t>
  </si>
  <si>
    <t>REIFEN SCHWALBE MARATHON PLUS 22" X 1</t>
  </si>
  <si>
    <t>TIRE SCHWALBE MARATHON PL</t>
  </si>
  <si>
    <t>LUS 22" X 1</t>
  </si>
  <si>
    <t>1000038-C</t>
  </si>
  <si>
    <t>REIFEN SCHWALBE MARATHON PLUS 24" X 1</t>
  </si>
  <si>
    <t>LUS 24" X 1</t>
  </si>
  <si>
    <t>1000039-C</t>
  </si>
  <si>
    <t>REIFEN SCHWALBE MARATHON PLUS 26" X 1</t>
  </si>
  <si>
    <t>LUS 26" X 1</t>
  </si>
  <si>
    <t>1000040-C</t>
  </si>
  <si>
    <t>REIFEN SCHWALBE MARATHON PLUS 25" X 1</t>
  </si>
  <si>
    <t>LUS 25" X 1</t>
  </si>
  <si>
    <t>1000053-C</t>
  </si>
  <si>
    <t>REIFEN SCHWALBE ONE 24 V-GUARD FOLD.</t>
  </si>
  <si>
    <t>TIRE SCHWALBE ONE 24 V-GU</t>
  </si>
  <si>
    <t>UARD FOLD.</t>
  </si>
  <si>
    <t>REIFEN 24" PROFILIERT (PR1MO)</t>
  </si>
  <si>
    <t>1102468-C</t>
  </si>
  <si>
    <t>REIFEN SCHWALBE BLACK JACK 24"X1,75</t>
  </si>
  <si>
    <t>TIRE SCHWALBE BLACK JACK2</t>
  </si>
  <si>
    <t>24"X1,75</t>
  </si>
  <si>
    <t>7210003-C</t>
  </si>
  <si>
    <t>REIFEN SCHWALBE SCHWALBE ONE 25" V-G</t>
  </si>
  <si>
    <t>TIRE SCHWALBE SCHWALBE ON</t>
  </si>
  <si>
    <t>NE 25" V-G</t>
  </si>
  <si>
    <t>4630021-C</t>
  </si>
  <si>
    <t>BREMSE S3 MIT VERLÄNGERTEM BREMSHEBEL L</t>
  </si>
  <si>
    <t>4630022-C</t>
  </si>
  <si>
    <t>BREMSE S3 MIT VERLÄNGERTEM BREMSHEBEL R</t>
  </si>
  <si>
    <t>KE LEVER R</t>
  </si>
  <si>
    <t>4630133-C</t>
  </si>
  <si>
    <t>BREMSHEBELVERLÄNGERUNG BREMSE S3 LINKS</t>
  </si>
  <si>
    <t>BRAKE LEVER EXTENSION BRA</t>
  </si>
  <si>
    <t>AKE S3 LEFT</t>
  </si>
  <si>
    <t>4630134-C</t>
  </si>
  <si>
    <t>BREMSHEBELVERLÄNGERUNG BREMSE S3 RECHTS</t>
  </si>
  <si>
    <t>AKES3 RIGHT</t>
  </si>
  <si>
    <t>9900301-C</t>
  </si>
  <si>
    <t>STOCKHALTER S3 KPL.</t>
  </si>
  <si>
    <t>CRUTCH HOLDER S3 CPL</t>
  </si>
  <si>
    <t>3700335-C</t>
  </si>
  <si>
    <t>FERSENRIEMEN PAAR 33–36</t>
  </si>
  <si>
    <t>HEEL STRAP PAIR 33-36</t>
  </si>
  <si>
    <t>3700341-C</t>
  </si>
  <si>
    <t>FERSENRIEMEN PAAR 39–42</t>
  </si>
  <si>
    <t>HEEL STRAP PAIR 39-42</t>
  </si>
  <si>
    <t>3700347-C</t>
  </si>
  <si>
    <t>FERSENRIEMEN PAAR 45</t>
  </si>
  <si>
    <t>HEEL STRAP PAIR 45</t>
  </si>
  <si>
    <t>3700352-C</t>
  </si>
  <si>
    <t>FERSENRIEMEN PAAR 50</t>
  </si>
  <si>
    <t>HEEL STRAP PAIR 50</t>
  </si>
  <si>
    <t>4380234-C</t>
  </si>
  <si>
    <t>RUMPFGURT MICRO 24</t>
  </si>
  <si>
    <t>TORSO STRAP MICRO 24</t>
  </si>
  <si>
    <t>4380237-C</t>
  </si>
  <si>
    <t>RUMPFGURT MICRO 27</t>
  </si>
  <si>
    <t>TORSO STRAP MICRO 27</t>
  </si>
  <si>
    <t>SCHUTZ HINTEN X3 &amp; TAPE</t>
  </si>
  <si>
    <t>PROTECTION REAR END X3 &amp;</t>
  </si>
  <si>
    <t>TAPE</t>
  </si>
  <si>
    <t>9900251-C</t>
  </si>
  <si>
    <t>ROHRSCHUTZ</t>
  </si>
  <si>
    <t>TUBE PROTECTION</t>
  </si>
  <si>
    <t>9900245-C</t>
  </si>
  <si>
    <t>MONTAGEPLATTE BECKENGURT ST.</t>
  </si>
  <si>
    <t>PLATE ATTACHMENT PELVIC B</t>
  </si>
  <si>
    <t>BELT PCS</t>
  </si>
  <si>
    <t>4902010-C</t>
  </si>
  <si>
    <t>WERKZEUGSATZ</t>
  </si>
  <si>
    <t>TOOL-KIT</t>
  </si>
  <si>
    <t>9900300-C</t>
  </si>
  <si>
    <t>STOCKHALTER</t>
  </si>
  <si>
    <t>CRUTCH HOLDER</t>
  </si>
  <si>
    <t>4250006-C</t>
  </si>
  <si>
    <t>SCHNELLVERSCHLUSS</t>
  </si>
  <si>
    <t>QUICK-RELEASE</t>
  </si>
  <si>
    <t>4401020-C</t>
  </si>
  <si>
    <t>ROLLE HINTERER SEITENSCHUTZ S3</t>
  </si>
  <si>
    <t>ROLL REAR SIDE GUARD S3</t>
  </si>
  <si>
    <t>4900007-C</t>
  </si>
  <si>
    <t>PUMPE</t>
  </si>
  <si>
    <t>PUMP</t>
  </si>
  <si>
    <t>4900011-C</t>
  </si>
  <si>
    <t>HANDPUMPE MINI SCHWARZ</t>
  </si>
  <si>
    <t>HAND PUMP MINI BLACK</t>
  </si>
  <si>
    <t>1903100-C</t>
  </si>
  <si>
    <t>DISTANZSTÜCK X-KURZ MAXGRIP SPEICHENMONTAGE</t>
  </si>
  <si>
    <t>SPACER X-SHORT MAXGRIP SP</t>
  </si>
  <si>
    <t>POKE ASSAMB</t>
  </si>
  <si>
    <t>1903101-C</t>
  </si>
  <si>
    <t>DISTANZSTÜCK KURZ MAXGRIP SPEICHENMONTAGE</t>
  </si>
  <si>
    <t>SPACER SHORT MAXGRIP SPOK</t>
  </si>
  <si>
    <t>KE ASSAMB</t>
  </si>
  <si>
    <t>1903501-C</t>
  </si>
  <si>
    <t>DISTANZSTÜCK LANG MAXGRIP</t>
  </si>
  <si>
    <t>SPACER LONG MAXGRIP</t>
  </si>
  <si>
    <t>1903503-C</t>
  </si>
  <si>
    <t>DISTANZSTÜCK 15 X 10 X 5 SCHWARZ</t>
  </si>
  <si>
    <t>SPACER 15 X 10 X 5 BLACK</t>
  </si>
  <si>
    <t>4901012-C</t>
  </si>
  <si>
    <t>SCHLÜSSEL 12</t>
  </si>
  <si>
    <t>WRENCH 12</t>
  </si>
  <si>
    <t>4901700-C</t>
  </si>
  <si>
    <t>SCHLÜSSEL 17</t>
  </si>
  <si>
    <t>WRENCH 10</t>
  </si>
  <si>
    <t>FELGENSTREIFEN SPINERGY 26"</t>
  </si>
  <si>
    <t>RIM STRIPE SPINERGY 26"</t>
  </si>
  <si>
    <t>1000018-C</t>
  </si>
  <si>
    <t>HINTERRAD, 18" MICRO</t>
  </si>
  <si>
    <t>REAR WHEEL, 18" MICRO</t>
  </si>
  <si>
    <t>1000029-C</t>
  </si>
  <si>
    <t>FELGENSTREIFEN 22"</t>
  </si>
  <si>
    <t>RIM STRIPE 22"</t>
  </si>
  <si>
    <t>1000050-C</t>
  </si>
  <si>
    <t>REIFEN SCHWALBE RIGHT RUN 20" X 1"</t>
  </si>
  <si>
    <t>TIRE SCHWALBE RIGHT RUN 2</t>
  </si>
  <si>
    <t>20" X 1"</t>
  </si>
  <si>
    <t>1000052-C</t>
  </si>
  <si>
    <t>REIFEN SCHWALBE RIGHT RUN 22" X 1"</t>
  </si>
  <si>
    <t>22" X 1"</t>
  </si>
  <si>
    <t>1000054-C</t>
  </si>
  <si>
    <t>REIFEN SCHWALBE RIGHT RUN 24" X 1"</t>
  </si>
  <si>
    <t>24" X 1"</t>
  </si>
  <si>
    <t>1000055-C</t>
  </si>
  <si>
    <t>REIFEN SCHWALBE RIGHT RUN 25" X 1"</t>
  </si>
  <si>
    <t>25" X 1"</t>
  </si>
  <si>
    <t>1000056-C</t>
  </si>
  <si>
    <t>REIFEN SCHWALBE RIGHT RUN 26" X 1"</t>
  </si>
  <si>
    <t>26" X 1"</t>
  </si>
  <si>
    <t>1000057-C</t>
  </si>
  <si>
    <t>REIFEN SCHWALBE RIGHTRUN 22" SPINERGY</t>
  </si>
  <si>
    <t>TIRE SCHWALBE RIGHTRUN 22</t>
  </si>
  <si>
    <t>2" SPINERGY</t>
  </si>
  <si>
    <t>1000120-C</t>
  </si>
  <si>
    <t>HINTERRAD 20" MICRO</t>
  </si>
  <si>
    <t>REAR WHEEL 20" MICRO</t>
  </si>
  <si>
    <t>1000122-C</t>
  </si>
  <si>
    <t>SCHLAUCHREIFEN 20" MICRO</t>
  </si>
  <si>
    <t>TUBE TIRES 20" MICRO</t>
  </si>
  <si>
    <t>1100019-C</t>
  </si>
  <si>
    <t>HÜLSE QR-ADAPTER 5MM</t>
  </si>
  <si>
    <t>SPACER QR-ADAPTER 5MM</t>
  </si>
  <si>
    <t>1100022-C</t>
  </si>
  <si>
    <t>ACHSE QUICK RELEASE 1/2"/12,7 MM X 91 MM</t>
  </si>
  <si>
    <t>AXLE QR 1/2" / 12,7MM X 9</t>
  </si>
  <si>
    <t>91 MM</t>
  </si>
  <si>
    <t>1100023-C</t>
  </si>
  <si>
    <t>ACHSE QUICK RELEASE 1/2"/12,7 MM X 99 MM</t>
  </si>
  <si>
    <t>99 MM</t>
  </si>
  <si>
    <t>1100026-C</t>
  </si>
  <si>
    <t>ACHSE QUICK RELEASE 1/2"/127 MM X 104 MM</t>
  </si>
  <si>
    <t>AXLE QR 1/2" / 127MM X 10</t>
  </si>
  <si>
    <t>04 MM</t>
  </si>
  <si>
    <t>1100028-C</t>
  </si>
  <si>
    <t>HÜLSE QR-ADAPTER 7MM</t>
  </si>
  <si>
    <t>SPACER QR-ADAPTER 7MM</t>
  </si>
  <si>
    <t>1100071R-C</t>
  </si>
  <si>
    <t>HINTERRAD 24" SPOX SPORT OHNE FELGE/REIFEN</t>
  </si>
  <si>
    <t>REAR WHEEL 24" SPOX SPORT</t>
  </si>
  <si>
    <t>TNO RIM</t>
  </si>
  <si>
    <t>1100081R-C</t>
  </si>
  <si>
    <t>HINTERRAD 24" SPOX STANDARD OHNE FELGE</t>
  </si>
  <si>
    <t>REAR WHEEL 24" SPOX STD N</t>
  </si>
  <si>
    <t>NORIM</t>
  </si>
  <si>
    <t>1100084R-C</t>
  </si>
  <si>
    <t>HINTERRAD 24" SPOX STD. 6 CLIPS ROTE SPEICHEN O RF</t>
  </si>
  <si>
    <t>REAR WHEEL 24" SPOX STD 6</t>
  </si>
  <si>
    <t>6CLIPS</t>
  </si>
  <si>
    <t>1100089R-C</t>
  </si>
  <si>
    <t>HINTERRAD 24" SPOX STD. OHNE FELGE, ROTE SPEICH</t>
  </si>
  <si>
    <t>1100091R-C</t>
  </si>
  <si>
    <t>HINTERRAD 26" SPOX SPORT OHNE FELGEN/REIFEN</t>
  </si>
  <si>
    <t>REAR WHEEL 26" SPOX SPORT</t>
  </si>
  <si>
    <t>HINTERRAD 24" SPINERGY X SCHWARZ SCHWALBE ONE</t>
  </si>
  <si>
    <t>REAR WHEEL 24" SPINERGY X</t>
  </si>
  <si>
    <t>XNO PUSHRIM</t>
  </si>
  <si>
    <t>HINTERRAD 24" SPINERGY X SCHWARZ</t>
  </si>
  <si>
    <t>HINTERRAD 25" SPINERGY X SCHWARZ SCHWALBE ONE</t>
  </si>
  <si>
    <t>REAR WHEEL 25" SPINERGY X</t>
  </si>
  <si>
    <t>HINTERRAD 25" SPINERGY X SCHWARZ</t>
  </si>
  <si>
    <t>1100150-C</t>
  </si>
  <si>
    <t>ACHSE QR 1/2"/127 MM X 108 MM</t>
  </si>
  <si>
    <t>08 MM</t>
  </si>
  <si>
    <t>HINTERRAD 24" SPINERGY X SCHWARZ RIGHT RUN</t>
  </si>
  <si>
    <t>HINTERRAD 25" SPINERGY X SCHWARZ RIGHT RUN</t>
  </si>
  <si>
    <t>HINTERRAD 26" SPINERGY X SCHWARZ RIGHT RUN</t>
  </si>
  <si>
    <t>REAR WHEEL 26" SPINERGY X</t>
  </si>
  <si>
    <t>HINTERRAD 26" SPINERGY X SCHWARZ</t>
  </si>
  <si>
    <t>HINTERRAD 24" SPINERGY X WEIß RIGHT RUN</t>
  </si>
  <si>
    <t>HINTERRAD 25" SPINERGY X WEIß RIGHT RUN</t>
  </si>
  <si>
    <t>HINTERRAD 26" SPINERGY X WEIß RIGHT RUN</t>
  </si>
  <si>
    <t>HINTERRAD 26" SPINERGY X WEIß</t>
  </si>
  <si>
    <t>HINTERRAD 24" SPINERGY X WEIß</t>
  </si>
  <si>
    <t>HINTERRAD 25" SPINERGY X WEIß SCHWALBE ONE</t>
  </si>
  <si>
    <t>HINTERRAD 25" SPINERGY X WEIß</t>
  </si>
  <si>
    <t>HINTERRAD 24" SPINERGY X OHNE FELGE.MARATH.SCHWARZ</t>
  </si>
  <si>
    <t>HINTERRAD 24" SPINERGY X OHNE FELGE.MARATHON WEIß</t>
  </si>
  <si>
    <t>HINTERRAD 24" SPINERGY X OHNE GREIFR.ONE SCHWARZ</t>
  </si>
  <si>
    <t>HINTERRAD 24" SPINERGY X OHNE GREIFR.ONE WEIß</t>
  </si>
  <si>
    <t>HINTERRAD 24" SPINERGY X OHNE FELGE.RIGHT RUN SCHW</t>
  </si>
  <si>
    <t>HINTERRAD 24" SPINERGY X OHNE GREIFR.RIGHT RUN Wß</t>
  </si>
  <si>
    <t>HINTERRAD 25" SPINERGY X OHNE FELGE.MARATH.SCHWARZ</t>
  </si>
  <si>
    <t>HINTERRAD 25" SPINERGY X OHNE FELGE. MARATHON WEIß</t>
  </si>
  <si>
    <t>HINTERRAD 25" SPINERGY X OHNE GREIFR.ONE SCHWARZ</t>
  </si>
  <si>
    <t>HINTERRAD 25" SPINERGY X OHNE GREIFR. ONE WEIß</t>
  </si>
  <si>
    <t>HINTERRAD 25" SPINERGY X OHNE GREIFR.RIGHTRUN SCHW</t>
  </si>
  <si>
    <t>HINTERRAD 25" SPINERGY X OHNE GREIFR.RIGHT RUN Wß</t>
  </si>
  <si>
    <t>HINTERRAD 24" SPINERGY X SCHWARZ MARATHON PLUS</t>
  </si>
  <si>
    <t>HINTERRAD 25" SPINERGY X SCHWARZ MARATHON PLUS</t>
  </si>
  <si>
    <t>HINTERRAD 26" SPINERGY X SCHWARZ MARATHON PLUS</t>
  </si>
  <si>
    <t>HINTERRAD 24" SPINERGY X WEIß MARATHON PLUS</t>
  </si>
  <si>
    <t>HINTERRAD 25" SPINERGY X WEIß MARATHON PLUS</t>
  </si>
  <si>
    <t>HINTERRAD 26" SPINERGY X WEIß MARATHON PLUS</t>
  </si>
  <si>
    <t>1100360-C</t>
  </si>
  <si>
    <t>ANTRIEBSWELLE EINHANDANTRIEB KONISCH 27</t>
  </si>
  <si>
    <t>DRIVING-SHAFT ONE-ARMDRIV</t>
  </si>
  <si>
    <t>VE CONIC</t>
  </si>
  <si>
    <t>1100361-C</t>
  </si>
  <si>
    <t>ANTRIEBSWELLE EINHANDANTRIEB KONISCH 30-33</t>
  </si>
  <si>
    <t>1100362-C</t>
  </si>
  <si>
    <t>ANTRIEBSWELLE EINHANDANTRIEB KONISCH 33-36</t>
  </si>
  <si>
    <t>1100363-C</t>
  </si>
  <si>
    <t>ANTRIEBSWELLE EINHANDANTRIEB KONISCH 39-42</t>
  </si>
  <si>
    <t>1100364-C</t>
  </si>
  <si>
    <t>ANTRIEBSWELLE EINHANDANTRIEB KONISCH 45-50</t>
  </si>
  <si>
    <t>1103271-C</t>
  </si>
  <si>
    <t>ACHSE QR FÜR NABE MIT HILFSBREMSE</t>
  </si>
  <si>
    <t>AXLE QR FOR HUB WITH ASSI</t>
  </si>
  <si>
    <t>ISTANT BRAK</t>
  </si>
  <si>
    <t>HINTERRAD 22" SPINERGY SPOX SCHW NABE 18 ROSA SPCH</t>
  </si>
  <si>
    <t>REAR WHEEL 22" SPINERGY S</t>
  </si>
  <si>
    <t>SPOX</t>
  </si>
  <si>
    <t>HINTERRAD 22" SPINERGY SPOX SCHW NABE 18 GRÜN SPCH</t>
  </si>
  <si>
    <t>HINTERRAD 22" SPINERGY SPOX SCHW NABE 18 ORGE SPCH</t>
  </si>
  <si>
    <t>HINTERRAD 22" SPINERGY SPOX SCHW NABE 18 SCHW SPCH</t>
  </si>
  <si>
    <t>HINTERRAD 22" SPINERGY SPOX SCHW NABE 18 WEIß SPCH</t>
  </si>
  <si>
    <t>HINTERRAD 22" SPINERGY SPOX SCHW NABE 18 ROTE SPCH</t>
  </si>
  <si>
    <t>HINTERRAD 22" SPINERGY SPOX SCHW NABE 18 GELB SPCH</t>
  </si>
  <si>
    <t>HINTERRAD 22" SPINERGY SPOX SCHW NABE 18 BLAU SPCH</t>
  </si>
  <si>
    <t>HINTERRAD 22" SPINERGY SPOX SILB NABE 18 ROSA SPCH</t>
  </si>
  <si>
    <t>HINTERRAD 22" SPINERGY SPOX SILB NABE 18 GRÜN SPCH</t>
  </si>
  <si>
    <t>HINTERRAD 22" SPINERGY SPOX SILB NABE 18 ORG SPCH</t>
  </si>
  <si>
    <t>HINTERRAD 22" SPINERGY SPOX SILB NABE 18 SCHW SPCH</t>
  </si>
  <si>
    <t>HINTERRAD 22" SPINERGY SPOX SILB NABE 18 WEIß SPCH</t>
  </si>
  <si>
    <t>HINTERRAD 22" SPINERGY SPOX SILB NABE 18 ROTE SPCH</t>
  </si>
  <si>
    <t>HINTERRAD 22" SPINERGY SPOX SILB NABE 18 GELB SPCH</t>
  </si>
  <si>
    <t>HINTERRAD 22" SPINERGY SPOX SILB NABE 18 BLAU SPCH</t>
  </si>
  <si>
    <t>HINTERRAD 24" SPINERGY SPOX SCHW NABE 18 ROSA SPCH</t>
  </si>
  <si>
    <t>REAR WHEEL 24" SPINERGY S</t>
  </si>
  <si>
    <t>HINTERRAD 24" SPINERGY SPOX SCHW NABE 18 ORNG SPCH</t>
  </si>
  <si>
    <t>HINTERRAD 24" SPINERGY SPOX SCHW NABE 18 SCHW SPCH</t>
  </si>
  <si>
    <t>HINTERRAD 24" SPINERGY SPOX SCHW NABE 18 WEIß SPCH</t>
  </si>
  <si>
    <t>HINTERRAD 24" SPINERGY SPOX SCHW NABE 18 ROTE SPCH</t>
  </si>
  <si>
    <t>HINTERRAD 24" SPINERGY SPOX SCHW NABE 18 GELB SPCH</t>
  </si>
  <si>
    <t>HINTERRAD 23" SPINERGY SPOX SCHW NABE 18 BLAU SPCH</t>
  </si>
  <si>
    <t>HINTERRAD 24" SPINERGY SPOX SILB NABE 18 ROSA SPCH</t>
  </si>
  <si>
    <t>HINTERRAD 24" SPINERGY SPOX SILB NABE 18 GRÜN SPCH</t>
  </si>
  <si>
    <t>HINTERRAD 24" SPINERGY SPOX SILB NABE 18 ORG SPCH</t>
  </si>
  <si>
    <t>HINTERRAD 24" SPINERGY SPOX SILB NABE 18 SCHW SPCH</t>
  </si>
  <si>
    <t>HINTERRAD 24" SPINERGY SPOX SILB NABE 18 WEIß SPCH</t>
  </si>
  <si>
    <t>HINTERRAD 24" SPINERGY SPOX SILB NABE 18 ROTE SPCH</t>
  </si>
  <si>
    <t>HINTERRAD 24" SPINERGY SPOX SILB NABE 18 GELB SPCH</t>
  </si>
  <si>
    <t>HINTERRAD 24" SPINERGY SPOX SILB NABE 18 BLAU SPCH</t>
  </si>
  <si>
    <t>HINTERRAD 25" SPINERGY SPOX SCHW NABE 18 ROSA SPCH</t>
  </si>
  <si>
    <t>REAR WHEEL 25" SPINERGY S</t>
  </si>
  <si>
    <t>HINTERRAD 25" SPINERGY SPOX SCHW NABE 18 GRÜN SPCH</t>
  </si>
  <si>
    <t>HINTERRAD 25" SPINERGY SPOX SCHW NABE 18 ORNG SPCH</t>
  </si>
  <si>
    <t>HINTERRAD 25" SPINERGY SPOX SCHW NABE 18 SCHW SPCH</t>
  </si>
  <si>
    <t>HINTERRAD 25" SPINERGY SPOX SCHW NABE 18 WEIß SPCH</t>
  </si>
  <si>
    <t>HINTERRAD 25" SPINERGY SPOX SCHW NABE 18 ROTE SPCH</t>
  </si>
  <si>
    <t>HINTERRAD 25" SPINERGY SPOX SCHW NABE 18 GELB SPCH</t>
  </si>
  <si>
    <t>HINTERRAD 25" SPINERGY SPOX SCHW NABE 18 BLAU SPCH</t>
  </si>
  <si>
    <t>HINTERRAD 25" SPINERGY SPOX SILB NABE 18 ROSA SPCH</t>
  </si>
  <si>
    <t>HINTERRAD 25" SPINERGY SPOX SILB NABE 18 GRÜN SPCH</t>
  </si>
  <si>
    <t>HINTERRAD 25" SPINERGY SPOX SILB NABE 18 ORG SPCH</t>
  </si>
  <si>
    <t>HINTERRAD 25" SPINERGY SPOX SILB NABE 18 WEIß SPCH</t>
  </si>
  <si>
    <t>HINTERRAD 25" SPINERGY SPOX SILB NABE 18 ROTE SPCH</t>
  </si>
  <si>
    <t>HINTERRAD 25" SPINERGY SPOX SILB NABE 18 GELB SPCH</t>
  </si>
  <si>
    <t>HINTERRAD 25" SPINERGY SPOX SILB NABE 18 BLAU SPCH</t>
  </si>
  <si>
    <t>HINTERRAD 26" SPINERGY SPOX SCHW NABE 18 ROSA SPCH</t>
  </si>
  <si>
    <t>REAR WHEEL 26" SPINERGY S</t>
  </si>
  <si>
    <t>HINTERRAD 26" SPINERGY SPOX SCHW NABE 18 GRÜN SPCH</t>
  </si>
  <si>
    <t>HINTERRAD 26" SPINERGY SPOX SCHW NABE 18 ORNG SPCH</t>
  </si>
  <si>
    <t>HINTERRAD 26" SPINERGY SPOX SCHW NABE 18 WEIß SPCH</t>
  </si>
  <si>
    <t>HINTERRAD 26" SPINERGY SPOX SCHW NABE 18 ROTE SPCH</t>
  </si>
  <si>
    <t>HINTERRAD 26" SPINERGY SPOX SCHW NABE 18 GELB SPCH</t>
  </si>
  <si>
    <t>HINTERRAD 26" SPINERGY SPOX SCHW NABE 18 BLAU SPCH</t>
  </si>
  <si>
    <t>HINTERRAD 26" SPINERGY SPOX SILB NABE 18 ROSA SPCH</t>
  </si>
  <si>
    <t>HINTERRAD 26" SPINERGY SPOX SILB NABE 18 GRÜN SPCH</t>
  </si>
  <si>
    <t>HINTERRAD 26" SPINERGY SPOX SILB NABE 18 ORG SPCH</t>
  </si>
  <si>
    <t>HINTERRAD 26" SPINERGY SPOX SILB NABE 18 SCHW SPCH</t>
  </si>
  <si>
    <t>HINTERRAD 26" SPINERGY SPOX SILB NABE 18 WEIß SPCH</t>
  </si>
  <si>
    <t>HINTERRAD 26" SPINERGY SPOX SILB NABE 18 ROTE SPCH</t>
  </si>
  <si>
    <t>HINTERRAD 26" SPINERGY SPOX SILB NABE 18 GELB SPCH</t>
  </si>
  <si>
    <t>HINTERRAD 26" SPINERGY SPOX SILB NABE 18 BLAU SPCH</t>
  </si>
  <si>
    <t>HINTERRAD 22" SPINERGY SPOX SPT BL NABE 24 RS SPCH</t>
  </si>
  <si>
    <t>SPOX SPORT</t>
  </si>
  <si>
    <t>HINTERRAD 22" SPINERGY SPOX SPT BL NABE 24 GR SPCH</t>
  </si>
  <si>
    <t>HINTERRAD 22" SPINERGY SPOX SPT BL NABE 24 OR SPCH</t>
  </si>
  <si>
    <t>HINTERRAD 22" SPINERGY SPOX SPT BL NABE 24 Wß SPCH</t>
  </si>
  <si>
    <t>HINTERRAD 22" SPINERGY SPOX SPT BL NABE 24 RT SPCH</t>
  </si>
  <si>
    <t>HINTERRAD 22" SPINERGY SPOX SPT BL NABE 24 GB SPCH</t>
  </si>
  <si>
    <t>HINTERRAD 22" SPINERGY SPOX SPT BL NABE 24 BL SPCH</t>
  </si>
  <si>
    <t>HINTERRAD 22" SPINERGY SPOX SPT SI NABE 24 RS SPCH</t>
  </si>
  <si>
    <t>HINTERRAD 22" SPINERGY SPOX SPT SI NABE 24 GR SPCH</t>
  </si>
  <si>
    <t>HINTERRAD 22" SPINERGY SPOX SPT SI NABE 24 OR SPCH</t>
  </si>
  <si>
    <t>HINTERRAD 22" SPINERGY SPOX SPT SI NABE 24 Wß SPCH</t>
  </si>
  <si>
    <t>HINTERRAD 22" SPINERGY SPOX SPT SI NABE 24 RT SPCH</t>
  </si>
  <si>
    <t>HINTERRAD 22" SPINERGY SPOX SPT SI NABE 24 GB SPCH</t>
  </si>
  <si>
    <t>HINTERRAD 22" SPINERGY SPOX SPT SI NABE 24 BL SPCH</t>
  </si>
  <si>
    <t>HINTERRAD 24" SPINERGY SPOX SPT BL NABE 24 RS SPCH</t>
  </si>
  <si>
    <t>HINTERRAD 24" SPINERGY SPOX SPT BL NABE 24 GR SPCH</t>
  </si>
  <si>
    <t>HINTERRAD 24" SPINERGY SPOX SPT BL NABE 24 OR SPCH</t>
  </si>
  <si>
    <t>HINTERRAD 24" SPINERGY SPOX SPT BL NABE 24 Wß SPCH</t>
  </si>
  <si>
    <t>HINTERRAD 24" SPINERGY SPOX SPT BL NABE 24 RT SPCH</t>
  </si>
  <si>
    <t>HINTERRAD 24" SPINERGY SPOX SPT BL NABE 24 GB SPCH</t>
  </si>
  <si>
    <t>HINTERRAD 24" SPINERGY SPOX SPT BL NABE 24 BL SPCH</t>
  </si>
  <si>
    <t>HINTERRAD 24" SPINERGY SPOX SPT SI NABE 24 RS SPCH</t>
  </si>
  <si>
    <t>HINTERRAD 24" SPINERGY SPOX SPT SI NABE 24 OR SPCH</t>
  </si>
  <si>
    <t>HINTERRAD 24" SPINERGY SPOX SPT SI NABE 24 Wß SPCH</t>
  </si>
  <si>
    <t>HINTERRAD 24" SPINERGY SPOX SPT SI NABE 24 RT SPCH</t>
  </si>
  <si>
    <t>HINTERRAD 24" SPINERGY SPOX SPT SI NABE 24 GB SPCH</t>
  </si>
  <si>
    <t>HINTERRAD 24" SPINERGY SPOX SPT SI NABE 24 BL SPCH</t>
  </si>
  <si>
    <t>HINTERRAD 25" SPINERGY SPOX SPT BL NABE 24 RS SPCH</t>
  </si>
  <si>
    <t>HINTERRAD 25" SPINERGY SPOX SPT BL NABE 24 OR SPCH</t>
  </si>
  <si>
    <t>HINTERRAD 25" SPINERGY SPOX SPT BL NABE 24 SW SPCH</t>
  </si>
  <si>
    <t>HINTERRAD 25" SPINERGY SPOX SPT BL NABE 24 Wß SPCH</t>
  </si>
  <si>
    <t>HINTERRAD 25" SPINERGY SPOX SPT BL NABE 24 RT SPCH</t>
  </si>
  <si>
    <t>HINTERRAD 25" SPINERGY SPOX SPT BL NABE 24 GB SPCH</t>
  </si>
  <si>
    <t>HINTERRAD 25" SPINERGY SPOX SPT BL NABE 24 BL SPCH</t>
  </si>
  <si>
    <t>HINTERRAD 25" SPINERGY SPOX SPT SI NABE 24 RS SPCH</t>
  </si>
  <si>
    <t>HINTERRAD 25" SPINERGY SPOX SPT SI NABE 24 OR SPCH</t>
  </si>
  <si>
    <t>HINTERRAD 25" SPINERGY SPOX SPT SI NABE 24 SW SPCH</t>
  </si>
  <si>
    <t>HINTERRAD 25" SPINERGY SPOX SPT SI NABE 24 Wß SPCH</t>
  </si>
  <si>
    <t>HINTERRAD 25" SPINERGY SPOX SPT SI NABE 24 RT SPCH</t>
  </si>
  <si>
    <t>HINTERRAD 25" SPINERGY SPOX SPT SI NABE 24 GB SPCH</t>
  </si>
  <si>
    <t>HINTERRAD 25" SPINERGY SPOX SPT SI NABE 24 BL SPCH</t>
  </si>
  <si>
    <t>HINTERRAD 26" SPINERGY SPOX SPT BL NABE 24 RS SPCH</t>
  </si>
  <si>
    <t>HINTERRAD 26" SPINERGY SPOX SPT BL NABE 24 OR SPCH</t>
  </si>
  <si>
    <t>HINTERRAD 26" SPINERGY SPOX SPT BL NABE 24 SW SPCH</t>
  </si>
  <si>
    <t>HINTERRAD 26" SPINERGY SPOX SPT BL NABE 24 Wß SPCH</t>
  </si>
  <si>
    <t>HINTERRAD 26" SPINERGY SPOX SPT BL NABE 24 RT SPCH</t>
  </si>
  <si>
    <t>HINTERRAD 26" SPINERGY SPOX SPT BL NABE 24 GB SPCH</t>
  </si>
  <si>
    <t>HINTERRAD 26" SPINERGY SPOX SPT BL NABE 24 BL SPCH</t>
  </si>
  <si>
    <t>HINTERRAD 26" SPINERGY SPOX SPT SI NABE 24 RS SPCH</t>
  </si>
  <si>
    <t>HINTERRAD 26" SPINERGY SPOX SPT SI NABE 24 OR SPCH</t>
  </si>
  <si>
    <t>HINTERRAD 26" SPINERGY SPOX SPT SI NABE 24 SW SPCH</t>
  </si>
  <si>
    <t>HINTERRAD 26" SPINERGY SPOX SPT SI NABE 24 Wß SPCH</t>
  </si>
  <si>
    <t>HINTERRAD 26" SPINERGY SPOX SPT SI NABE 24 RT SPCH</t>
  </si>
  <si>
    <t>HINTERRAD 26" SPINERGY SPOX SPT SI NABE 24 GB SPCH</t>
  </si>
  <si>
    <t>HINTERRAD 26" SPINERGY SPOX SPT SI NABE 24 BL SPCH</t>
  </si>
  <si>
    <t>HINTERRAD 22" SPINERGY LX SCHW NABE 12 ROSA SPEICH</t>
  </si>
  <si>
    <t>REAR WHEEL 22" SPINERGY L</t>
  </si>
  <si>
    <t>LX</t>
  </si>
  <si>
    <t>HINTERRAD 22" SPINERGY LX SCHW NABE 12 GRÜN SPEICH</t>
  </si>
  <si>
    <t>HINTERRAD 22" SPINERGY LX SCHW NABE 12 ORNG SPEICH</t>
  </si>
  <si>
    <t>HINTERRAD 22" SPINERGY LX SCHW NABE 12 SCHW SPEICH</t>
  </si>
  <si>
    <t>HINTERRAD 22" SPINERGY LX SCHW NABE 12 WEIß SPEICH</t>
  </si>
  <si>
    <t>HINTERRAD 22" SPINERGY LX SCHW NABE 12 ROTE SPEICH</t>
  </si>
  <si>
    <t>HINTERRAD 22" SPINERGY LX SCHW NABE 12 GELB SPEICH</t>
  </si>
  <si>
    <t>HINTERRAD 22" SPINERGY LX SCHW NABE 12 BLAU SPEICH</t>
  </si>
  <si>
    <t>HINTERRAD 22" SPINERGY LX SILB NABE 12 ROSA SPEICH</t>
  </si>
  <si>
    <t>HINTERRAD 22" SPINERGY LX SILB NABE 12 GRÜN SPEICH</t>
  </si>
  <si>
    <t>HINTERRAD 22" SPINERGY LX SILB NABE 12 ORNG SPEICH</t>
  </si>
  <si>
    <t>HINTERRAD 22" SPINERGY LX SILB NABE 12 SCHW SPEICH</t>
  </si>
  <si>
    <t>HINTERRAD 22" SPINERGY LX SILB NABE 12 WEIß SPEICH</t>
  </si>
  <si>
    <t>HINTERRAD 22" SPINERGY LX SILB NABE 12 ROTE SPEICH</t>
  </si>
  <si>
    <t>HINTERRAD 22" SPINERGY LX SILB NABE 12 GELB SPEICH</t>
  </si>
  <si>
    <t>HINTERRAD 22" SPINERGY LX SILB NABE 12 BLAU SPEICH</t>
  </si>
  <si>
    <t>HINTERRAD 24" SPINERGY LX SCHW NABE 12 ROSA SPEICH</t>
  </si>
  <si>
    <t>REAR WHEEL 24" SPINERGY L</t>
  </si>
  <si>
    <t>HINTERRAD 24" SPINERGY LX SCHW NABE 12 GRÜN SPEICH</t>
  </si>
  <si>
    <t>HINTERRAD 24" SPINERGY LX SCHW NABE 12 ORNG SPEICH</t>
  </si>
  <si>
    <t>HINTERRAD 24" SPINERGY LX SCHW NABE 12 SCHW SPEICH</t>
  </si>
  <si>
    <t>HINTERRAD 24" SPINERGY LX SCHW NABE 12 WEIß SPEICH</t>
  </si>
  <si>
    <t>HINTERRAD 24" SPINERGY LX SCHW NABE 12 ROTE SPEICH</t>
  </si>
  <si>
    <t>HINTERRAD 24" SPINERGY LX SCHW NABE 12 GELB SPEICH</t>
  </si>
  <si>
    <t>HINTERRAD 24" SPINERGY LX SCHW NABE 12 BLAU SPEICH</t>
  </si>
  <si>
    <t>HINTERRAD 24" SPINERGY LX SILB NABE 12 ROSA SPEICH</t>
  </si>
  <si>
    <t>HINTERRAD 24" SPINERGY LX SILB NABE 12 GRÜN SPEICH</t>
  </si>
  <si>
    <t>HINTERRAD 24" SPINERGY LX SILB NABE 12 ORNG SPEICH</t>
  </si>
  <si>
    <t>HINTERRAD 24" SPINERGY LX SILB NABE 12 SCHW SPEICH</t>
  </si>
  <si>
    <t>HINTERRAD 24" SPINERGY LX SILB NABE 12 WEIß SPEICH</t>
  </si>
  <si>
    <t>HINTERRAD 24" SPINERGY LX SILB NABE 12 ROTE SPEICH</t>
  </si>
  <si>
    <t>HINTERRAD 24" SPINERGY LX SILB NABE 12 GELB SPEICH</t>
  </si>
  <si>
    <t>HINTERRAD 24" SPINERGY LX SILB NABE 12 BLAU SPEICH</t>
  </si>
  <si>
    <t>HINTERRAD 25" SPINERGY LX BL NABE 12 BL/Wß SPEICHE</t>
  </si>
  <si>
    <t>REAR WHEEL 25" SPINERGY L</t>
  </si>
  <si>
    <t>HINTERRAD 25" SPINERGY LX SCHW NABE 12 ROSA SPEICH</t>
  </si>
  <si>
    <t>HINTERRAD 25" SPINERGY LX SCHW NABE 12 GRÜN SPEICH</t>
  </si>
  <si>
    <t>HINTERRAD 25" SPINERGY LX SCHW NABE 12 ORNG SPEICH</t>
  </si>
  <si>
    <t>HINTERRAD 25" SPINERGY LX SCHW NABE 12 SCHW SPEICH</t>
  </si>
  <si>
    <t>HINTERRAD 25" SPINERGYLX BL NABE 12 SCHW SPCH O RF</t>
  </si>
  <si>
    <t>HINTERRAD 25" SPINERGY LX SCHW NABE 12 WEIß SPEICH</t>
  </si>
  <si>
    <t>HINTERRAD 25" SPINERGY LX SCHW NABE 12 ROTE SPEICH</t>
  </si>
  <si>
    <t>HINTERRAD 25" SPINERGY LX SCHW NABE 12 GELB SPEICH</t>
  </si>
  <si>
    <t>HINTERRAD 25" SPINERGY LX SCHW NABE 12 BLAU SPEICH</t>
  </si>
  <si>
    <t>HINTERRAD 25" SPINERGY LX SILB NABE 12 ROSA SPEICH</t>
  </si>
  <si>
    <t>HINTERRAD 25" SPINERGY LX SILB NABE 12 GRÜN SPEICH</t>
  </si>
  <si>
    <t>HINTERRAD 25" SPINERGY LX SILB NABE 12 ORNG SPEICH</t>
  </si>
  <si>
    <t>HINTERRAD 25" SPINERGY LX SILB NABE 12 SCHW SPEICH</t>
  </si>
  <si>
    <t>HINTERRAD 25" SPINERGY LX SILB NABE 12 WEIß SPEICH</t>
  </si>
  <si>
    <t>HINTERRAD 25" SPINERGY LX SILB NABE 12 ROTE SPEICH</t>
  </si>
  <si>
    <t>HINTERRAD 25" SPINERGY LX SILB NABE 12 GELB SPEICH</t>
  </si>
  <si>
    <t>HINTERRAD 25" SPINERGY LX SILB NABE 12 BLAU SPEICH</t>
  </si>
  <si>
    <t>HINTERRAD 26" SPINERGY LX SCHW NABE 12 ROSA SPEICH</t>
  </si>
  <si>
    <t>REAR WHEEL 26" SPINERGY L</t>
  </si>
  <si>
    <t>HINTERRAD 26" SPINERGY LX SCHW NABE 12 GRÜN SPEICH</t>
  </si>
  <si>
    <t>HINTERRAD 26" SPINERGY LX SCHW NABE 12 ORNG SPEICH</t>
  </si>
  <si>
    <t>HINTERRAD 26" SPINERGY LX SCHW NABE 12 SCHW SPEICH</t>
  </si>
  <si>
    <t>HINTERRAD 26" SPINERGY LX SCHW NABE 12 WEIß SPEICH</t>
  </si>
  <si>
    <t>HINTERRAD 26" SPINERGY LX SCHW NABE 12 ROTE SPEICH</t>
  </si>
  <si>
    <t>HINTERRAD 26" SPINERGY LX SCHW NABE 12 GELB SPEICH</t>
  </si>
  <si>
    <t>HINTERRAD 26" SPINERGY LX SCHW NABE 12 BLAU SPEICH</t>
  </si>
  <si>
    <t>HINTERRAD 26" SPINERGY LX SILB NABE 12 ROSA SPEICH</t>
  </si>
  <si>
    <t>HINTERRAD 26" SPINERGY LX SILB NABE 12 GRÜN SPEICH</t>
  </si>
  <si>
    <t>HINTERRAD 26" SPINERGY LX SILB NABE 12 SCHW SPEICH</t>
  </si>
  <si>
    <t>HINTERRAD 26" SPINERGY LX SILB NABE 12 WEIß SPEICH</t>
  </si>
  <si>
    <t>HINTERRAD 26" SPINERGY LX SILB NABE 12 ROTE SPEICH</t>
  </si>
  <si>
    <t>HINTERRAD 26" SPINERGY LX SILB NABE 12 GELB SPEICH</t>
  </si>
  <si>
    <t>HINTERRAD 26" SPINERGY LX SILB NABE 12 BLAU SPEICH</t>
  </si>
  <si>
    <t>HINTERRAD 22" SPINERGY SLX SCHW NABE 24 ROSA SPCH</t>
  </si>
  <si>
    <t>SLX</t>
  </si>
  <si>
    <t>HINTERRAD 22" SPINERGY SLX SCHW NABE 24 GRÜNE SPCH</t>
  </si>
  <si>
    <t>HINTERRAD 22" SPINERGY SLX SCHW NABE 24 ORNG SPCH</t>
  </si>
  <si>
    <t>HINTERRAD 22" SPINERGY SLX SCHW NABE 24 SCHW SPCH</t>
  </si>
  <si>
    <t>HINTERRAD 22" SPINERGY SLX SCHW NABE 24 WEIßE SPCH</t>
  </si>
  <si>
    <t>HINTERRAD 22" SPINERGY SLX SCHW NABE 24 ROTE SPCH</t>
  </si>
  <si>
    <t>HINTERRAD 22" SPINERGY SLX SCHW NABE 24 GELBE SPCH</t>
  </si>
  <si>
    <t>HINTERRAD 22" SPINERGY SLX SCHW NABE 24 BLAUE SPCH</t>
  </si>
  <si>
    <t>HINTERRAD 22" SPINERGY SLX SILB NABE 24 GRÜNE SPCH</t>
  </si>
  <si>
    <t>HINTERRAD 22" SPINERGY SLX SILB NABE 24 ORNG SPCH</t>
  </si>
  <si>
    <t>HINTERRAD 22" SPINERGY SLX SILB NABE 24 SCHW SPCH</t>
  </si>
  <si>
    <t>HINTERRAD 22" SPINERGY SLX SILB NABE 24 WEIßE SPCH</t>
  </si>
  <si>
    <t>HINTERRAD 22" SPINERGY SLX SILB NABE 24 ROTE SPCH</t>
  </si>
  <si>
    <t>HINTERRAD 22" SPINERGY SLX SILB NABE 24 GELB SPCH</t>
  </si>
  <si>
    <t>HINTERRAD 22" SPINERGY SLX SILB NABE 24 BLAUE SPCH</t>
  </si>
  <si>
    <t>HINTERRAD 24" SPINERGY SLX SCHW NABE 24 ROSA SPCH</t>
  </si>
  <si>
    <t>HINTERRAD 24" SPINERGY SLX SCHW NABE 24 GRÜNE SPCH</t>
  </si>
  <si>
    <t>HINTERRAD 24" SPINERGY SLX SCHW NABE 24 ORNG SPCH</t>
  </si>
  <si>
    <t>HINTERRAD 24" SPINERGY SLX SCHW NABE 24 SCHW SPCH</t>
  </si>
  <si>
    <t>HINTERRAD 24" SPINERGY SLX SCHW NABE 24 WEIßE SPCH</t>
  </si>
  <si>
    <t>HINTERRAD 24" SPINERGY SLX SCHW NABE 24 ROTE SPCH</t>
  </si>
  <si>
    <t>HINTERRAD 24" SPINERGY SLX SCHW NABE 24 GELBE SPCH</t>
  </si>
  <si>
    <t>HINTERRAD 24" SPINERGY SLX SCHW NABE 24 BLAUE SPCH</t>
  </si>
  <si>
    <t>HINTERRAD 24" SPINERGY SLX SILB NABE 24 ROSA SPCH</t>
  </si>
  <si>
    <t>HINTERRAD 24" SPINERGY SLX SILB NABE 24 GRÜNE SPCH</t>
  </si>
  <si>
    <t>HINTERRAD 24" SPINERGY SLX SILB NABE 24 ORNG SPCH</t>
  </si>
  <si>
    <t>HINTERRAD 24" SPINERGY SLX SILB NABE 24 SCHW SPCH</t>
  </si>
  <si>
    <t>HINTERRAD 24" SPINERGY SLX SILB NABE 24 WEIßE SPCH</t>
  </si>
  <si>
    <t>HINTERRAD 24" SPINERGY SLX SILB NABE 24 ROTE SPCH</t>
  </si>
  <si>
    <t>HINTERRAD 24" SPINERGY SLX SILB NABE 24 GELB SPCH</t>
  </si>
  <si>
    <t>HINTERRAD 24" SPINERGY SLX SILB NABE 24 BLAUE SPCH</t>
  </si>
  <si>
    <t>HINTERRAD 25" SPINERGY SLX SCHW NABE 24 ROSA SPCH</t>
  </si>
  <si>
    <t>HINTERRAD 25" SPINERGY SLX SCHW NABE 24 GRÜNE SPCH</t>
  </si>
  <si>
    <t>HINTERRAD 25" SPINERGY SLX SCHW NABE 24 ORNG SPCH</t>
  </si>
  <si>
    <t>HINTERRAD 25" SPINERGY SLX SCHW NABE 24 SCHW SPCH</t>
  </si>
  <si>
    <t>HINTERRAD 25" SPINERGY SLX SCHW NABE 24 WEIßE SPCH</t>
  </si>
  <si>
    <t>HINTERRAD 25" SPINERGY SLX SCHW NABE 24 ROTE SPCH</t>
  </si>
  <si>
    <t>HINTERRAD 25" SPINERGY SLX SCHW NABE 24 GELBE SPCH</t>
  </si>
  <si>
    <t>HINTERRAD 25" SPINERGY SLX SCHW NABE 24 BLAUE SPCH</t>
  </si>
  <si>
    <t>HINTERRAD 25" SPINERGY SLX SILB NABE 24 ROSA SPCH</t>
  </si>
  <si>
    <t>HINTERRAD 25" SPINERGY SLX SILB NABE 24 GRÜNE SPCH</t>
  </si>
  <si>
    <t>HINTERRAD 25" SPINERGY SLX SILB NABE 24 ORNG SPCH</t>
  </si>
  <si>
    <t>HINTERRAD 25" SPINERGY SLX SILB NABE 24 SCHW SPCH</t>
  </si>
  <si>
    <t>HINTERRAD 25" SPINERGY SLX SILB NABE 24 WEIßE SPCH</t>
  </si>
  <si>
    <t>HINTERRAD 25" SPINERGY SLX SILB NABE 24 ROTE SPCH</t>
  </si>
  <si>
    <t>HINTERRAD 25" SPINERGY SLX SILB NABE 24 GELB SPCH</t>
  </si>
  <si>
    <t>HINTERRAD 25" SPINERGY SLX SILB NABE 24 BLAUE SPCH</t>
  </si>
  <si>
    <t>HINTERRAD 26" SPINERGY SLX SCHW NABE 24 ROSA SPCH</t>
  </si>
  <si>
    <t>HINTERRAD 26" SPINERGY SLX SCHW NABE 24 GRÜNE SPCH</t>
  </si>
  <si>
    <t>HINTERRAD 26" SPINERGY SLX SCHW NABE 24 ORNG SPCH</t>
  </si>
  <si>
    <t>HINTERRAD 26" SPINERGY SLX SCHW NABE 24 SCHW SPCH</t>
  </si>
  <si>
    <t>HINTERRAD 26" SPINERGY SLX SCHW NABE 24 WEIßE SPCH</t>
  </si>
  <si>
    <t>HINTERRAD 26" SPINERGY SLX SCHW NABE 24 ROTE SPCH</t>
  </si>
  <si>
    <t>HINTERRAD 26" SPINERGY SLX SCHW NABE 24 GELBE SPCH</t>
  </si>
  <si>
    <t>HINTERRAD 26" SPINERGY SLX SCHW NABE 24 BLAUE SPCH</t>
  </si>
  <si>
    <t>HINTERRAD 26" SPINERGY SLX SILB NABE 24 ROSA SPCH</t>
  </si>
  <si>
    <t>HINTERRAD 26" SPINERGY SLX SILB NABE 24 GRÜNE SPCH</t>
  </si>
  <si>
    <t>HINTERRAD 26" SPINERGY SLX SILB NABE 24 ORNG SPCH</t>
  </si>
  <si>
    <t>HINTERRAD 26" SPINERGY SLX SILB NABE 24 SCHW SPCH</t>
  </si>
  <si>
    <t>HINTERRAD 26" SPINERGY SLX SILB NABE 24 WEIßE SPCH</t>
  </si>
  <si>
    <t>HINTERRAD 26" SPINERGY SLX SILB NABE 24 ROTE SPCH</t>
  </si>
  <si>
    <t>HINTERRAD 26" SPINERGY SLX SILB NABE 24 GELB SPCH</t>
  </si>
  <si>
    <t>HINTERRAD 26" SPINERGY SLX SILB NABE 24 BLAUE SPCH</t>
  </si>
  <si>
    <t>1300000-C</t>
  </si>
  <si>
    <t>HINTERRAD 24" 6P OHNE GREIFREIFEN. RIGHT RUN</t>
  </si>
  <si>
    <t>REAR WHEEL 24" 6P NO PUSH</t>
  </si>
  <si>
    <t>HRIM</t>
  </si>
  <si>
    <t>1300000R-C</t>
  </si>
  <si>
    <t>HINTERRAD 24" 6P OHNE GREIFREIFEN. KEINE REIFEN</t>
  </si>
  <si>
    <t>1300001-C</t>
  </si>
  <si>
    <t>HINTERRAD 24" 6P OHNE GREIFREIFEN. VOLLGUMMIREIFEN</t>
  </si>
  <si>
    <t>1300002-C</t>
  </si>
  <si>
    <t>HINTERRAD 24" 6P OHNE GREIFREIFEN. MARATHON REIFEN</t>
  </si>
  <si>
    <t>1300003-C</t>
  </si>
  <si>
    <t>HINTERRAD 24" 6P OHNE GREIFREIFEN. ROBUSTE REIFEN</t>
  </si>
  <si>
    <t>HRIM RUGGED TIRES</t>
  </si>
  <si>
    <t>1310000-C</t>
  </si>
  <si>
    <t>HINTERRAD 22" 6P OHNE GREIFREIFEN. RIGHT RUN</t>
  </si>
  <si>
    <t>REAR WHEEL 22" 6P NO PUSH</t>
  </si>
  <si>
    <t>1310001-C</t>
  </si>
  <si>
    <t>HINTERRAD 22" 6P OHNE GREIFREIFEN. VOLLGUMMIREIFEN</t>
  </si>
  <si>
    <t>1310002-C</t>
  </si>
  <si>
    <t>HINTERRAD 22" 6P OHNE GREIFREIFEN. MARATHON REIFEN</t>
  </si>
  <si>
    <t>1320000-C</t>
  </si>
  <si>
    <t>HINTERRAD 20" 6P OHNE GREIFREIFEN. RIGHT RUN</t>
  </si>
  <si>
    <t>REAR WHEEL 20" 6P NO PUSH</t>
  </si>
  <si>
    <t>1320001-C</t>
  </si>
  <si>
    <t>HINTERRAD 20" 6P OHNE GREIFREIFEN. VOLLGUMMIREIFEN</t>
  </si>
  <si>
    <t>REAR WHEEL 20"6P NO PUSHR</t>
  </si>
  <si>
    <t>RIM MASSIVE</t>
  </si>
  <si>
    <t>1700010-C</t>
  </si>
  <si>
    <t>ACHSE QUICK RELEASE 1/2"/12,7 MM X 112 MM</t>
  </si>
  <si>
    <t>AXLE QR 1/2" / 12,7 MM X1</t>
  </si>
  <si>
    <t>112 MM</t>
  </si>
  <si>
    <t>1700710-C</t>
  </si>
  <si>
    <t>QUICK RELEASE-ACHSE 1/2" 12,7 MM X 99 MM TITAN</t>
  </si>
  <si>
    <t>QR AXLE 1/2" 12,7MM X 99M</t>
  </si>
  <si>
    <t>MM TITANIUM</t>
  </si>
  <si>
    <t>1902011-C</t>
  </si>
  <si>
    <t>GREIFREIFEN TITAN 20" 6P 421 MM</t>
  </si>
  <si>
    <t>PUSHRIM TITANIUM 20" 6P 4</t>
  </si>
  <si>
    <t>421 MM</t>
  </si>
  <si>
    <t>1902211-C</t>
  </si>
  <si>
    <t>GREIFREIFEN TITAN 22" 6P 459 MM</t>
  </si>
  <si>
    <t>PUSHRIM TITANIUM 22" 6P 4</t>
  </si>
  <si>
    <t>459 MM</t>
  </si>
  <si>
    <t>1902401-C</t>
  </si>
  <si>
    <t>GREIFREIFEN FÜR 24" TITAN MTB-RAD</t>
  </si>
  <si>
    <t>PUSHRIM 24" TITANIUM MTBP</t>
  </si>
  <si>
    <t>PCS</t>
  </si>
  <si>
    <t>1902405-C</t>
  </si>
  <si>
    <t>GREIFREIFEN ALUMINIUM FÜR 24" RAD</t>
  </si>
  <si>
    <t>PUSHRIM  ALUMINIUM 4-CLIP</t>
  </si>
  <si>
    <t>PS 24"</t>
  </si>
  <si>
    <t>1902411-C</t>
  </si>
  <si>
    <t>GREIFREIFEN TITAN FÜR 24" RAD 6P 510 MM</t>
  </si>
  <si>
    <t>PUSHRIM TITANIUM FOR 24"6</t>
  </si>
  <si>
    <t>6P 510 MM</t>
  </si>
  <si>
    <t>1902421-C</t>
  </si>
  <si>
    <t>GREIFREIFEN TITAN SPIDER 24"</t>
  </si>
  <si>
    <t>PUSHRIM TITANIUM SPIDER 2</t>
  </si>
  <si>
    <t>24"</t>
  </si>
  <si>
    <t>1902430-C</t>
  </si>
  <si>
    <t>GREIFREIFEN ALU FÜR 24" RAD 6P 510 MM</t>
  </si>
  <si>
    <t>PUSHRIM ALU 24" 6 TABS 51</t>
  </si>
  <si>
    <t>10 MM 6P</t>
  </si>
  <si>
    <t>GREIFREIFEN TITAN SPINERGY 25"</t>
  </si>
  <si>
    <t>Y25"</t>
  </si>
  <si>
    <t>GREIFREIFEN TITAN SPINERGY 26"</t>
  </si>
  <si>
    <t>Y26"</t>
  </si>
  <si>
    <t>GREIFREIFEN TITAN SPINERGY 700 CC</t>
  </si>
  <si>
    <t>PUSHRIM TITANIUM SPINERG7</t>
  </si>
  <si>
    <t>700 CC</t>
  </si>
  <si>
    <t>1903520-C</t>
  </si>
  <si>
    <t>GREIFREIFEN ALU 20" EINARMANTRIEB GROß</t>
  </si>
  <si>
    <t>PUSHRIM ALU 20" ONE-ARM B</t>
  </si>
  <si>
    <t>BIG</t>
  </si>
  <si>
    <t>1903521-C</t>
  </si>
  <si>
    <t>GREIFREIFEN ALU 20" EINARMANTRIEB KLEIN</t>
  </si>
  <si>
    <t>PUSHRIM ALU 20" ONE-ARM S</t>
  </si>
  <si>
    <t>SMALL</t>
  </si>
  <si>
    <t>1903522-C</t>
  </si>
  <si>
    <t>GREIFREIFEN ALU 22" EINARMANTRIEB GROß</t>
  </si>
  <si>
    <t>PUSHRIM ALU 22" ONE-ARM B</t>
  </si>
  <si>
    <t>1903523-C</t>
  </si>
  <si>
    <t>GREIFREIFEN ALU 22" EINARMANTRIEB KLEIN</t>
  </si>
  <si>
    <t>PUSHRIM ALU 22" ONE-ARM S</t>
  </si>
  <si>
    <t>1903524-C</t>
  </si>
  <si>
    <t>GREIFREIFEN ALU 24" EINARMANTRIEB GROß</t>
  </si>
  <si>
    <t>PUSHRIM ALU 24" ONE-ARM B</t>
  </si>
  <si>
    <t>1903525-C</t>
  </si>
  <si>
    <t>GREIFREIFEN ALU 24" EINARMANTRIEB KLEIN</t>
  </si>
  <si>
    <t>PUSHRIM ALU 24" ONE-ARM S</t>
  </si>
  <si>
    <t>1903526-C</t>
  </si>
  <si>
    <t>GREIFREIFEN ALU 26" EINARMANTRIEB GROß</t>
  </si>
  <si>
    <t>PUSHRIM ALU 26" ONE-ARM B</t>
  </si>
  <si>
    <t>1904404-C</t>
  </si>
  <si>
    <t>GREIFREIFEN ALU 24" X</t>
  </si>
  <si>
    <t>PUSHRIM ALU 24" X</t>
  </si>
  <si>
    <t>1904405-C</t>
  </si>
  <si>
    <t>GREIFREIFEN ALU 25" X</t>
  </si>
  <si>
    <t>PUSHRIM ALU 25" X</t>
  </si>
  <si>
    <t>GREIFREIFEN ALU 26" X</t>
  </si>
  <si>
    <t>2000000-C</t>
  </si>
  <si>
    <t>LENKRAD 5"/115 MM STANDARD</t>
  </si>
  <si>
    <t>CASTORWHEEL 5"/115MM STD</t>
  </si>
  <si>
    <t>2000001-C</t>
  </si>
  <si>
    <t>LENKRAD 5"/120 MM DICKER GUMMI</t>
  </si>
  <si>
    <t>CASTORWHEEL 5"/120MM THIC</t>
  </si>
  <si>
    <t>CK RUBBER</t>
  </si>
  <si>
    <t>2000005-C</t>
  </si>
  <si>
    <t>LENKRAD 5"/115 MM STANDARD MIT MONTAGEDETAILS</t>
  </si>
  <si>
    <t xml:space="preserve"> WITH</t>
  </si>
  <si>
    <t>2000006-C</t>
  </si>
  <si>
    <t>2000040-C</t>
  </si>
  <si>
    <t>LENKRAD 3"/87 MM</t>
  </si>
  <si>
    <t>CASTORWHEEL 3"/87 MM</t>
  </si>
  <si>
    <t>2000045-C</t>
  </si>
  <si>
    <t>VORDERRAD 3"/87 MM MIT MONTAGESET</t>
  </si>
  <si>
    <t>FRONT CASTER 3"/87 MM WIT</t>
  </si>
  <si>
    <t>TH ASSEMBLY</t>
  </si>
  <si>
    <t>2000050-C</t>
  </si>
  <si>
    <t>VORDERRAD 3"/87 MM HART</t>
  </si>
  <si>
    <t>FRONT CASTER 3"/87MM HARD</t>
  </si>
  <si>
    <t>D</t>
  </si>
  <si>
    <t>2000061-C</t>
  </si>
  <si>
    <t>LENKRAD 3"/86 MM X MIT LAGER</t>
  </si>
  <si>
    <t>CASTORWHEEL 3"/86 MM X WI</t>
  </si>
  <si>
    <t>ITH BEARING</t>
  </si>
  <si>
    <t>2002010-C</t>
  </si>
  <si>
    <t>LENKRAD S3 90 MM</t>
  </si>
  <si>
    <t>FRONT CASTER S3 90 MM</t>
  </si>
  <si>
    <t>2002020-C</t>
  </si>
  <si>
    <t>LENKRAD S3 120 MM</t>
  </si>
  <si>
    <t>FRONT CASTER S3 120 MM</t>
  </si>
  <si>
    <t>2002030-C</t>
  </si>
  <si>
    <t>LENKRAD S3 150 MM</t>
  </si>
  <si>
    <t>FRONT CASTER S3 150 MM</t>
  </si>
  <si>
    <t>2004003-C</t>
  </si>
  <si>
    <t>LENKRAD S3 150 MM FÜR GABEL S3 KPL</t>
  </si>
  <si>
    <t>CASTORWHEEL S3 150MM FORF</t>
  </si>
  <si>
    <t>FORKS3 CPL</t>
  </si>
  <si>
    <t>2004004-C</t>
  </si>
  <si>
    <t>LENKRAD 3" HART FÜR GABEL S3 KPL</t>
  </si>
  <si>
    <t>CASTORWHEEL 3" HARD FOR F</t>
  </si>
  <si>
    <t>FORK S3 CPL</t>
  </si>
  <si>
    <t>2004005-C</t>
  </si>
  <si>
    <t>LENKRAD 3" X FÜR GABEL S3 KPL</t>
  </si>
  <si>
    <t>CASTORWHEEL 3" X FOR FORK</t>
  </si>
  <si>
    <t>KS3 CPL</t>
  </si>
  <si>
    <t>2004006-C</t>
  </si>
  <si>
    <t>LENKRAD 3" X FÜR GABEL X2 KPL</t>
  </si>
  <si>
    <t>KX2 CPL</t>
  </si>
  <si>
    <t>2004007-C</t>
  </si>
  <si>
    <t>LENKRAD S3 90 MM FÜR GABEL S2 KPL</t>
  </si>
  <si>
    <t>CASTORWHEEL S3 90MM FOR F</t>
  </si>
  <si>
    <t>FORK S2 CPL</t>
  </si>
  <si>
    <t>2004008-C</t>
  </si>
  <si>
    <t>LENKRAD S3 120 MM FÜR GABEL S2 KPL</t>
  </si>
  <si>
    <t>CASTORWHEEL S3 120MM FORF</t>
  </si>
  <si>
    <t>FORKS2 CPL</t>
  </si>
  <si>
    <t>2004009-C</t>
  </si>
  <si>
    <t>LENKRAD S3 150 MM FÜR GABEL S2 KPL</t>
  </si>
  <si>
    <t>2004010-C</t>
  </si>
  <si>
    <t>LENKRAD 3" HART FÜR GABEL S2 KPL</t>
  </si>
  <si>
    <t>2004231-C</t>
  </si>
  <si>
    <t>ROLLENGABEL KURZ MIT ROLLENACHSE</t>
  </si>
  <si>
    <t>CASTERFORK SHORT WITH CAS</t>
  </si>
  <si>
    <t>STOR AXLE</t>
  </si>
  <si>
    <t>2004500-C</t>
  </si>
  <si>
    <t>GABEL S2</t>
  </si>
  <si>
    <t>FORK S2</t>
  </si>
  <si>
    <t>2004510-C</t>
  </si>
  <si>
    <t>GABEL S2 6"</t>
  </si>
  <si>
    <t>FORK S2 6"</t>
  </si>
  <si>
    <t>2004511-C</t>
  </si>
  <si>
    <t>GABEL S2 6" MIT BOLZEN</t>
  </si>
  <si>
    <t>FORK S2 6" WITH BOLT</t>
  </si>
  <si>
    <t>2004520-C</t>
  </si>
  <si>
    <t>GABEL S2 22–24"</t>
  </si>
  <si>
    <t>FORK S2 22-24"</t>
  </si>
  <si>
    <t>2004521-C</t>
  </si>
  <si>
    <t>GABEL S2 22–24" MIT BOLZEN</t>
  </si>
  <si>
    <t>FORK S2 22-24" WITH BOLT</t>
  </si>
  <si>
    <t>2100010-C</t>
  </si>
  <si>
    <t>GABEL 75 LENKRAD 90 BOLZEN 3</t>
  </si>
  <si>
    <t>FORK 75 CASTOR 90 BOLT 3</t>
  </si>
  <si>
    <t>GABEL 75 MM, LENKRRAD X GABEL X3 KOMPLETT</t>
  </si>
  <si>
    <t>FORK 75 MM, CASTOR X FORX</t>
  </si>
  <si>
    <t>X3 COMPL.</t>
  </si>
  <si>
    <t>2100016-C</t>
  </si>
  <si>
    <t>GABEL 90 MM, LENKRRAD X GABEL X3 KOMPLETT</t>
  </si>
  <si>
    <t>FORK 90, CASTOR X FOR X3C</t>
  </si>
  <si>
    <t>COMPL.</t>
  </si>
  <si>
    <t>GABEL S3 105, U2L FÜR X3 KOPMLETT</t>
  </si>
  <si>
    <t>FORK S3 105, U2L FOR X3 C</t>
  </si>
  <si>
    <t>OMPL.</t>
  </si>
  <si>
    <t>GABEL S3 120, U2L FÜR X3 KOPMLETT</t>
  </si>
  <si>
    <t>FORK S3 120, U2L FOR X3 C</t>
  </si>
  <si>
    <t>2100020-C</t>
  </si>
  <si>
    <t>GABEL 75 LENKRAD 120 BOLZEN 3</t>
  </si>
  <si>
    <t>FORK 75 CASTOR 120 BOLT 3</t>
  </si>
  <si>
    <t>2100025-C</t>
  </si>
  <si>
    <t>GABEL 75 LENKRAD 120 BOLZEN 8</t>
  </si>
  <si>
    <t>FORK 75 CASTOR 120 BOLT 8</t>
  </si>
  <si>
    <t>8</t>
  </si>
  <si>
    <t>2100030-C</t>
  </si>
  <si>
    <t>GABEL 90 LENKRAD 90 BOLZEN 3</t>
  </si>
  <si>
    <t>FORK 90 CASTOR 90 BOLT 3</t>
  </si>
  <si>
    <t>2100035-C</t>
  </si>
  <si>
    <t>GABEL 90 LENKRAD 90 SCHRAUBE 8</t>
  </si>
  <si>
    <t>FORK 90 CASTOR 90 BOLT 8</t>
  </si>
  <si>
    <t>2100040-C</t>
  </si>
  <si>
    <t>GABEL 90 LENKRAD 120 BOLZEN 3</t>
  </si>
  <si>
    <t>FORK 90 CASTOR 120 BOLT 3</t>
  </si>
  <si>
    <t>2100045-C</t>
  </si>
  <si>
    <t>GABEL 90 LENKRAD 120 BOLZEN 8</t>
  </si>
  <si>
    <t>FORK 90 CASTOR 120 BOLT 8</t>
  </si>
  <si>
    <t>2100050-C</t>
  </si>
  <si>
    <t>GABEL 90 LENKRAD 150 BOLZEN 3</t>
  </si>
  <si>
    <t>FORK 90 CASTOR 150 BOLT 3</t>
  </si>
  <si>
    <t>2100060-C</t>
  </si>
  <si>
    <t>GABEL 105 LENKRAD 90 BOLZEN 3</t>
  </si>
  <si>
    <t>FORK 105 CASTOR 90 BOLT 3</t>
  </si>
  <si>
    <t>2100065-C</t>
  </si>
  <si>
    <t>GABEL 105 LENKRAD 90 BOLZEN 8</t>
  </si>
  <si>
    <t>FORK 105 CASTOR 90 BOLT 8</t>
  </si>
  <si>
    <t>2100067-C</t>
  </si>
  <si>
    <t>GABEL 105 LENKRAD 90 SCHRAUBE 33</t>
  </si>
  <si>
    <t>33</t>
  </si>
  <si>
    <t>2100070-C</t>
  </si>
  <si>
    <t>GABEL 105 LENKRAD 120 BOLZEN 3</t>
  </si>
  <si>
    <t>FORK 105 CASTOR 120 BOLT</t>
  </si>
  <si>
    <t xml:space="preserve"> 3</t>
  </si>
  <si>
    <t>2100075-C</t>
  </si>
  <si>
    <t>GABEL 105 LENKRAD 120 BOLZEN 8</t>
  </si>
  <si>
    <t xml:space="preserve"> 8</t>
  </si>
  <si>
    <t>2100077-C</t>
  </si>
  <si>
    <t>GABEL 105 LENKRAD 120 BOLZEN 33</t>
  </si>
  <si>
    <t xml:space="preserve"> 33</t>
  </si>
  <si>
    <t>2100080-C</t>
  </si>
  <si>
    <t>GABEL 105 LENKRAD 150 BOLZEN 3</t>
  </si>
  <si>
    <t>FORK 105 CASTOR 150 BOLT</t>
  </si>
  <si>
    <t>2100090-C</t>
  </si>
  <si>
    <t>GABEL 120 LENKRAD 90 BOLZEN 3</t>
  </si>
  <si>
    <t>FORK 120 CASTOR 90 BOLT 3</t>
  </si>
  <si>
    <t>2100095-C</t>
  </si>
  <si>
    <t>GABEL 120 LENKRAD 90 BOLZEN 8</t>
  </si>
  <si>
    <t>FORK 120 CASTOR 90 BOLT 8</t>
  </si>
  <si>
    <t>2100097-C</t>
  </si>
  <si>
    <t>GABEL 120 LENKRAD 90 BOLZEN 33</t>
  </si>
  <si>
    <t>2100100-C</t>
  </si>
  <si>
    <t>GABEL 120 LENKRAD 120 BOLZEN 3</t>
  </si>
  <si>
    <t>FORK 120 CASTOR 120 BOLT</t>
  </si>
  <si>
    <t>2100101-C</t>
  </si>
  <si>
    <t>GABEL 120 LENKRAD 5" DICK SCHRAUBE 3</t>
  </si>
  <si>
    <t>FORK 120 CASTOR 5" THICKB</t>
  </si>
  <si>
    <t>BOLT 3</t>
  </si>
  <si>
    <t>2100105-C</t>
  </si>
  <si>
    <t>GABEL 120 LENKRAD 120 BOLZEN 8</t>
  </si>
  <si>
    <t>2100107-C</t>
  </si>
  <si>
    <t>GABEL 120 LENKRAD 120 BOLZEN 33</t>
  </si>
  <si>
    <t>2100110-C</t>
  </si>
  <si>
    <t>GABEL 120 LENKRAD 150 BOLZEN 3</t>
  </si>
  <si>
    <t>FORK 120 CASTOR 150 BOLT</t>
  </si>
  <si>
    <t>2100115-C</t>
  </si>
  <si>
    <t>GABEL 105 SCHRAUBE 33</t>
  </si>
  <si>
    <t>FORK 105 BOLT 33</t>
  </si>
  <si>
    <t>2100120-C</t>
  </si>
  <si>
    <t>GABEL 105 BOLZEN 33</t>
  </si>
  <si>
    <t>2100130-C</t>
  </si>
  <si>
    <t>GABEL 120 BOLZEN 33</t>
  </si>
  <si>
    <t>FORK 120 BOLT 33</t>
  </si>
  <si>
    <t>2100140-C</t>
  </si>
  <si>
    <t>GABEL 75 BOLZEN 3</t>
  </si>
  <si>
    <t>FORK 75 BOLT 3</t>
  </si>
  <si>
    <t>2100141-C</t>
  </si>
  <si>
    <t>GABEL 90 BOLZEN 3</t>
  </si>
  <si>
    <t>FORK 90 BOLT 3</t>
  </si>
  <si>
    <t>2100142-C</t>
  </si>
  <si>
    <t>GABEL 105 BOLZEN 3</t>
  </si>
  <si>
    <t>FORK 105 BOLT 3</t>
  </si>
  <si>
    <t>2100143-C</t>
  </si>
  <si>
    <t>GABEL 120 BOLZEN 3</t>
  </si>
  <si>
    <t>FORK 120 BOLT 3</t>
  </si>
  <si>
    <t>2100150-C</t>
  </si>
  <si>
    <t>GABEL 75 BOLZEN 8</t>
  </si>
  <si>
    <t>FORK 75 BOLT 8</t>
  </si>
  <si>
    <t>2100151-C</t>
  </si>
  <si>
    <t>GABEL 90 BOLZEN 8</t>
  </si>
  <si>
    <t>FORK 90 BOLT 8</t>
  </si>
  <si>
    <t>2100152-C</t>
  </si>
  <si>
    <t>GABEL 105 BOLZEN 8</t>
  </si>
  <si>
    <t>FORK 105 BOLT 8</t>
  </si>
  <si>
    <t>2100153-C</t>
  </si>
  <si>
    <t>GABEL 120 BOLZEN 8</t>
  </si>
  <si>
    <t>FORK 120 BOLT 8</t>
  </si>
  <si>
    <t>GABEL 75 BOLZEN X2/24" LENKRAD 90</t>
  </si>
  <si>
    <t>OR 90</t>
  </si>
  <si>
    <t>2100203-C</t>
  </si>
  <si>
    <t>GABEL 90 SCHRAUBE X2/24" LENKRAD 90</t>
  </si>
  <si>
    <t>GABEL 90 BOLZEN X2/24" LENKRAD 90</t>
  </si>
  <si>
    <t>GABEL 75 LENKRAD 120 BOLZEN X2/24''</t>
  </si>
  <si>
    <t>X2/24"</t>
  </si>
  <si>
    <t>GABEL 90, LENKRAD 120 MM, BOLZEN X2/24''</t>
  </si>
  <si>
    <t>OLT X2/24"</t>
  </si>
  <si>
    <t>2100208-C</t>
  </si>
  <si>
    <t>2100211-C</t>
  </si>
  <si>
    <t>GABEL 75 BOLZEN X2/24"</t>
  </si>
  <si>
    <t>FORK 75 BOLT X2/24"</t>
  </si>
  <si>
    <t>2100212-C</t>
  </si>
  <si>
    <t>GABEL 90 BOLZEN X2/24"</t>
  </si>
  <si>
    <t>FORK 90 BOLT X2/24"</t>
  </si>
  <si>
    <t>2100218-C</t>
  </si>
  <si>
    <t>GABEL 75 LENKRAD 90 SCHRAUBE 3 FÜR MICRO 18''</t>
  </si>
  <si>
    <t xml:space="preserve"> FOR MICRO 18"</t>
  </si>
  <si>
    <t>2100220-C</t>
  </si>
  <si>
    <t>GABEL 105 LENKRAD 87 SCHRAUBE 3 FÜR MICRO 20''</t>
  </si>
  <si>
    <t>FORK 105 CASTOR 87MM BOLT</t>
  </si>
  <si>
    <t>T 3 FOR MICRO 20"</t>
  </si>
  <si>
    <t>2100222-C</t>
  </si>
  <si>
    <t>GABEL 90, LENKRAD X, BOLZEN 3</t>
  </si>
  <si>
    <t>FORK 90,CASTOR X, BOLT 3</t>
  </si>
  <si>
    <t>2100223-C</t>
  </si>
  <si>
    <t>GABEL 90, LENKRAD X, SCHRAUBE 3</t>
  </si>
  <si>
    <t>FORK 105,CASTOR X, BOLT 3</t>
  </si>
  <si>
    <t>2100224-C</t>
  </si>
  <si>
    <t>GABEL 90, LENKRAD X, SCHRAUBE 33</t>
  </si>
  <si>
    <t>FORK 90,CASTOR X, BOLT 33</t>
  </si>
  <si>
    <t>2300005-C</t>
  </si>
  <si>
    <t>ROLLENGABEL KURZ MIT 3"/87 MM HART</t>
  </si>
  <si>
    <t>CASTERFORK SHORT WITH HAR</t>
  </si>
  <si>
    <t>RD 3"/87 MM</t>
  </si>
  <si>
    <t>2300072-C</t>
  </si>
  <si>
    <t>GABEL U2 LIGHT 25" KOMPL. MIT LENKRAD</t>
  </si>
  <si>
    <t>CASTORFORK U2 LIGHT 25" C</t>
  </si>
  <si>
    <t>COMPL WITH</t>
  </si>
  <si>
    <t>2300180-C</t>
  </si>
  <si>
    <t>GABEL X2 3–5" 3" RAD FÜR U2L 24"</t>
  </si>
  <si>
    <t>FORK X2 3-5" 3" WHEEL FOR</t>
  </si>
  <si>
    <t>RU2L 24"</t>
  </si>
  <si>
    <t>2300181-C</t>
  </si>
  <si>
    <t>GABEL X2 3–5"ACHSE 24"FÜR U2L</t>
  </si>
  <si>
    <t>FORK X2 3-5"AXLE 24"FOR U</t>
  </si>
  <si>
    <t>U2L NO</t>
  </si>
  <si>
    <t>2300182-C</t>
  </si>
  <si>
    <t>GABEL X2 3–5" MIT 5" RAD FÜR 24"</t>
  </si>
  <si>
    <t>FORK X2 3-5" WITH 5" WHEE</t>
  </si>
  <si>
    <t>EL FOR 24"</t>
  </si>
  <si>
    <t>2300183-C</t>
  </si>
  <si>
    <t>GABEL X2 3–5" 5" RAD FÜR U2L 25"</t>
  </si>
  <si>
    <t>FORK X2 3-5" 5" WHEEL FOR</t>
  </si>
  <si>
    <t>RU2L 25"</t>
  </si>
  <si>
    <t>2305012-C</t>
  </si>
  <si>
    <t>GABEL X-2</t>
  </si>
  <si>
    <t>FORK X-2</t>
  </si>
  <si>
    <t>2305013-C</t>
  </si>
  <si>
    <t>GABEL X2 3–5"</t>
  </si>
  <si>
    <t>FORK X2 3-5"</t>
  </si>
  <si>
    <t>GABEL X2 24" MIT 3" X-RAD</t>
  </si>
  <si>
    <t>XWHEEL</t>
  </si>
  <si>
    <t>GABEL X2 25" MIT 3" X-RAD</t>
  </si>
  <si>
    <t>GABEL X2 26" MIT 3" X-RAD</t>
  </si>
  <si>
    <t>2305139-C</t>
  </si>
  <si>
    <t>GABEL X2 ACHSE 24" FÜR X 3" X-RAD</t>
  </si>
  <si>
    <t>FORK X2 AXLE 24" FOR X 3"</t>
  </si>
  <si>
    <t>"X WHEEL</t>
  </si>
  <si>
    <t>2305140-C</t>
  </si>
  <si>
    <t>GABEL X2 ACHSE 25" FÜR X 3" X-RAD</t>
  </si>
  <si>
    <t>FORK X2 AXLE 25" FOR X 3"</t>
  </si>
  <si>
    <t>2404002-C</t>
  </si>
  <si>
    <t>ROLLENGABEL KURZ</t>
  </si>
  <si>
    <t>CASTERFORK SHORT</t>
  </si>
  <si>
    <t>2602005-C</t>
  </si>
  <si>
    <t>FREEWHEEL-GABEL</t>
  </si>
  <si>
    <t>FW FORK</t>
  </si>
  <si>
    <t>2602034-C</t>
  </si>
  <si>
    <t>FREEWHEEL-REIFEN</t>
  </si>
  <si>
    <t>FW TIRE</t>
  </si>
  <si>
    <t>2602036-C</t>
  </si>
  <si>
    <t>FREEWHEEL-RAD OHNE REIFEN</t>
  </si>
  <si>
    <t>FW WHEEL WITHOUT TIRE</t>
  </si>
  <si>
    <t>3162440N-C</t>
  </si>
  <si>
    <t>CHASSIS BAMBINO 24 ROT</t>
  </si>
  <si>
    <t>CHASSIS BAMBINO 24 RED</t>
  </si>
  <si>
    <t>3162740BLN-C</t>
  </si>
  <si>
    <t>CHASSIS BAMBINO 27 SCHWARZ</t>
  </si>
  <si>
    <t>CHASSIS BAMBINO W 27 BLAC</t>
  </si>
  <si>
    <t>CK</t>
  </si>
  <si>
    <t>3162740N-C</t>
  </si>
  <si>
    <t>CHASSIS BAMBINO 27 ROT</t>
  </si>
  <si>
    <t>CHASSIS BAMBINO W 27 RED</t>
  </si>
  <si>
    <t>3163040BLN-C</t>
  </si>
  <si>
    <t>CHASSIS BAMBINO 30 SCHWARZ</t>
  </si>
  <si>
    <t>CHASSIS BAMBINO W 30 BLAC</t>
  </si>
  <si>
    <t>3163040N-C</t>
  </si>
  <si>
    <t>CHASSIS BAMBINO 30 ROT</t>
  </si>
  <si>
    <t>CHASSIS BAMBINO W 30 RED</t>
  </si>
  <si>
    <t>3163340BLN-C</t>
  </si>
  <si>
    <t>CHASSIS BAMBINO 33 SCHWARZ</t>
  </si>
  <si>
    <t>CHASSIS BAMBINO W 33 BLAC</t>
  </si>
  <si>
    <t>3163340N-C</t>
  </si>
  <si>
    <t>CHASSIS BAMBINO 33 ROT</t>
  </si>
  <si>
    <t>CHASSIS BAMBINO W 33 RED</t>
  </si>
  <si>
    <t>3192710N-C</t>
  </si>
  <si>
    <t>CHASSIS BAMBINO 27 ROT MOVED FORWARD</t>
  </si>
  <si>
    <t>CHASSIS BAMBINO W 27 RÖDW</t>
  </si>
  <si>
    <t>WITH</t>
  </si>
  <si>
    <t>3193010N-C</t>
  </si>
  <si>
    <t>CHASSIS BAMBINO 30 ROT MOVED FORWARD</t>
  </si>
  <si>
    <t>CHASSIS BAMBINO W 30 REDW</t>
  </si>
  <si>
    <t>3193310N-C</t>
  </si>
  <si>
    <t>CHASSIS BAMBINO 33 ROT MOVED FORWARD</t>
  </si>
  <si>
    <t>CHASSIS BAMBINO W 33 REDW</t>
  </si>
  <si>
    <t>3202417-C</t>
  </si>
  <si>
    <t>RAHMEN RÜCKENLEHNE BAMBINO 24</t>
  </si>
  <si>
    <t>FRAME BACKREST BAMBINO W2</t>
  </si>
  <si>
    <t>24</t>
  </si>
  <si>
    <t>3202418-C</t>
  </si>
  <si>
    <t>RAHMEN RÜCKENLEHNE BAMBINO 24 +10</t>
  </si>
  <si>
    <t>24 +10</t>
  </si>
  <si>
    <t>3202717-C</t>
  </si>
  <si>
    <t>RAHMEN RÜCKENLEHNE BAMBINO 27</t>
  </si>
  <si>
    <t>27</t>
  </si>
  <si>
    <t>3202718-C</t>
  </si>
  <si>
    <t>RAHMEN RÜCKENLEHNE BAMBINO 27 +10</t>
  </si>
  <si>
    <t>27 +10</t>
  </si>
  <si>
    <t>3203017-C</t>
  </si>
  <si>
    <t>RAHMEN RÜCKENLEHNE BAMBINO 30</t>
  </si>
  <si>
    <t>FRAME BACKREST BAMBINO W3</t>
  </si>
  <si>
    <t>3203018-C</t>
  </si>
  <si>
    <t>RAHMEN RÜCKENLEHNE BAMBINO 30 +10</t>
  </si>
  <si>
    <t>30 +10</t>
  </si>
  <si>
    <t>3203020-C</t>
  </si>
  <si>
    <t>RAHMEN RÜCKENLEHNE B 30 H 20</t>
  </si>
  <si>
    <t>FRAME BACKREST W 30 H 20</t>
  </si>
  <si>
    <t>3203025-C</t>
  </si>
  <si>
    <t>RAHMEN RÜCKENLEHNE B 30 H 25</t>
  </si>
  <si>
    <t>FRAME BACKREST W 30 H 25</t>
  </si>
  <si>
    <t>3203030-C</t>
  </si>
  <si>
    <t>RAHMEN RÜCKENLEHNE B 30 H 30</t>
  </si>
  <si>
    <t>FRAME BACKREST W 30 H 30</t>
  </si>
  <si>
    <t>3203035-C</t>
  </si>
  <si>
    <t>RAHMEN RÜCKENLEHNE B 30 H 35</t>
  </si>
  <si>
    <t>FRAME BACKREST W 30 H 35</t>
  </si>
  <si>
    <t>3203040-C</t>
  </si>
  <si>
    <t>RAHMEN RÜCKENLEHNE B 30 H 40</t>
  </si>
  <si>
    <t>FRAME BACKREST W 30 H 40</t>
  </si>
  <si>
    <t>3203045-C</t>
  </si>
  <si>
    <t>RAHMEN RÜCKENLEHNE B 30 H 45</t>
  </si>
  <si>
    <t>FRAME BACKREST W 30 H 45</t>
  </si>
  <si>
    <t>3203317-C</t>
  </si>
  <si>
    <t>RAHMEN RÜCKENLEHNE BAMBINO B 33</t>
  </si>
  <si>
    <t>3203318-C</t>
  </si>
  <si>
    <t>RAHMEN RÜCKENLEHNE BAMBINO B 33 +10</t>
  </si>
  <si>
    <t>33 +10</t>
  </si>
  <si>
    <t>3203320-C</t>
  </si>
  <si>
    <t>RAHMEN RÜCKENLEHNE B 33 H 20</t>
  </si>
  <si>
    <t>FRAME BACKREST W 33 H 20</t>
  </si>
  <si>
    <t>3203325-C</t>
  </si>
  <si>
    <t>RAHMEN RÜCKENLEHNE B 33 H 25</t>
  </si>
  <si>
    <t>FRAME BACKREST W 33 H 25</t>
  </si>
  <si>
    <t>3203325LB-C</t>
  </si>
  <si>
    <t>RAHMEN RÜCKENLEHNE B 33 H 25 LIGHT B</t>
  </si>
  <si>
    <t>FRAME BACKREST W 33 H 25L</t>
  </si>
  <si>
    <t>LIGHT B</t>
  </si>
  <si>
    <t>3203330-C</t>
  </si>
  <si>
    <t>RAHMEN RÜCKENLEHNE B 33 H 30</t>
  </si>
  <si>
    <t>FRAME BACKREST W 33 H 30</t>
  </si>
  <si>
    <t>3203330LB-C</t>
  </si>
  <si>
    <t>RAHMEN RÜCKENLEHNE B 33 H 30 LIGHT B</t>
  </si>
  <si>
    <t>FRAME BACKREST W 33 H 30L</t>
  </si>
  <si>
    <t>3203335-C</t>
  </si>
  <si>
    <t>RAHMEN RÜCKENLEHNE B 33 H 35</t>
  </si>
  <si>
    <t>FRAME BACKREST W 33 H 35</t>
  </si>
  <si>
    <t>3203335LB-C</t>
  </si>
  <si>
    <t>RAHMEN RÜCKENLEHNE B 33 H 35 LIGHT B</t>
  </si>
  <si>
    <t>FRAME BACKREST W 33 H 35L</t>
  </si>
  <si>
    <t>3203340-C</t>
  </si>
  <si>
    <t>RAHMEN RÜCKENLEHNE B 33 H 40</t>
  </si>
  <si>
    <t>FRAME BACKREST W 33 H 40</t>
  </si>
  <si>
    <t>3203345-C</t>
  </si>
  <si>
    <t>RAHMEN RÜCKENLEHNE B 33 H 45</t>
  </si>
  <si>
    <t>FRAME BACKREST W 33 H 45</t>
  </si>
  <si>
    <t>3203620-C</t>
  </si>
  <si>
    <t>RAHMEN RÜCKENLEHNE B 36 H 20</t>
  </si>
  <si>
    <t>FRAME BACKREST W 36 H 20</t>
  </si>
  <si>
    <t>3203625-C</t>
  </si>
  <si>
    <t>RAHMEN RÜCKENLEHNE B 36 H 25</t>
  </si>
  <si>
    <t>FRAME BACKREST W 36 H 25</t>
  </si>
  <si>
    <t>3203625LB-C</t>
  </si>
  <si>
    <t>RAHMEN RÜCKENLEHNE B 36 H 25 LIGHT B</t>
  </si>
  <si>
    <t>FRAME BACKREST W 36 H 25L</t>
  </si>
  <si>
    <t>3203630-C</t>
  </si>
  <si>
    <t>RAHMEN RÜCKENLEHNE B 36 H 30</t>
  </si>
  <si>
    <t>FRAME BACKREST W 36 H 30</t>
  </si>
  <si>
    <t>3203630LB-C</t>
  </si>
  <si>
    <t>RAHMEN RÜCKENLEHNE B 36 H 30 LIGHT B</t>
  </si>
  <si>
    <t>FRAME BACKREST W 36 H 30L</t>
  </si>
  <si>
    <t>3203635-C</t>
  </si>
  <si>
    <t>RAHMEN RÜCKENLEHNE B 36 H 35</t>
  </si>
  <si>
    <t>FRAME BACKREST W 36 H 35</t>
  </si>
  <si>
    <t>3203635LB-C</t>
  </si>
  <si>
    <t>RAHMEN RÜCKENLEHNE B 36 H 35 LIGHT B</t>
  </si>
  <si>
    <t>FRAME BACKREST W 36 H 35L</t>
  </si>
  <si>
    <t>3203640-C</t>
  </si>
  <si>
    <t>RAHMEN RÜCKENLEHNE B 36 H 40</t>
  </si>
  <si>
    <t>FRAME BACKREST W 36 H 40</t>
  </si>
  <si>
    <t>3203645-C</t>
  </si>
  <si>
    <t>RAHMEN RÜCKENLEHNE B 36 H 45</t>
  </si>
  <si>
    <t>FRAME BACKREST W 36 H 45</t>
  </si>
  <si>
    <t>3203920-C</t>
  </si>
  <si>
    <t>RAHMEN RÜCKENLEHNE B 39 H 20</t>
  </si>
  <si>
    <t>FRAME BACKREST W 39 H 20</t>
  </si>
  <si>
    <t>3203925-C</t>
  </si>
  <si>
    <t>RAHMEN RÜCKENLEHNE B 39 H 25</t>
  </si>
  <si>
    <t>FRAME BACKREST W 39 H 25</t>
  </si>
  <si>
    <t>3203925LB-C</t>
  </si>
  <si>
    <t>RAHMEN RÜCKENLEHNE B 39 H 25 LIGHT B</t>
  </si>
  <si>
    <t>FRAME BACKREST W 39 H 25L</t>
  </si>
  <si>
    <t>3203930-C</t>
  </si>
  <si>
    <t>RAHMEN RÜCKENLEHNE B 39 H 30</t>
  </si>
  <si>
    <t>FRAME BACKREST W 39 H 30</t>
  </si>
  <si>
    <t>3203930LB-C</t>
  </si>
  <si>
    <t>RAHMEN RÜCKENLEHNE B 39 H 30 LIGHT B</t>
  </si>
  <si>
    <t>FRAME BACKREST W 39 H 30L</t>
  </si>
  <si>
    <t>3203935-C</t>
  </si>
  <si>
    <t>RAHMEN RÜCKENLEHNE B 39 H 35</t>
  </si>
  <si>
    <t>FRAME BACKREST W 39 H 35</t>
  </si>
  <si>
    <t>3203935LB-C</t>
  </si>
  <si>
    <t>RAHMEN RÜCKENLEHNE B 39 H 35 LIGHT B</t>
  </si>
  <si>
    <t>FRAME BACKREST W 39 H 35L</t>
  </si>
  <si>
    <t>3203940-C</t>
  </si>
  <si>
    <t>RAHMEN RÜCKENLEHNE B 39 H 40</t>
  </si>
  <si>
    <t>FRAME BACKREST W 39 H 40</t>
  </si>
  <si>
    <t>3203945-C</t>
  </si>
  <si>
    <t>RAHMEN RÜCKENLEHNE B 39 H 45</t>
  </si>
  <si>
    <t>FRAME BACKREST W 39 H 45</t>
  </si>
  <si>
    <t>3204220-C</t>
  </si>
  <si>
    <t>RAHMEN RÜCKENLEHNE B 42 H 20</t>
  </si>
  <si>
    <t>FRAME BACKREST W 42 H 20</t>
  </si>
  <si>
    <t>3204225-C</t>
  </si>
  <si>
    <t>RAHMEN RÜCKENLEHNE B 42 H 25</t>
  </si>
  <si>
    <t>FRAME BACKREST W 42 H 25</t>
  </si>
  <si>
    <t>3204225LB-C</t>
  </si>
  <si>
    <t>RAHMEN RÜCKENLEHNE B 42 H 25 LIGHT B</t>
  </si>
  <si>
    <t>FRAME BACKREST W 42 H 25L</t>
  </si>
  <si>
    <t>3204230-C</t>
  </si>
  <si>
    <t>RAHMEN RÜCKENLEHNE B 42 H 30</t>
  </si>
  <si>
    <t>FRAME BACKREST W 42 H 30</t>
  </si>
  <si>
    <t>3204230LB-C</t>
  </si>
  <si>
    <t>RAHMEN RÜCKENLEHNE B 42 H 30 LIGHT B</t>
  </si>
  <si>
    <t>FRAME BACKREST W 42 H 30L</t>
  </si>
  <si>
    <t>3204235-C</t>
  </si>
  <si>
    <t>RAHMEN RÜCKENLEHNE B 42 H 35</t>
  </si>
  <si>
    <t>FRAME BACKREST W 42 H 35</t>
  </si>
  <si>
    <t>3204235LB-C</t>
  </si>
  <si>
    <t>RAHMEN RÜCKENLEHNE B 42 H 35 LIGHT B</t>
  </si>
  <si>
    <t>FRAME BACKREST W 42 H 35L</t>
  </si>
  <si>
    <t>3204240-C</t>
  </si>
  <si>
    <t>RAHMEN RÜCKENLEHNE B 42 H 40</t>
  </si>
  <si>
    <t>FRAME BACKREST W 42 H 40</t>
  </si>
  <si>
    <t>3204245-C</t>
  </si>
  <si>
    <t>RAHMEN RÜCKENLEHNE B 42 H 45</t>
  </si>
  <si>
    <t>FRAME BACKREST W 42 H 45</t>
  </si>
  <si>
    <t>3204520-C</t>
  </si>
  <si>
    <t>RAHMEN RÜCKENLEHNE B 45 H 20</t>
  </si>
  <si>
    <t>FRAME BACKREST W 45 H 20</t>
  </si>
  <si>
    <t>3204525-C</t>
  </si>
  <si>
    <t>RAHMEN RÜCKENLEHNE B 45 H 25</t>
  </si>
  <si>
    <t>FRAME BACKREST W 45 H 25</t>
  </si>
  <si>
    <t>3204525LB-C</t>
  </si>
  <si>
    <t>RAHMEN RÜCKENLEHNE B 45 H 25 LIGHT B</t>
  </si>
  <si>
    <t>FRAME BACKREST W 45 H 25L</t>
  </si>
  <si>
    <t>3204530-C</t>
  </si>
  <si>
    <t>RAHMEN RÜCKENLEHNE B 45 H 30</t>
  </si>
  <si>
    <t>FRAME BACKREST W 45 H 30</t>
  </si>
  <si>
    <t>3204530LB-C</t>
  </si>
  <si>
    <t>RAHMEN RÜCKENLEHNE B 45 H 30 LIGHT B</t>
  </si>
  <si>
    <t>FRAME BACKREST W 45 H 30L</t>
  </si>
  <si>
    <t>3204535-C</t>
  </si>
  <si>
    <t>RAHMEN RÜCKENLEHNE B 45 H 35</t>
  </si>
  <si>
    <t>FRAME BACKREST W 45 H 35</t>
  </si>
  <si>
    <t>3204535LB-C</t>
  </si>
  <si>
    <t>RAHMEN RÜCKENLEHNE B 45 H 35 LIGHT B</t>
  </si>
  <si>
    <t>FRAME BACKREST W 45 H 35L</t>
  </si>
  <si>
    <t>3204540-C</t>
  </si>
  <si>
    <t>RAHMEN RÜCKENLEHNE B 45 H 40</t>
  </si>
  <si>
    <t>FRAME BACKREST W 45 H 40</t>
  </si>
  <si>
    <t>3204545-C</t>
  </si>
  <si>
    <t>RAHMEN RÜCKENLEHNE B 45 H 45</t>
  </si>
  <si>
    <t>FRAME BACKREST W 45 H 45</t>
  </si>
  <si>
    <t>3205030-C</t>
  </si>
  <si>
    <t>RAHMEN RÜCKENLEHNE B 50 H 30</t>
  </si>
  <si>
    <t>FRAME BACKREST W 50 H 30</t>
  </si>
  <si>
    <t>3205035-C</t>
  </si>
  <si>
    <t>RAHMEN RÜCKENLEHNE B 50 H 35</t>
  </si>
  <si>
    <t>FRAME BACKREST W 50 H 35</t>
  </si>
  <si>
    <t>3205040-C</t>
  </si>
  <si>
    <t>RAHMEN RÜCKENLEHNE B 50 H 40</t>
  </si>
  <si>
    <t>FRAME BACKREST W 50 H 40</t>
  </si>
  <si>
    <t>3205045-C</t>
  </si>
  <si>
    <t>RAHMEN RÜCKENLEHNE B 50 H 45</t>
  </si>
  <si>
    <t>FRAME BACKREST W 50 H 45</t>
  </si>
  <si>
    <t>3232417-C</t>
  </si>
  <si>
    <t>RÜCKENLEHNE BAMBINO B 24</t>
  </si>
  <si>
    <t>BACKREST BAMBINO W 24</t>
  </si>
  <si>
    <t>3232418-C</t>
  </si>
  <si>
    <t>RÜCKENLEHNE BAMBINO B 24 +10</t>
  </si>
  <si>
    <t>BACKREST BAMBINO W 24 +10</t>
  </si>
  <si>
    <t>3232717-C</t>
  </si>
  <si>
    <t>RÜCKENLEHNE BAMBINO B 27</t>
  </si>
  <si>
    <t>BACKREST BAMBINO W 27</t>
  </si>
  <si>
    <t>3232718-C</t>
  </si>
  <si>
    <t>RÜCKENLEHNE BAMBINO B 27 +10</t>
  </si>
  <si>
    <t>BACKREST BAMBINO W 27 +10</t>
  </si>
  <si>
    <t>3233017-C</t>
  </si>
  <si>
    <t>RÜCKENLEHNE BAMBINO B 30</t>
  </si>
  <si>
    <t>BACKREST BAMBINO W 30</t>
  </si>
  <si>
    <t>3233018-C</t>
  </si>
  <si>
    <t>RÜCKENLEHNE BAMBINO B 30 +10</t>
  </si>
  <si>
    <t>BACKREST BAMBINO W 30 +10</t>
  </si>
  <si>
    <t>3233020-C</t>
  </si>
  <si>
    <t>RÜCKENLEHNE KOMPL. B 30 H 20</t>
  </si>
  <si>
    <t>BACKREST COMPL W 30 H 20</t>
  </si>
  <si>
    <t>3233025-C</t>
  </si>
  <si>
    <t>RÜCKENLEHNE KOMPL. B 30 H 25</t>
  </si>
  <si>
    <t>BACKREST  COMPL W 30 H 25</t>
  </si>
  <si>
    <t>5</t>
  </si>
  <si>
    <t>3233030-C</t>
  </si>
  <si>
    <t>RÜCKENLEHNE KOMPL. B 30 H 30</t>
  </si>
  <si>
    <t>BACKREST  COMPL W 30 H 30</t>
  </si>
  <si>
    <t>3233031-C</t>
  </si>
  <si>
    <t>RÜCKENLEHNE VERSTELLBAR B 30 H 28–35</t>
  </si>
  <si>
    <t>BACKREST ADJUSTABLE W 30H</t>
  </si>
  <si>
    <t>H 28-35</t>
  </si>
  <si>
    <t>3233035-C</t>
  </si>
  <si>
    <t>RÜCKENLEHNE KOMPL. B 30 H 35</t>
  </si>
  <si>
    <t>BACKREST COMPL W 30 H 35</t>
  </si>
  <si>
    <t>3233040-C</t>
  </si>
  <si>
    <t>RÜCKENLEHNE KOMPL. B 30 H 40</t>
  </si>
  <si>
    <t>BACKREST COMPL W 30 H 40</t>
  </si>
  <si>
    <t>3233045-C</t>
  </si>
  <si>
    <t>RÜCKENLEHNE KOMPL. B 30 H 45</t>
  </si>
  <si>
    <t>BACKREST COMPL W 30 H 45</t>
  </si>
  <si>
    <t>3233317-C</t>
  </si>
  <si>
    <t>RÜCKENLEHNE BAMBINO B 33</t>
  </si>
  <si>
    <t>BACKREST BAMBINO W 33</t>
  </si>
  <si>
    <t>3233318-C</t>
  </si>
  <si>
    <t>RÜCKENLEHNE BAMBINO B 33 +10</t>
  </si>
  <si>
    <t>BACKREST BAMBINO W 33 +10</t>
  </si>
  <si>
    <t>3233320-C</t>
  </si>
  <si>
    <t>RÜCKENLEHNE KOMPL. B 33 H 20</t>
  </si>
  <si>
    <t>BACKREST COMPL W 33 H 20</t>
  </si>
  <si>
    <t>3233325-C</t>
  </si>
  <si>
    <t>RÜCKENLEHNE KOMPL. B 33 H 25</t>
  </si>
  <si>
    <t>BACKREST COMPL W 33 H 25</t>
  </si>
  <si>
    <t>3233325LB-C</t>
  </si>
  <si>
    <t>RÜCKENLEHNE KOMPL. B 33 H 25 LIGHT B</t>
  </si>
  <si>
    <t xml:space="preserve"> LIGHT B</t>
  </si>
  <si>
    <t>3233330-C</t>
  </si>
  <si>
    <t>RÜCKENLEHNE KOMPL. B 33 H 30</t>
  </si>
  <si>
    <t>BACKREST COMPL W 33 H 30</t>
  </si>
  <si>
    <t>3233330LB-C</t>
  </si>
  <si>
    <t>RÜCKENLEHNE KOMPL. B 33 H 30 LIGHT</t>
  </si>
  <si>
    <t xml:space="preserve"> LIGHT</t>
  </si>
  <si>
    <t>3233331-C</t>
  </si>
  <si>
    <t>RÜCKENLEHNE VERSTELLBAR B 33 H 28–35</t>
  </si>
  <si>
    <t>BACKREST ADJUSTABLE W 33H</t>
  </si>
  <si>
    <t>3233335-C</t>
  </si>
  <si>
    <t>RÜCKENLEHNE KOMPL. B 33 H 35</t>
  </si>
  <si>
    <t>BACKREST COMPL W 33 H 35</t>
  </si>
  <si>
    <t>3233335LB-C</t>
  </si>
  <si>
    <t>RÜCKENLEHNE KOMPL. B 33 H 35 LIGHT B</t>
  </si>
  <si>
    <t>3233340-C</t>
  </si>
  <si>
    <t>RÜCKENLEHNE KOMPL. B 33 H 40</t>
  </si>
  <si>
    <t>BACKREST COMPL W 33 H 40</t>
  </si>
  <si>
    <t>3233345-C</t>
  </si>
  <si>
    <t>RÜCKENLEHNE KOMPL. B 33 H 45</t>
  </si>
  <si>
    <t>BACKREST COMPL W 33 H 45</t>
  </si>
  <si>
    <t>3233620-C</t>
  </si>
  <si>
    <t>RÜCKENLEHNE KOMPL. B 36 H 20</t>
  </si>
  <si>
    <t>BACKREST COMPL W 36 H 20</t>
  </si>
  <si>
    <t>3233625-C</t>
  </si>
  <si>
    <t>RÜCKENLEHNE KOMPL. B 36 H 25</t>
  </si>
  <si>
    <t>BACKREST COMPL W 36 H 25</t>
  </si>
  <si>
    <t>3233625LB-C</t>
  </si>
  <si>
    <t>RÜCKENLEHNE KOMPL. B 36 H 25 LIGHT B</t>
  </si>
  <si>
    <t>3233630-C</t>
  </si>
  <si>
    <t>RÜCKENLEHNE KOMPL. B 36 H 30</t>
  </si>
  <si>
    <t>BACKREST COMPL W 36 H 30</t>
  </si>
  <si>
    <t>3233630LB-C</t>
  </si>
  <si>
    <t>RÜCKENLEHNE KOMPL. B 36 H 30 LIGHT B</t>
  </si>
  <si>
    <t>3233631-C</t>
  </si>
  <si>
    <t>RÜCKENLEHNE VERSTELLBAR B 36 H 28–35</t>
  </si>
  <si>
    <t>BACKREST ADJUSTABLE W 36H</t>
  </si>
  <si>
    <t>3233635-C</t>
  </si>
  <si>
    <t>RÜCKENLEHNE KOMPL. B 36 H 35</t>
  </si>
  <si>
    <t>BACKREST COMPL W 36 H 35</t>
  </si>
  <si>
    <t>3233635LB-C</t>
  </si>
  <si>
    <t>RÜCKENLEHNE KOMPL. B 36 H 35 LIGHT B</t>
  </si>
  <si>
    <t>3233640-C</t>
  </si>
  <si>
    <t>RÜCKENLEHNE KOMPL. B 36 H 40</t>
  </si>
  <si>
    <t>BACKREST COMPL W 36 H 40</t>
  </si>
  <si>
    <t>3233645-C</t>
  </si>
  <si>
    <t>RÜCKENLEHNE KOMPL. B 36 H 45</t>
  </si>
  <si>
    <t>BACKREST COMPL W 36 H 45</t>
  </si>
  <si>
    <t>3233920-C</t>
  </si>
  <si>
    <t>RÜCKENLEHNE KOMPL. B 39 H 20</t>
  </si>
  <si>
    <t>BACKREST COMPL W 39 H 20</t>
  </si>
  <si>
    <t>3233925-C</t>
  </si>
  <si>
    <t>RÜCKENLEHNE KOMPL. B 39 H 25</t>
  </si>
  <si>
    <t>BACKREST COMPL W 39 H 25</t>
  </si>
  <si>
    <t>3233925LB-C</t>
  </si>
  <si>
    <t>RÜCKENLEHNE KOMPL. B 39 H 25 LIGHT B</t>
  </si>
  <si>
    <t>3233930-C</t>
  </si>
  <si>
    <t>RÜCKENLEHNE KOMPL. B 39 H 30</t>
  </si>
  <si>
    <t>BACKREST COMPL W 39 H 30</t>
  </si>
  <si>
    <t>3233930LB-C</t>
  </si>
  <si>
    <t>RÜCKENLEHNE KOMPL. B 39 H 30 LIGHT B</t>
  </si>
  <si>
    <t>3233931-C</t>
  </si>
  <si>
    <t>RÜCKENLEHNE 39 VERSTELLBAR 28,5–34,5</t>
  </si>
  <si>
    <t>BACKREST 39 ADJUSTABLE 28</t>
  </si>
  <si>
    <t>8,5-34,5</t>
  </si>
  <si>
    <t>3233935-C</t>
  </si>
  <si>
    <t>RÜCKENLEHNE KOMPL. B 39 H 35</t>
  </si>
  <si>
    <t>BACKREST COMPL W 39 H 35</t>
  </si>
  <si>
    <t>3233935LB-C</t>
  </si>
  <si>
    <t>RÜCKENLEHNE KOMPL. B 39 H 35 LIGHT B</t>
  </si>
  <si>
    <t>3233940-C</t>
  </si>
  <si>
    <t>RÜCKENLEHNE KOMPL. B 39 H 40</t>
  </si>
  <si>
    <t>BACKREST COMPL W 39 H 40</t>
  </si>
  <si>
    <t>3233945-C</t>
  </si>
  <si>
    <t>RÜCKENLEHNE KOMPL. B 39 H 45</t>
  </si>
  <si>
    <t>BACKREST COMPL W 39 H 45</t>
  </si>
  <si>
    <t>3234220-C</t>
  </si>
  <si>
    <t>RÜCKENLEHNE KOMPL. B 42 H 20</t>
  </si>
  <si>
    <t>BACKREST COMPL W 42 H 20</t>
  </si>
  <si>
    <t>3234225-C</t>
  </si>
  <si>
    <t>RÜCKENLEHNE KOMPL. B 42 H 25</t>
  </si>
  <si>
    <t>BACKREST COMPL W 42 H 25</t>
  </si>
  <si>
    <t>3234225LB-C</t>
  </si>
  <si>
    <t>RÜCKENLEHNE KOMPL. B 42 H 25 LIGHT B</t>
  </si>
  <si>
    <t>3234230-C</t>
  </si>
  <si>
    <t>RÜCKENLEHNE KOMPL. B 42 H 30</t>
  </si>
  <si>
    <t>BACKREST COMPL W 42 H 30</t>
  </si>
  <si>
    <t>3234230LB-C</t>
  </si>
  <si>
    <t>RÜCKENLEHNE KOMPL. B 42 H 30 LIGHT B</t>
  </si>
  <si>
    <t>3234235-C</t>
  </si>
  <si>
    <t>RÜCKENLEHNE KOMPL. B 42 H 35</t>
  </si>
  <si>
    <t>BACKREST COMPL W 42 H 35</t>
  </si>
  <si>
    <t>3234235LB-C</t>
  </si>
  <si>
    <t>RÜCKENLEHNE KOMPL. B 42 H 35 LIGHT B</t>
  </si>
  <si>
    <t>3234240-C</t>
  </si>
  <si>
    <t>RÜCKENLEHNE KOMPL. B 42 H 40</t>
  </si>
  <si>
    <t>BACKREST COMPL W 42 H 40</t>
  </si>
  <si>
    <t>3234245-C</t>
  </si>
  <si>
    <t>RÜCKENLEHNE KOMPL. B 42 H 45</t>
  </si>
  <si>
    <t>BACKREST COMPL W 42 H 45</t>
  </si>
  <si>
    <t>3234520-C</t>
  </si>
  <si>
    <t>RÜCKENLEHNE KOMPL. B 45 H 20</t>
  </si>
  <si>
    <t>BACKREST COMPL W 45 H 20</t>
  </si>
  <si>
    <t>3234525-C</t>
  </si>
  <si>
    <t>RÜCKENLEHNE KOMPL. B 45 H 25</t>
  </si>
  <si>
    <t>BACKREST COMPL W 45 H 25</t>
  </si>
  <si>
    <t>3234525LB-C</t>
  </si>
  <si>
    <t>RÜCKENLEHNE KOMPL. B 45 H 25 LIGHT B</t>
  </si>
  <si>
    <t>3234530-C</t>
  </si>
  <si>
    <t>RÜCKENLEHNE KOMPL. B 45 H 30</t>
  </si>
  <si>
    <t>BACKREST COMPL W 45 H 30</t>
  </si>
  <si>
    <t>3234530LB-C</t>
  </si>
  <si>
    <t>RÜCKENLEHNE KOMPL. B 45 H 30 LIGHT B</t>
  </si>
  <si>
    <t>3234531-C</t>
  </si>
  <si>
    <t>RÜCKENLEHNE VERSTELLBAR B 45 H 28–35</t>
  </si>
  <si>
    <t>BACKREST ADJUSTABLE W 45H</t>
  </si>
  <si>
    <t>3234535-C</t>
  </si>
  <si>
    <t>RÜCKENLEHNE KOMPL. B 45 H 35</t>
  </si>
  <si>
    <t>BACKREST COMPL W 45 H 35</t>
  </si>
  <si>
    <t>3234535LB-C</t>
  </si>
  <si>
    <t>RÜCKENLEHNE KOMPL. B 45 H 35 LIGHT B</t>
  </si>
  <si>
    <t>3234540-C</t>
  </si>
  <si>
    <t>RÜCKENLEHNE KOMPL. B 45 H 40</t>
  </si>
  <si>
    <t>BACKREST COMPL W 45 H 40</t>
  </si>
  <si>
    <t>3234545-C</t>
  </si>
  <si>
    <t>RÜCKENLEHNE KOMPL. B 45 H 45</t>
  </si>
  <si>
    <t>BACKREST COMPL W 45 H 45</t>
  </si>
  <si>
    <t>3235030-C</t>
  </si>
  <si>
    <t>RÜCKENLEHNE KOMPL. B 50 H 30</t>
  </si>
  <si>
    <t>BACKREST COMPL W 50 H 30</t>
  </si>
  <si>
    <t>3235035-C</t>
  </si>
  <si>
    <t>RÜCKENLEHNE KOMPL. B 50 H 35</t>
  </si>
  <si>
    <t>BACKREST COMPL W 50 H 35</t>
  </si>
  <si>
    <t>3235040-C</t>
  </si>
  <si>
    <t>RÜCKENLEHNE KOMPL. B 50 H 40</t>
  </si>
  <si>
    <t>BACKREST COMPL W 50 H 40</t>
  </si>
  <si>
    <t>3235045-C</t>
  </si>
  <si>
    <t>RÜCKENLEHNE KOMPL. B 50 H 45</t>
  </si>
  <si>
    <t>BACKREST COMPL W 50 H 45</t>
  </si>
  <si>
    <t>3243020-C</t>
  </si>
  <si>
    <t>RÜCKENLEHNE KPL. NACH HINTEN GEBOGEN B 30 H 20</t>
  </si>
  <si>
    <t>BACKREST COMPL BENT BACKW</t>
  </si>
  <si>
    <t>3243025-C</t>
  </si>
  <si>
    <t>RÜCKENLEHNE KPL. NACH HINTEN GEBOGEN B 30 H 25</t>
  </si>
  <si>
    <t>3243030-C</t>
  </si>
  <si>
    <t>RÜCKENLEHNE KPL. NACH HINTEN GEBOGEN B 30 H 30</t>
  </si>
  <si>
    <t>3243035-C</t>
  </si>
  <si>
    <t>RÜCKENLEHNE KPL. NACH HINTEN GEBOGEN B 30 H 35</t>
  </si>
  <si>
    <t>3243040-C</t>
  </si>
  <si>
    <t>RÜCKENLEHNE KPL. NACH HINTEN GEBOGEN B 30 H 40</t>
  </si>
  <si>
    <t>3243320-C</t>
  </si>
  <si>
    <t>RÜCKENLEHNE KPL. NACH HINTEN GEBOGEN B 33 H 20</t>
  </si>
  <si>
    <t>3243325-C</t>
  </si>
  <si>
    <t>RÜCKENLEHNE KPL. NACH HINTEN GEBOGEN B 33 H 25</t>
  </si>
  <si>
    <t>3243330-C</t>
  </si>
  <si>
    <t>RÜCKENLEHNE KPL. NACH HINTEN GEBOGEN B 33 H 30</t>
  </si>
  <si>
    <t>3243335-C</t>
  </si>
  <si>
    <t>RÜCKENLEHNE KPL. NACH HINTEN GEBOGEN B 33 H 35</t>
  </si>
  <si>
    <t>3243340-C</t>
  </si>
  <si>
    <t>RÜCKENLEHNE KPL. NACH HINTEN GEBOGEN B 33 H 40</t>
  </si>
  <si>
    <t>3243620-C</t>
  </si>
  <si>
    <t>RÜCKENLEHNE KPL. NACH HINTEN GEBOGEN B 36 H 20</t>
  </si>
  <si>
    <t>3243625-C</t>
  </si>
  <si>
    <t>RÜCKENLEHNE KPL. NACH HINTEN GEBOGEN B 36 H 25</t>
  </si>
  <si>
    <t>3243630-C</t>
  </si>
  <si>
    <t>RÜCKENLEHNE KPL. NACH HINTEN GEBOGEN B 36 H 30</t>
  </si>
  <si>
    <t>3243635-C</t>
  </si>
  <si>
    <t>RÜCKENLEHNE KPL. NACH HINTEN GEBOGEN B 36 H 35</t>
  </si>
  <si>
    <t>3243640-C</t>
  </si>
  <si>
    <t>RÜCKENLEHNE KPL. NACH HINTEN GEBOGEN B 36 H 40</t>
  </si>
  <si>
    <t>3243920-C</t>
  </si>
  <si>
    <t>RÜCKENLEHNE KPL. NACH HINTEN GEBOGEN B 39 H 20</t>
  </si>
  <si>
    <t>3243925-C</t>
  </si>
  <si>
    <t>RÜCKENLEHNE KPL. NACH HINTEN GEBOGEN B 39 H 25</t>
  </si>
  <si>
    <t>3243930-C</t>
  </si>
  <si>
    <t>RÜCKENLEHNE KPL. NACH HINTEN GEBOGEN B 39 H 30</t>
  </si>
  <si>
    <t>3243935-C</t>
  </si>
  <si>
    <t>RÜCKENLEHNE KPL. NACH HINTEN GEBOGEN B 39 H 35</t>
  </si>
  <si>
    <t>3243940-C</t>
  </si>
  <si>
    <t>RÜCKENLEHNE KPL. NACH HINTEN GEBOGEN B 39 H 40</t>
  </si>
  <si>
    <t>3244220-C</t>
  </si>
  <si>
    <t>RÜCKENLEHNE KPL. NACH HINTEN GEBOGEN B 42 H 20</t>
  </si>
  <si>
    <t>3244225-C</t>
  </si>
  <si>
    <t>RÜCKENLEHNE KPL. NACH HINTEN GEBOGEN B 42 H 25</t>
  </si>
  <si>
    <t>3244230-C</t>
  </si>
  <si>
    <t>RÜCKENLEHNE KPL. NACH HINTEN GEBOGEN B 42 H 30</t>
  </si>
  <si>
    <t>3244235-C</t>
  </si>
  <si>
    <t>RÜCKENLEHNE KPL. NACH HINTEN GEBOGEN B 42 H 35</t>
  </si>
  <si>
    <t>3244240-C</t>
  </si>
  <si>
    <t>RÜCKENLEHNE KPL. NACH HINTEN GEBOGEN B 42 H 40</t>
  </si>
  <si>
    <t>3244520-C</t>
  </si>
  <si>
    <t>RÜCKENLEHNE KPL. NACH HINTEN GEBOGEN B 45 H 20</t>
  </si>
  <si>
    <t>3244525-C</t>
  </si>
  <si>
    <t>RÜCKENLEHNE KPL. NACH HINTEN GEBOGEN B 45 H 25</t>
  </si>
  <si>
    <t>3244530-C</t>
  </si>
  <si>
    <t>RÜCKENLEHNE KPL. NACH HINTEN GEBOGEN B 45 H 30</t>
  </si>
  <si>
    <t>3244535-C</t>
  </si>
  <si>
    <t>RÜCKENLEHNE KPL. NACH HINTEN GEBOGEN B 45 H 35</t>
  </si>
  <si>
    <t>3244540-C</t>
  </si>
  <si>
    <t>RÜCKENLEHNE KPL. NACH HINTEN GEBOGEN B 45 H 40</t>
  </si>
  <si>
    <t>3253030-C</t>
  </si>
  <si>
    <t>RÜCKENLEHNE KPL. SCHMAL VERJÜNGT B 30 H 30</t>
  </si>
  <si>
    <t>BACKREST COMPL NARROW TAP</t>
  </si>
  <si>
    <t>3253035-C</t>
  </si>
  <si>
    <t>RÜCKENLEHNE KPL. SCHMAL VERJÜNGT B 30 H 35</t>
  </si>
  <si>
    <t>3253040-C</t>
  </si>
  <si>
    <t>RÜCKENLEHNE KPL. SCHMAL VERJÜNGT B 30 H 40</t>
  </si>
  <si>
    <t>3253330-C</t>
  </si>
  <si>
    <t>RÜCKENLEHNE KPL. SCHMAL VERJÜNGT B 33 H 30</t>
  </si>
  <si>
    <t>3253335-C</t>
  </si>
  <si>
    <t>RÜCKENLEHNE KPL. SCHMAL VERJÜNGT B 33 H 35</t>
  </si>
  <si>
    <t>3253340-C</t>
  </si>
  <si>
    <t>RÜCKENLEHNE KPL. SCHMAL VERJÜNGT B 33 H 40</t>
  </si>
  <si>
    <t>3253630-C</t>
  </si>
  <si>
    <t>RÜCKENLEHNE KPL. SCHMAL VERJÜNGT B 36 H 30</t>
  </si>
  <si>
    <t>3253635-C</t>
  </si>
  <si>
    <t>RÜCKENLEHNE KPL. SCHMAL VERJÜNGT B 36 H 35</t>
  </si>
  <si>
    <t>3253640-C</t>
  </si>
  <si>
    <t>RÜCKENLEHNE KPL. SCHMAL VERJÜNGT B 36 H 40</t>
  </si>
  <si>
    <t>3253930-C</t>
  </si>
  <si>
    <t>RÜCKENLEHNE KPL. SCHMAL VERJÜNGT B 39 H 30</t>
  </si>
  <si>
    <t>3253935-C</t>
  </si>
  <si>
    <t>RÜCKENLEHNE KPL. SCHMAL VERJÜNGT B 39 H 35</t>
  </si>
  <si>
    <t>BACKREST COMPL NARROW  TA</t>
  </si>
  <si>
    <t>APERED</t>
  </si>
  <si>
    <t>3253940-C</t>
  </si>
  <si>
    <t>RÜCKENLEHNE KPL. SCHMAL VERJÜNGT B 39 H 40</t>
  </si>
  <si>
    <t>3254230-C</t>
  </si>
  <si>
    <t>RÜCKENLEHNE KPL. SCHMAL VERJÜNGT B 42 H 30</t>
  </si>
  <si>
    <t>3254235-C</t>
  </si>
  <si>
    <t>RÜCKENLEHNE KPL. SCHMAL VERJÜNGT B 42 H 35</t>
  </si>
  <si>
    <t>3254240-C</t>
  </si>
  <si>
    <t>RÜCKENLEHNE KPL. SCHMAL VERJÜNGT B 42 H 40</t>
  </si>
  <si>
    <t>3254530-C</t>
  </si>
  <si>
    <t>RÜCKENLEHNE KPL. SCHMAL VERJÜNGT B 45 H 30</t>
  </si>
  <si>
    <t>3254535-C</t>
  </si>
  <si>
    <t>RÜCKENLEHNE KPL. SCHMAL VERJÜNGT B 45 H 35</t>
  </si>
  <si>
    <t>3254540-C</t>
  </si>
  <si>
    <t>RÜCKENLEHNE KPL. SCHMAL VERJÜNGT B 45 H 40</t>
  </si>
  <si>
    <t>3255030-C</t>
  </si>
  <si>
    <t>RÜCKENLEHNE KPL. SCHMAL VERJÜNGT B 50 H 30</t>
  </si>
  <si>
    <t>3255035-C</t>
  </si>
  <si>
    <t>RÜCKENLEHNE KPL. SCHMAL VERJÜNGT B 50 H 35</t>
  </si>
  <si>
    <t>3255040-C</t>
  </si>
  <si>
    <t>RÜCKENLEHNE KPL. SCHMAL VERJÜNGT B 50 H 40</t>
  </si>
  <si>
    <t>3262400-C</t>
  </si>
  <si>
    <t>RÜCKENPOLSTER MICRO B 24</t>
  </si>
  <si>
    <t>UPHOLSTERY BACK MICRO W 2</t>
  </si>
  <si>
    <t>3262417-C</t>
  </si>
  <si>
    <t>RÜCKENPOLSTER BAMBINO B 24</t>
  </si>
  <si>
    <t>UPHOLSTERY BAMBINO W 24</t>
  </si>
  <si>
    <t>3262418-C</t>
  </si>
  <si>
    <t>RÜCKENPOLSTER BAMBINO B 24 +10</t>
  </si>
  <si>
    <t>UPHOLSTERY BAMBINO W 24 +</t>
  </si>
  <si>
    <t>+10</t>
  </si>
  <si>
    <t>3262700-C</t>
  </si>
  <si>
    <t>RÜCKENLEHNE MICRO B 27</t>
  </si>
  <si>
    <t>3262717-C</t>
  </si>
  <si>
    <t>RÜCKENPOLSTER BAMBINO B 27</t>
  </si>
  <si>
    <t>UPHOLSTERY BAMBINO W 27</t>
  </si>
  <si>
    <t>3263017-C</t>
  </si>
  <si>
    <t>RÜCKENPOLSTER BAMBINO B 30</t>
  </si>
  <si>
    <t>UPHOLSTERY BAMBINO W 30</t>
  </si>
  <si>
    <t>3263020-C</t>
  </si>
  <si>
    <t>RÜCKENPOLSTER VERSTELLBAR B 30 H 20</t>
  </si>
  <si>
    <t>ADJUSTABLE UPHOLSTERY BAC</t>
  </si>
  <si>
    <t>3263025-C</t>
  </si>
  <si>
    <t>RÜCKENPOLSTER VERSTELLBAR B 30 H 35</t>
  </si>
  <si>
    <t>3263030-C</t>
  </si>
  <si>
    <t>RÜCKENPOLSTER VERSTELLBAR B 30 H 30</t>
  </si>
  <si>
    <t>3263035-C</t>
  </si>
  <si>
    <t>3263040-C</t>
  </si>
  <si>
    <t>RÜCKENPOLSTER VERSTELLBAR B 30 H 40</t>
  </si>
  <si>
    <t>3263045-C</t>
  </si>
  <si>
    <t>RÜCKENPOLSTER VERSTELLBAR B 30 H 45</t>
  </si>
  <si>
    <t>CK 30 H 45</t>
  </si>
  <si>
    <t>3263317-C</t>
  </si>
  <si>
    <t>RÜCKENPOLSTER BAMBINO B 33</t>
  </si>
  <si>
    <t>UPHOLSTERY BAMBINO W 33</t>
  </si>
  <si>
    <t>3263318-C</t>
  </si>
  <si>
    <t>RÜCKENPOLSTER BAMBINO B 33 +10</t>
  </si>
  <si>
    <t>UPHOLSTERY BAMBINO W 33 +</t>
  </si>
  <si>
    <t>3263320-C</t>
  </si>
  <si>
    <t>RÜCKENPOLSTER VERSTELLBAR B 33 H 20</t>
  </si>
  <si>
    <t>3263331-C</t>
  </si>
  <si>
    <t>RÜCKENPOLSTER VERSTELLBAR B 33 H 30</t>
  </si>
  <si>
    <t>3263620-C</t>
  </si>
  <si>
    <t>RÜCKENPOLSTER VERSTELLBAR B 36 H 20</t>
  </si>
  <si>
    <t>3263920-C</t>
  </si>
  <si>
    <t>RÜCKENPOLSTER VERSTELLBAR B 39 H 20</t>
  </si>
  <si>
    <t>3264220-C</t>
  </si>
  <si>
    <t>RÜCKENPOLSTER VERSTELLBAR B 42 H 20</t>
  </si>
  <si>
    <t>3264520-C</t>
  </si>
  <si>
    <t>RÜCKENPOLSTER VERSTELLBAR B 45 H 20</t>
  </si>
  <si>
    <t>CK 45 H 20</t>
  </si>
  <si>
    <t>3264530LB-C</t>
  </si>
  <si>
    <t>RÜCKENPOLSTER VERSTELLBAR B 45 H 30 LIGHT</t>
  </si>
  <si>
    <t>3265035-C</t>
  </si>
  <si>
    <t>RÜCKENPOLSTER VERSTELLBAR B 50 H 35</t>
  </si>
  <si>
    <t>CK 50 H 35</t>
  </si>
  <si>
    <t>3265040-C</t>
  </si>
  <si>
    <t>RÜCKENPOLSTER VERSTELLBAR B 50 H 40</t>
  </si>
  <si>
    <t>CK 50 H 40</t>
  </si>
  <si>
    <t>3266101-C</t>
  </si>
  <si>
    <t>RÜCKENLEHNENPOLSTER OBERTEIL</t>
  </si>
  <si>
    <t>BACKREST UPHOLSTERY UPPER</t>
  </si>
  <si>
    <t>R PART WITH</t>
  </si>
  <si>
    <t>3272420-C</t>
  </si>
  <si>
    <t>SITZPOLSTER MICRO B 24</t>
  </si>
  <si>
    <t>SEAT UPHOLSTERY MICRO W 2</t>
  </si>
  <si>
    <t>3272421-C</t>
  </si>
  <si>
    <t>SITZPOLSTER MICRO B 24 LANG</t>
  </si>
  <si>
    <t>24 LONG</t>
  </si>
  <si>
    <t>3272430-C</t>
  </si>
  <si>
    <t>SEAT UPHOLSTERY MICRO 24</t>
  </si>
  <si>
    <t>3272431-C</t>
  </si>
  <si>
    <t xml:space="preserve"> LONG</t>
  </si>
  <si>
    <t>3272432-C</t>
  </si>
  <si>
    <t>SITZPOLSTER BAMBINO 24</t>
  </si>
  <si>
    <t>SEAT UPHOLSTERY BAMBINO 2</t>
  </si>
  <si>
    <t>3272433-C</t>
  </si>
  <si>
    <t>SITZPOLSTER KOMPLETT BAMBINO24 ABD</t>
  </si>
  <si>
    <t>SEAT UPHOLSTERY COMPL BAM</t>
  </si>
  <si>
    <t>MBINO 24 ABD</t>
  </si>
  <si>
    <t>3272499-C</t>
  </si>
  <si>
    <t>POLSTERBEFESTIGUNG MICRO</t>
  </si>
  <si>
    <t>UPHOLSERY ATTACHMENT MICR</t>
  </si>
  <si>
    <t>3272720-C</t>
  </si>
  <si>
    <t>SITZPOLSTER MICRO B 27</t>
  </si>
  <si>
    <t>3272721-C</t>
  </si>
  <si>
    <t>SITZPOLSTER MICRO B 27 LANG</t>
  </si>
  <si>
    <t>27 LONG</t>
  </si>
  <si>
    <t>3272729-C</t>
  </si>
  <si>
    <t>SEAT UPHOLSTERY MICRO 27</t>
  </si>
  <si>
    <t>3272730-C</t>
  </si>
  <si>
    <t>SITZPOLSTER MIT STANGE BAMBINO 27</t>
  </si>
  <si>
    <t>SEAT UPHOLSTERY W BAR BAM</t>
  </si>
  <si>
    <t>MBINO 27</t>
  </si>
  <si>
    <t>3272731-C</t>
  </si>
  <si>
    <t>3272733-C</t>
  </si>
  <si>
    <t>SITZPOLSTER KOMPLETT BAMBINO27 ABD</t>
  </si>
  <si>
    <t>MBINO 27 ABD</t>
  </si>
  <si>
    <t>3272740-C</t>
  </si>
  <si>
    <t>SITZVERLÄNGERUNG MICRO 27</t>
  </si>
  <si>
    <t xml:space="preserve"> EXTENSION</t>
  </si>
  <si>
    <t>3273015-C</t>
  </si>
  <si>
    <t>SITZVERLÄNGERUNG BAMBINO 30</t>
  </si>
  <si>
    <t>SEAT EXTENSION BAMBINO 30</t>
  </si>
  <si>
    <t>3273030-C</t>
  </si>
  <si>
    <t>SITZPOLSTER MIT STANGE BAMBINO 30</t>
  </si>
  <si>
    <t>MBINO 30</t>
  </si>
  <si>
    <t>3273033-C</t>
  </si>
  <si>
    <t>SITZPOLSTER KOMPLETT BAMBINO30 ABD</t>
  </si>
  <si>
    <t>MBINO 30 ABD</t>
  </si>
  <si>
    <t>3273035-C</t>
  </si>
  <si>
    <t>SITZPOLSTER MIT STANGE KURZ 30</t>
  </si>
  <si>
    <t>SEAT UPHOLSTERY W BAR SHO</t>
  </si>
  <si>
    <t>ORT 30</t>
  </si>
  <si>
    <t>3273036-C</t>
  </si>
  <si>
    <t>SITZPOLSTER MIT STANGE S2 KURZ 30</t>
  </si>
  <si>
    <t>SEAT UPHOLSTERY W BAR S2S</t>
  </si>
  <si>
    <t>SHORT 30</t>
  </si>
  <si>
    <t>3273038-C</t>
  </si>
  <si>
    <t>SITZPOLSTER MIT STANGE S2 KURZ 30 VERSTELLBAR</t>
  </si>
  <si>
    <t>SEAT UPHOLSTERY S2 SHORT</t>
  </si>
  <si>
    <t xml:space="preserve"> 30 ADJ.</t>
  </si>
  <si>
    <t>3273310-C</t>
  </si>
  <si>
    <t>SITZPOLSTER X MIT STANGE KURZ 33</t>
  </si>
  <si>
    <t>SEAT UPPHOLSTERY X W BARS</t>
  </si>
  <si>
    <t>SHORT 33</t>
  </si>
  <si>
    <t>3273312-C</t>
  </si>
  <si>
    <t>SITZPOLSTER X 33 KURZ KOMPL.</t>
  </si>
  <si>
    <t>SEAT UPPHOLSTERY X 33 SHO</t>
  </si>
  <si>
    <t>ORT COMPL</t>
  </si>
  <si>
    <t>3273314-C</t>
  </si>
  <si>
    <t>SITZPOLSTER U2 33 KOMPL.</t>
  </si>
  <si>
    <t>SEAT UPHOLSTERY U2 33 COM</t>
  </si>
  <si>
    <t>MPL</t>
  </si>
  <si>
    <t>3273318-C</t>
  </si>
  <si>
    <t>SPANNGURT X-SITZ 33</t>
  </si>
  <si>
    <t>TENSION STRAP X SEAT 33</t>
  </si>
  <si>
    <t>3273330-C</t>
  </si>
  <si>
    <t>SITZPOLSTER MIT STANGE BAMBINO 33</t>
  </si>
  <si>
    <t>MBINO 33</t>
  </si>
  <si>
    <t>3273333-C</t>
  </si>
  <si>
    <t>SITZPOLSTER KOMPLETT BAMBINO33 ABD</t>
  </si>
  <si>
    <t>MBINO 33 ABD</t>
  </si>
  <si>
    <t>3273335-C</t>
  </si>
  <si>
    <t>SITZPOLSTER MIT STANGE KURZ 33</t>
  </si>
  <si>
    <t>SEAT UPHOLSLTERY W BAR SH</t>
  </si>
  <si>
    <t>HORT 33</t>
  </si>
  <si>
    <t>3273336-C</t>
  </si>
  <si>
    <t>SITZPOLSTER MIT STANGE S2 KURZ 33</t>
  </si>
  <si>
    <t>3273340-C</t>
  </si>
  <si>
    <t>SITZPOLSTER MIT STANGE 33</t>
  </si>
  <si>
    <t>SEAT UPHOLSTERY W BAR 33</t>
  </si>
  <si>
    <t>3273610-C</t>
  </si>
  <si>
    <t>SITZPOLSTER X MIT STANGE KURZ 36</t>
  </si>
  <si>
    <t>SHORT 36</t>
  </si>
  <si>
    <t>3273612-C</t>
  </si>
  <si>
    <t>SITZPOLSTER X 36 KURZ KOMPL.</t>
  </si>
  <si>
    <t>SEAT UPPHOLSTERY X 36 SHO</t>
  </si>
  <si>
    <t>3273614-C</t>
  </si>
  <si>
    <t>SITZPOLSTER U2 36 KOMPL.</t>
  </si>
  <si>
    <t>SEAT UPHOLSTERY U2 36 COM</t>
  </si>
  <si>
    <t>3273618-C</t>
  </si>
  <si>
    <t>SPANNGURT X-SITZ 36</t>
  </si>
  <si>
    <t>TENSION STRAP X SEAT 36</t>
  </si>
  <si>
    <t>3273635-C</t>
  </si>
  <si>
    <t>SITZPOLSTER MIT STANGE KURZ 36</t>
  </si>
  <si>
    <t>ORT 36</t>
  </si>
  <si>
    <t>3273636-C</t>
  </si>
  <si>
    <t>SITZPOLSTER MIT STANGE S2 KURZ 36</t>
  </si>
  <si>
    <t>3273640-C</t>
  </si>
  <si>
    <t>SITZPOLSTER MIT STANGE 36 (376 MM)</t>
  </si>
  <si>
    <t>SEAT UPHOLSTERY W BAR 36(</t>
  </si>
  <si>
    <t>(376MM)</t>
  </si>
  <si>
    <t>3273645-C</t>
  </si>
  <si>
    <t>SITZPOLSTER MIT STANGE 36 GROß</t>
  </si>
  <si>
    <t>SEAT UPHOLSTERY W BAR 36L</t>
  </si>
  <si>
    <t>3273910-C</t>
  </si>
  <si>
    <t>SITZPOLSTER X MIT STANGE KURZ 39</t>
  </si>
  <si>
    <t>SHORT 39</t>
  </si>
  <si>
    <t>3273912-C</t>
  </si>
  <si>
    <t>SITZPOLSTER X 39 KURZ KOMPL.</t>
  </si>
  <si>
    <t>SEAT UPPHOLSTERY X 39 SHO</t>
  </si>
  <si>
    <t>3273914-C</t>
  </si>
  <si>
    <t>SITZPOLSTER U2 39 KOMPL.</t>
  </si>
  <si>
    <t>SEAT UPHOLSTERY U2 39 COM</t>
  </si>
  <si>
    <t>3273918-C</t>
  </si>
  <si>
    <t>SPANNGURT X-SITZ 39</t>
  </si>
  <si>
    <t>TENSION STRAP X SEAT 39</t>
  </si>
  <si>
    <t>3273935-C</t>
  </si>
  <si>
    <t>SITZPOLSTER MIT STANGE KURZ 39</t>
  </si>
  <si>
    <t>ORT 39</t>
  </si>
  <si>
    <t>3273936-C</t>
  </si>
  <si>
    <t>SITZPOLSTER MIT STANGE S2 KURZ 39</t>
  </si>
  <si>
    <t>3273940-C</t>
  </si>
  <si>
    <t>SITZPOLSTER MIT STANGE 39 (376 MM)</t>
  </si>
  <si>
    <t>SEAT UPHOLSTERY W BAR 39(</t>
  </si>
  <si>
    <t>3273945-C</t>
  </si>
  <si>
    <t>SITZPOLSTER MIT STANGE 39 GROß</t>
  </si>
  <si>
    <t>SEAT UPHOLSTERY W BAR 39</t>
  </si>
  <si>
    <t xml:space="preserve"> LARGE</t>
  </si>
  <si>
    <t>3274210-C</t>
  </si>
  <si>
    <t>SITZPOLSTER X MIT STANGE KURZ 42</t>
  </si>
  <si>
    <t>SHORT 42</t>
  </si>
  <si>
    <t>3274212-C</t>
  </si>
  <si>
    <t>SITZPOLSTER X 42 KURZ KOMPL.</t>
  </si>
  <si>
    <t>SEAT UPPHOLSTERY X 42 SHO</t>
  </si>
  <si>
    <t>3274214-C</t>
  </si>
  <si>
    <t>SITZPOLSTER U2 42 KOMPL.</t>
  </si>
  <si>
    <t>SEAT UPHOLSTERY U2 42 COM</t>
  </si>
  <si>
    <t>3274218-C</t>
  </si>
  <si>
    <t>SPANNGURT X-SITZ 42</t>
  </si>
  <si>
    <t>TENSION STRAP X SEAT 42</t>
  </si>
  <si>
    <t>3274235-C</t>
  </si>
  <si>
    <t>SITZPOLSTER MIT STANGE KURZ 42</t>
  </si>
  <si>
    <t>ORT 42</t>
  </si>
  <si>
    <t>3274236-C</t>
  </si>
  <si>
    <t>SITZPOLSTER MIT STANGE S2 KURZ 42</t>
  </si>
  <si>
    <t>3274240-C</t>
  </si>
  <si>
    <t>SITZPOLSTER MIT STANGE 42 (376 MM)</t>
  </si>
  <si>
    <t>SEAT UPHOLSTERY W BAR 42(</t>
  </si>
  <si>
    <t>3274245-C</t>
  </si>
  <si>
    <t>SITZPOLSTER MIT STANGE 42 GROß</t>
  </si>
  <si>
    <t>SEAT UPHOLSTERY W BAR 42</t>
  </si>
  <si>
    <t>3274510-C</t>
  </si>
  <si>
    <t>SITZPOLSTER X MIT STANGE KURZ 45</t>
  </si>
  <si>
    <t>SHORT 45</t>
  </si>
  <si>
    <t>3274512-C</t>
  </si>
  <si>
    <t>SITZPOLSTER X 45 KURZ KOMPL.</t>
  </si>
  <si>
    <t>SEAT UPPHOLSTERY X 45 SHO</t>
  </si>
  <si>
    <t>3274514-C</t>
  </si>
  <si>
    <t>SITZPOLSTER U2 45 KOMPL.</t>
  </si>
  <si>
    <t>SEAT UPHOLSTERY U2 45 COM</t>
  </si>
  <si>
    <t>3274518-C</t>
  </si>
  <si>
    <t>SPANNGURT X-SITZ 45</t>
  </si>
  <si>
    <t>TENSION STRAP X SEAT 45</t>
  </si>
  <si>
    <t>3274535-C</t>
  </si>
  <si>
    <t>SITZPOLSTER MIT STANGE KURZ 45</t>
  </si>
  <si>
    <t>SEAT UPHOLSTERY W. BAR SH</t>
  </si>
  <si>
    <t>HORT 45</t>
  </si>
  <si>
    <t>3274540-C</t>
  </si>
  <si>
    <t>SITZPOLSTER MIT STANGE 45 (376 MM)</t>
  </si>
  <si>
    <t>SEAT UPOLSTERY WITH BAR 4</t>
  </si>
  <si>
    <t>45 (376MM)</t>
  </si>
  <si>
    <t>3274545-C</t>
  </si>
  <si>
    <t>SITZPOLSTER MIT STANGE 45 GROß</t>
  </si>
  <si>
    <t>45 LARGE</t>
  </si>
  <si>
    <t>3275040-C</t>
  </si>
  <si>
    <t>SITZPOLSTER MIT STANGE 50 (376 MM)</t>
  </si>
  <si>
    <t>SEAT UPOLSTERY WITH BAR 5</t>
  </si>
  <si>
    <t>50 (376MM)</t>
  </si>
  <si>
    <t>3275045-C</t>
  </si>
  <si>
    <t>SITZPOLSTER MIT STANGE 50 GROß</t>
  </si>
  <si>
    <t>50 LARGE</t>
  </si>
  <si>
    <t>3282431-C</t>
  </si>
  <si>
    <t>SITZPOLSTER BAMBINO 24 MIT STANGE</t>
  </si>
  <si>
    <t>24 W BAR</t>
  </si>
  <si>
    <t>3282731-C</t>
  </si>
  <si>
    <t>SITZPOLSTER BAMBINO 27 MIT STANGE</t>
  </si>
  <si>
    <t>27 W BAR</t>
  </si>
  <si>
    <t>3283031-C</t>
  </si>
  <si>
    <t>SITZPOLSTER BAMBINO 30 MIT STANGE</t>
  </si>
  <si>
    <t>SEAT UPHOLSTERY BAMBINO 3</t>
  </si>
  <si>
    <t>30 W BAR</t>
  </si>
  <si>
    <t>3283331-C</t>
  </si>
  <si>
    <t>3300024-C</t>
  </si>
  <si>
    <t>HINTERACHSE MIT KLEMMEN 24</t>
  </si>
  <si>
    <t>REAR AXLE WITH CLAMPS 24</t>
  </si>
  <si>
    <t>3300025-C</t>
  </si>
  <si>
    <t>3300027-C</t>
  </si>
  <si>
    <t>HINTERACHSE MIT KLEMMEN 27</t>
  </si>
  <si>
    <t>REAR AXLE WITH CLAMPS 27</t>
  </si>
  <si>
    <t>3300028-C</t>
  </si>
  <si>
    <t>HINTERACHSE KPL. FÜR HILFSBREMSE 27</t>
  </si>
  <si>
    <t>REAR AXLE CPL FOR ASSISTA</t>
  </si>
  <si>
    <t>ANT BRAKE 27</t>
  </si>
  <si>
    <t>3300029-C</t>
  </si>
  <si>
    <t>HINTERACHSE KPL. FÜR EINARMANTRIEB 27</t>
  </si>
  <si>
    <t>REAR AXLE CPL FOR ONE-ARM</t>
  </si>
  <si>
    <t>MDRIVE 27</t>
  </si>
  <si>
    <t>3300030-C</t>
  </si>
  <si>
    <t>HINTERACHSE MIT KLEMMEN 30</t>
  </si>
  <si>
    <t>REAR AXLE WITH CLAMPS 30</t>
  </si>
  <si>
    <t>3300031-C</t>
  </si>
  <si>
    <t>HINTERACHSE KPL. FÜR HILFSBREMSE 30</t>
  </si>
  <si>
    <t>ANT BRAKE 30</t>
  </si>
  <si>
    <t>3300032-C</t>
  </si>
  <si>
    <t>HINTERACHSE KPL. FÜR EINARMANTRIEB 30</t>
  </si>
  <si>
    <t>MDRIVE 30</t>
  </si>
  <si>
    <t>3300033-C</t>
  </si>
  <si>
    <t>HINTERACHSE MIT KLEMMEN 33</t>
  </si>
  <si>
    <t>REAR AXLE WITH CLAMPS 33</t>
  </si>
  <si>
    <t>3300034-C</t>
  </si>
  <si>
    <t>HINTERACHSE KPL. FÜR HILFSBREMSE 33</t>
  </si>
  <si>
    <t>ANT BRAKE 33</t>
  </si>
  <si>
    <t>3300035-C</t>
  </si>
  <si>
    <t>HINTERACHSE KPL. FÜR EINARMANTRIEB 33</t>
  </si>
  <si>
    <t>MDRIVE 33</t>
  </si>
  <si>
    <t>3300036-C</t>
  </si>
  <si>
    <t>HINTERACHSE MIT KLEMMEN 36</t>
  </si>
  <si>
    <t>REAR AXLE WITH CLAMPS 36</t>
  </si>
  <si>
    <t>3300037-C</t>
  </si>
  <si>
    <t>HINTERACHSE KPL. FÜR HILFSBREMSE 36</t>
  </si>
  <si>
    <t>ANT BRAKE 36</t>
  </si>
  <si>
    <t>3300038-C</t>
  </si>
  <si>
    <t>HINTERACHSE KPL. FÜR EINARMANTRIEB 36</t>
  </si>
  <si>
    <t>MDRIVE 36</t>
  </si>
  <si>
    <t>3300039-C</t>
  </si>
  <si>
    <t>HINTERACHSE MIT KLEMMEN 39</t>
  </si>
  <si>
    <t>REAR AXLE WITH CLAMPS 39</t>
  </si>
  <si>
    <t>3300040-C</t>
  </si>
  <si>
    <t>HINTERACHSE KPL. FÜR HILFSBREMSE 39</t>
  </si>
  <si>
    <t>ANT BRAKE 39</t>
  </si>
  <si>
    <t>3300041-C</t>
  </si>
  <si>
    <t>HINTERACHSE KPL. FÜR EINARMANTRIEB 39</t>
  </si>
  <si>
    <t>MDRIVE 39</t>
  </si>
  <si>
    <t>3300042-C</t>
  </si>
  <si>
    <t>HINTERACHSE MIT KLEMMEN 42</t>
  </si>
  <si>
    <t>REAR AXLE WITH CLAMPS 42</t>
  </si>
  <si>
    <t>3300043-C</t>
  </si>
  <si>
    <t>HINTERACHSE KPL. FÜR HILFSBREMSE 42</t>
  </si>
  <si>
    <t>ANT BRAKE 42</t>
  </si>
  <si>
    <t>3300044-C</t>
  </si>
  <si>
    <t>HINTERACHSE KPL. FÜR EINARMANTRIEB 42</t>
  </si>
  <si>
    <t>MDRIVE 42</t>
  </si>
  <si>
    <t>3300045-C</t>
  </si>
  <si>
    <t>HINTERACHSE MIT KLEMMEN 45</t>
  </si>
  <si>
    <t>REAR AXLE WITH CLAMPS 45</t>
  </si>
  <si>
    <t>3300046-C</t>
  </si>
  <si>
    <t>HINTERACHSE KPL. FÜR HILFSBREMSE 45</t>
  </si>
  <si>
    <t>ANT BRAKE 45</t>
  </si>
  <si>
    <t>3300047-C</t>
  </si>
  <si>
    <t>HINTERACHSE KPL. FÜR EINARMANTRIEB 45</t>
  </si>
  <si>
    <t>MDRIVE 45</t>
  </si>
  <si>
    <t>3300050-C</t>
  </si>
  <si>
    <t>HINTERACHSE MIT KLEMMEN 50</t>
  </si>
  <si>
    <t>REAR AXLE WITH CLAMPS 50</t>
  </si>
  <si>
    <t>3300051-C</t>
  </si>
  <si>
    <t>HINTERACHSE KPL. FÜR HILFSBREMSE 50</t>
  </si>
  <si>
    <t>ANT BRAKE 50</t>
  </si>
  <si>
    <t>3300052-C</t>
  </si>
  <si>
    <t>HINTERACHSE KPL. FÜR EINARMANTRIEB 50</t>
  </si>
  <si>
    <t>MDRIVE 50</t>
  </si>
  <si>
    <t>3300054-C</t>
  </si>
  <si>
    <t>MONTAGESATZ EINARMANTRIEB</t>
  </si>
  <si>
    <t>ASSEMBLY KIT ONE-ARM DRIV</t>
  </si>
  <si>
    <t>VE</t>
  </si>
  <si>
    <t>3300224-C</t>
  </si>
  <si>
    <t>HINTERACHSE HILFSBREMSE B3 24 KPL.</t>
  </si>
  <si>
    <t>REAR AXLE ASSISTANT BRAKE</t>
  </si>
  <si>
    <t>E B3 24 CPL</t>
  </si>
  <si>
    <t>3300227-C</t>
  </si>
  <si>
    <t>HINTERACHSE HILFSBREMSE B3 27 KPL.</t>
  </si>
  <si>
    <t>E B3 27 CPL</t>
  </si>
  <si>
    <t>3300230-C</t>
  </si>
  <si>
    <t>HINTERACHSE HILFSBREMSE B3 30 KPL.</t>
  </si>
  <si>
    <t>E B3 30 CPL</t>
  </si>
  <si>
    <t>3300233-C</t>
  </si>
  <si>
    <t>HINTERACHSE HILFSBREMSE B3 33 KPL.</t>
  </si>
  <si>
    <t>E B3 33 CPL</t>
  </si>
  <si>
    <t>3301124-C</t>
  </si>
  <si>
    <t>ROHR HINTERACHSE M. SCHRAUBE 24</t>
  </si>
  <si>
    <t>TUBE REAR AXLE W BULT 24</t>
  </si>
  <si>
    <t>3301127-C</t>
  </si>
  <si>
    <t>ROHR HINTERACHSE M. SCHRAUBE 27</t>
  </si>
  <si>
    <t>TUBE REAR AXLE W BULT 27</t>
  </si>
  <si>
    <t>3301130-C</t>
  </si>
  <si>
    <t>ROHR HINTERACHSE M. SCHRAUBE 30</t>
  </si>
  <si>
    <t>TUBE REAR AXLE W BULT 30</t>
  </si>
  <si>
    <t>3301133-C</t>
  </si>
  <si>
    <t>ROHR HINTERACHSE M. SCHRAUBE 33</t>
  </si>
  <si>
    <t>TUBE REAR AXLE W BULT 33</t>
  </si>
  <si>
    <t>3301136-C</t>
  </si>
  <si>
    <t>ROHR HINTERACHSE M. SCHRAUBE 36</t>
  </si>
  <si>
    <t>TUBE REAR AXLE W BULT 36</t>
  </si>
  <si>
    <t>3301139-C</t>
  </si>
  <si>
    <t>ROHR HINTERACHSE M. SCHRAUBE 39</t>
  </si>
  <si>
    <t>TUBE REAR AXLE W BULT 39</t>
  </si>
  <si>
    <t>3301142-C</t>
  </si>
  <si>
    <t>ROHR HINTERACHSE M. SCHRAUBE 42</t>
  </si>
  <si>
    <t>TUBE REAR AXLE W BULT 42</t>
  </si>
  <si>
    <t>3301145-C</t>
  </si>
  <si>
    <t>ROHR HINTERACHSE M. SCHRAUBE 45</t>
  </si>
  <si>
    <t>TUBE REAR AXLE W BULT 45</t>
  </si>
  <si>
    <t>3301150-C</t>
  </si>
  <si>
    <t>ROHR HINTERACHSE M. SCHRAUBE 50</t>
  </si>
  <si>
    <t>TUBE REAR AXLE W BULT 50</t>
  </si>
  <si>
    <t>3301224-C</t>
  </si>
  <si>
    <t>HINTERACHSE MICRO 24</t>
  </si>
  <si>
    <t>REAR AXLE MICRO 24</t>
  </si>
  <si>
    <t>3301227-C</t>
  </si>
  <si>
    <t>HINTERACHSE MICRO 27</t>
  </si>
  <si>
    <t>REAR AXLE MICRO 27</t>
  </si>
  <si>
    <t>3301230-C</t>
  </si>
  <si>
    <t>HINTERACHSE MICRO 30</t>
  </si>
  <si>
    <t>REAR AXLE MICRO 30</t>
  </si>
  <si>
    <t>3302102-C</t>
  </si>
  <si>
    <t>ENDWELLE HINTERACHSE 0 GRAD</t>
  </si>
  <si>
    <t>END SHAFT REAR AXLE  0 DE</t>
  </si>
  <si>
    <t>EGREE</t>
  </si>
  <si>
    <t>3302103-C</t>
  </si>
  <si>
    <t>KLEMME HINTERACHSE 19 MM</t>
  </si>
  <si>
    <t>CLAMP REAR AXEL 19 MM</t>
  </si>
  <si>
    <t>3302104-C</t>
  </si>
  <si>
    <t>KLEMME DISTANZSTÜCK ERHÖHT 19 NEU</t>
  </si>
  <si>
    <t>CLAMP SPACER ELEVATED 19N</t>
  </si>
  <si>
    <t>NEW</t>
  </si>
  <si>
    <t>3302105-C</t>
  </si>
  <si>
    <t>KLEMME DISTANZSTÜCK ERHÖHT 26 NEU</t>
  </si>
  <si>
    <t>CLAMP SPACER ELEVATED 26N</t>
  </si>
  <si>
    <t>3302106-C</t>
  </si>
  <si>
    <t>KLEMME HINTERACHSE 26 MM</t>
  </si>
  <si>
    <t>CLAMP REAR AXEL 26 MM</t>
  </si>
  <si>
    <t>3302107-C</t>
  </si>
  <si>
    <t>KLEMME HINTERACHSE ABSTAND 10 MM</t>
  </si>
  <si>
    <t>CLAMP REAR AXEL DISTANS 1</t>
  </si>
  <si>
    <t>10 MM</t>
  </si>
  <si>
    <t>3302109-C</t>
  </si>
  <si>
    <t>KLEMME HINTERACHSE HOCH DISTANZSTÜCK 26UK</t>
  </si>
  <si>
    <t>CLAMP REAR AXLE HIGH INTE</t>
  </si>
  <si>
    <t>ERLAYER 26UK</t>
  </si>
  <si>
    <t>3302110-C</t>
  </si>
  <si>
    <t>KLEMMHÜLSE STANDARD PAAR</t>
  </si>
  <si>
    <t>CLAMPING SLEEVE STD PAIR</t>
  </si>
  <si>
    <t>3302113-C</t>
  </si>
  <si>
    <t>DISTANZSTÜCK OBEN STD.</t>
  </si>
  <si>
    <t>SPACER UPPER STD</t>
  </si>
  <si>
    <t>3302130-C</t>
  </si>
  <si>
    <t>HINTERACHSE CARBON BREIT 30</t>
  </si>
  <si>
    <t>REAR AXLE CARBON WIDE 30</t>
  </si>
  <si>
    <t>3302131-C</t>
  </si>
  <si>
    <t>HINTERACHSE CARBON BREIT 30 + 1,5</t>
  </si>
  <si>
    <t>REAR AXLE CARBON WIDE 30+</t>
  </si>
  <si>
    <t>+ 1,5</t>
  </si>
  <si>
    <t>3302133-C</t>
  </si>
  <si>
    <t>HINTERACHSE CARBON BREIT 33</t>
  </si>
  <si>
    <t>REAR AXLE CARBON WIDE 33</t>
  </si>
  <si>
    <t>3302134-C</t>
  </si>
  <si>
    <t>HINTERACHSE CARBON BREIT 33 +1,5</t>
  </si>
  <si>
    <t>REAR AXLE CARBON WIDE 33+</t>
  </si>
  <si>
    <t>+1,5</t>
  </si>
  <si>
    <t>3302136-C</t>
  </si>
  <si>
    <t>HINTERACHSE CARBON BREIT 36</t>
  </si>
  <si>
    <t>REAR AXLE CARBON WIDE 36</t>
  </si>
  <si>
    <t>3302137-C</t>
  </si>
  <si>
    <t>HINTERACHSE CARBON BREIT 36 + 1,5</t>
  </si>
  <si>
    <t>REAR AXLE CARBON WIDE 36+</t>
  </si>
  <si>
    <t>3302139-C</t>
  </si>
  <si>
    <t>HINTERACHSE CARBON BREIT 39</t>
  </si>
  <si>
    <t>REAR AXLE CARBON WIDE 39</t>
  </si>
  <si>
    <t>3302140-C</t>
  </si>
  <si>
    <t>HINTERACHSE CARBON BREIT 39 +1,5</t>
  </si>
  <si>
    <t>REAR AXLE CARBON WIDE 39+</t>
  </si>
  <si>
    <t>3302142-C</t>
  </si>
  <si>
    <t>HINTERACHSE CARBON BREIT 42</t>
  </si>
  <si>
    <t>REAR AXLE CARBON WIDE 42</t>
  </si>
  <si>
    <t>3302143-C</t>
  </si>
  <si>
    <t>HINTERACHSE CARBON BREIT 42 + 1,5</t>
  </si>
  <si>
    <t>REAR AXLE CARBON WIDE 42+</t>
  </si>
  <si>
    <t>3302145-C</t>
  </si>
  <si>
    <t>HINTERACHSE CARBON BREIT 45</t>
  </si>
  <si>
    <t>REAR AXLE CARBON WIDE 45</t>
  </si>
  <si>
    <t>3302146-C</t>
  </si>
  <si>
    <t>HINTERACHSE CARBON BREIT 45 +1,5</t>
  </si>
  <si>
    <t>REAR AXLE CARBON WIDE 45+</t>
  </si>
  <si>
    <t>3302150-C</t>
  </si>
  <si>
    <t>HINTERACHSE CARBON BREIT 50</t>
  </si>
  <si>
    <t>REAR AXLE CARBON WIDE 50</t>
  </si>
  <si>
    <t>3302151-C</t>
  </si>
  <si>
    <t>HINTERACHSE CARBON BREIT 50 + 1,5</t>
  </si>
  <si>
    <t>REAR AXLE CARBON WIDE 50+</t>
  </si>
  <si>
    <t>3302324-C</t>
  </si>
  <si>
    <t>HINTERACHSE CARBON MIT BEFESTIGUNG B 24</t>
  </si>
  <si>
    <t>REAR AXLE CARBON WITH ATT</t>
  </si>
  <si>
    <t>TACHMENTS</t>
  </si>
  <si>
    <t>3302325-C</t>
  </si>
  <si>
    <t>HINTERACHSE CARBON MIT BEFESTIGUNG B 24 +1,5</t>
  </si>
  <si>
    <t>3302327-C</t>
  </si>
  <si>
    <t>HINTERACHSE CARBON MIT BEFESTIGUNG B 27</t>
  </si>
  <si>
    <t>3302328-C</t>
  </si>
  <si>
    <t>HINTERACHSE CARBON MIT BEFESTIGUNG B 27 +1,5</t>
  </si>
  <si>
    <t>3302330-C</t>
  </si>
  <si>
    <t>HINTERACHSE CARBON MIT BEFESTIGUNG B 30</t>
  </si>
  <si>
    <t>3302331-C</t>
  </si>
  <si>
    <t>HINTERACHSE CARBON MIT BEFESTIGUNG B 30 +1,5</t>
  </si>
  <si>
    <t>3302333-C</t>
  </si>
  <si>
    <t>HINTERACHSE CARBON MIT BEFESTIGUNG B 33</t>
  </si>
  <si>
    <t>3302334-C</t>
  </si>
  <si>
    <t>HINTERACHSE CARBON MIT BEFESTIGUNG B 33 +1,5</t>
  </si>
  <si>
    <t>3302336-C</t>
  </si>
  <si>
    <t>HINTERACHSE CARBON MIT BEFESTIGUNG B 36</t>
  </si>
  <si>
    <t>3302337-C</t>
  </si>
  <si>
    <t>HINTERACHSE CARBON MIT BEFESTIGUNG B 36 +1,5</t>
  </si>
  <si>
    <t>3302339-C</t>
  </si>
  <si>
    <t>HINTERACHSE CARBON MIT BEFESTIGUNG B 39</t>
  </si>
  <si>
    <t>3302340-C</t>
  </si>
  <si>
    <t>HINTERACHSE CARBON MIT BEFESTIGUNG B 39 +1,5</t>
  </si>
  <si>
    <t>3302342-C</t>
  </si>
  <si>
    <t>HINTERACHSE CARBON MIT BEFESTIGUNG B 42</t>
  </si>
  <si>
    <t>3302343-C</t>
  </si>
  <si>
    <t>HINTERACHSE CARBON MIT BEFESTIGUNG B 42 +1,5</t>
  </si>
  <si>
    <t>3302345-C</t>
  </si>
  <si>
    <t>HINTERACHSE CARBON MIT BEFESTIGUNG B 45</t>
  </si>
  <si>
    <t>3302346-C</t>
  </si>
  <si>
    <t>HINTERACHSE CARBON MIT BEFESTIGUNG B 45 +1,5</t>
  </si>
  <si>
    <t>3302350-C</t>
  </si>
  <si>
    <t>HINTERACHSE CARBON MIT BEFESTIGUNG B 50</t>
  </si>
  <si>
    <t>3302351-C</t>
  </si>
  <si>
    <t>HINTERACHSE CARBON MIT BEFESTIGUNG B 50 +1,5</t>
  </si>
  <si>
    <t>3302510-C</t>
  </si>
  <si>
    <t>MONTAGESATZ CARBONACHSE +10 MM</t>
  </si>
  <si>
    <t>ASSEMBLY KIT CARBON AXLE+</t>
  </si>
  <si>
    <t>+10MM</t>
  </si>
  <si>
    <t>3302520-C</t>
  </si>
  <si>
    <t>MONTAGESATZ CARBONACHSE +20 MM</t>
  </si>
  <si>
    <t>+20MM</t>
  </si>
  <si>
    <t>3302530-C</t>
  </si>
  <si>
    <t>MONTAGESATZ CARBONACHSE +30 MM</t>
  </si>
  <si>
    <t>+30MM</t>
  </si>
  <si>
    <t>3302540-C</t>
  </si>
  <si>
    <t>MONTAGESATZ CARBONACHSE +40 MM</t>
  </si>
  <si>
    <t>+40MM</t>
  </si>
  <si>
    <t>3302550-C</t>
  </si>
  <si>
    <t>MONTAGESATZ CARBONACHSE +50 MM</t>
  </si>
  <si>
    <t>+50MM</t>
  </si>
  <si>
    <t>3302560-C</t>
  </si>
  <si>
    <t>MONTAGESATZ CARBONACHSE +60 MM</t>
  </si>
  <si>
    <t>+60MM</t>
  </si>
  <si>
    <t>3302570-C</t>
  </si>
  <si>
    <t>MONTAGESATZ CARBONACHSE +70 MM</t>
  </si>
  <si>
    <t>+70MM</t>
  </si>
  <si>
    <t>3302710-C</t>
  </si>
  <si>
    <t>MONTAGESATZ HINTERACHSE 6-8° 10 MM</t>
  </si>
  <si>
    <t>ASSEMBLY KIT REAR AXLE 6-</t>
  </si>
  <si>
    <t>-8? 10MM</t>
  </si>
  <si>
    <t>3302720-C</t>
  </si>
  <si>
    <t>MONTAGESATZ HINTERACHSE 6-8° 20 MM</t>
  </si>
  <si>
    <t>-8? 20MM</t>
  </si>
  <si>
    <t>3302730-C</t>
  </si>
  <si>
    <t>MONTAGESATZ HINTERACHSE 6-8° 30 MM</t>
  </si>
  <si>
    <t>-8? 30MM</t>
  </si>
  <si>
    <t>3302740-C</t>
  </si>
  <si>
    <t>MONTAGESATZ HINTERACHSE 6-8° 40 MM</t>
  </si>
  <si>
    <t>-8? 40MM</t>
  </si>
  <si>
    <t>3302750-C</t>
  </si>
  <si>
    <t>MONTAGESATZ HINTERACHSE 6-8° 50 MM</t>
  </si>
  <si>
    <t>-8? 50MM</t>
  </si>
  <si>
    <t>3302760-C</t>
  </si>
  <si>
    <t>MONTAGESATZ HINTERACHSE 6-8° 60 MM</t>
  </si>
  <si>
    <t>-8? 60MM</t>
  </si>
  <si>
    <t>3302770-C</t>
  </si>
  <si>
    <t>MONTAGESATZ HINTERACHSE 6-8° 70 MM</t>
  </si>
  <si>
    <t>-8? 70MM</t>
  </si>
  <si>
    <t>3302827-C</t>
  </si>
  <si>
    <t>HINTERACHSE CARBON BREITE 27</t>
  </si>
  <si>
    <t>REAR AXLE CARBON WIDE 27</t>
  </si>
  <si>
    <t>3302830-C</t>
  </si>
  <si>
    <t>HINTERACHSE CARBON BREITE 30</t>
  </si>
  <si>
    <t>3302833-C</t>
  </si>
  <si>
    <t>HINTERACHSE CARBON BREITE 33</t>
  </si>
  <si>
    <t>3302836-C</t>
  </si>
  <si>
    <t>HINTERACHSE CARBON BREITE 36</t>
  </si>
  <si>
    <t>3302839-C</t>
  </si>
  <si>
    <t>HINTERACHSE CARBON BREITE 39</t>
  </si>
  <si>
    <t>3302842-C</t>
  </si>
  <si>
    <t>HINTERACHSE CARBON BREITE 42</t>
  </si>
  <si>
    <t>3302845-C</t>
  </si>
  <si>
    <t>HINTERACHSE CARBON BREITE 45</t>
  </si>
  <si>
    <t>3302850-C</t>
  </si>
  <si>
    <t>HINTERACHSE CARBON BREITE 50</t>
  </si>
  <si>
    <t>3302924-C</t>
  </si>
  <si>
    <t>HINTERACHSE CARBON 6 GR B 24</t>
  </si>
  <si>
    <t>REAR AXLE CARBON 6 DGR WI</t>
  </si>
  <si>
    <t>IDE 24</t>
  </si>
  <si>
    <t>3302927-C</t>
  </si>
  <si>
    <t>HINTERACHSE CARBON 6 GR B 27</t>
  </si>
  <si>
    <t>IDE 27</t>
  </si>
  <si>
    <t>3302930-C</t>
  </si>
  <si>
    <t>HINTERACHSE CARBON 6 GR B 30</t>
  </si>
  <si>
    <t>IDE 30</t>
  </si>
  <si>
    <t>3302933-C</t>
  </si>
  <si>
    <t>HINTERACHSE CARBON 6 GR B 33</t>
  </si>
  <si>
    <t>IDE 33</t>
  </si>
  <si>
    <t>3302936-C</t>
  </si>
  <si>
    <t>HINTERACHSE CARBON 6 GR B 36</t>
  </si>
  <si>
    <t>IDE 36</t>
  </si>
  <si>
    <t>3302939-C</t>
  </si>
  <si>
    <t>HINTERACHSE CARBON 6 GR B 39</t>
  </si>
  <si>
    <t>IDE 39</t>
  </si>
  <si>
    <t>3302942-C</t>
  </si>
  <si>
    <t>HINTERACHSE CARBON 6 GR B 42</t>
  </si>
  <si>
    <t>IDE42</t>
  </si>
  <si>
    <t>3303024-C</t>
  </si>
  <si>
    <t>HINTERACHSE CARBON 6 GR. B 24CM KPL.</t>
  </si>
  <si>
    <t>REAR AXLE CARBON 6 DGR W2</t>
  </si>
  <si>
    <t>24CM CPL</t>
  </si>
  <si>
    <t>3303027-C</t>
  </si>
  <si>
    <t>HINTERACHSE CARBON 6 GR. B 27CM KPL.</t>
  </si>
  <si>
    <t>27CM CPL</t>
  </si>
  <si>
    <t>3303030-C</t>
  </si>
  <si>
    <t>HINTERACHSE CARBON 6 GR. B 30 CM KPL.</t>
  </si>
  <si>
    <t>REAR AXLE CARBON 6 DGR W3</t>
  </si>
  <si>
    <t>30CM CPL</t>
  </si>
  <si>
    <t>3303033-C</t>
  </si>
  <si>
    <t>HINTERACHSE CARBON 6 GR. B 33CM KPL.</t>
  </si>
  <si>
    <t>33CM CPL</t>
  </si>
  <si>
    <t>3303124-C</t>
  </si>
  <si>
    <t>HINTERACHSE CARBON 6 GR. +10 MM B 24 KPL.</t>
  </si>
  <si>
    <t>REAR AXLE CARBON 6 DGR +1</t>
  </si>
  <si>
    <t>10MM W24CPL</t>
  </si>
  <si>
    <t>3303127-C</t>
  </si>
  <si>
    <t>HINTERACHSE CARBON 6 GR. +10 MM B 27 KPL.</t>
  </si>
  <si>
    <t>10MM W27CPL</t>
  </si>
  <si>
    <t>3303130-C</t>
  </si>
  <si>
    <t>HINTERACHSE CARBON 6 GR. +10 MM B 30 KPL.</t>
  </si>
  <si>
    <t>10MM W30CPL</t>
  </si>
  <si>
    <t>3303133-C</t>
  </si>
  <si>
    <t>HINTERACHSE CARBON 6 GR. +10 MM B 33 KPL.</t>
  </si>
  <si>
    <t>10MM W33CPL</t>
  </si>
  <si>
    <t>3303324-C</t>
  </si>
  <si>
    <t>HINTERRADACHSE CARBON 8 GRAD W224 KOMPLETT</t>
  </si>
  <si>
    <t>REAR AXLE CARBON 8 DGR W2</t>
  </si>
  <si>
    <t>24 CPL</t>
  </si>
  <si>
    <t>3303327-C</t>
  </si>
  <si>
    <t>HINTERRADACHSE CARBON 8 GRAD W227 KOMPLETT</t>
  </si>
  <si>
    <t>27 CPL</t>
  </si>
  <si>
    <t>3303330-C</t>
  </si>
  <si>
    <t>HINTERRADACHSE CARBON 8 GRAD W330 KOMPLETT</t>
  </si>
  <si>
    <t>REAR AXLE CARBON 8 DGR W3</t>
  </si>
  <si>
    <t>30 CPL</t>
  </si>
  <si>
    <t>3303333-C</t>
  </si>
  <si>
    <t>HINTERRADACHSE CARBON 8 GRAD W333 KOMPLETT</t>
  </si>
  <si>
    <t>33 CPL</t>
  </si>
  <si>
    <t>3303336-C</t>
  </si>
  <si>
    <t>HINTERRADACHSE CARBON 8 GRAD W336 KOMPLETT</t>
  </si>
  <si>
    <t>36 CPL</t>
  </si>
  <si>
    <t>3303339-C</t>
  </si>
  <si>
    <t>HINTERRADACHSE CARBON 8 GRAD W339 KOMPLETT</t>
  </si>
  <si>
    <t>39 CPL</t>
  </si>
  <si>
    <t>3303533-C</t>
  </si>
  <si>
    <t>HINTERACHSE CARBON 4 GR. B 33 CM KPL.</t>
  </si>
  <si>
    <t>REAR AXLE CARBON 4 DGR W3</t>
  </si>
  <si>
    <t>33 CM CPL</t>
  </si>
  <si>
    <t>3303536-C</t>
  </si>
  <si>
    <t>HINTERRADACHSE CARBON 4 GRAD W33 CM KOMPLETT</t>
  </si>
  <si>
    <t>3 CM CPL</t>
  </si>
  <si>
    <t>3331505-C</t>
  </si>
  <si>
    <t>KLEMME STANDARD, MIT GEWINDE M6</t>
  </si>
  <si>
    <t>CLAMP STANDARD, WITH THRE</t>
  </si>
  <si>
    <t>EAD M6</t>
  </si>
  <si>
    <t>3331900-C</t>
  </si>
  <si>
    <t>HALTER C-ACHSE SPUR 19</t>
  </si>
  <si>
    <t>BRACKET C-AXLE O19 TRACK1</t>
  </si>
  <si>
    <t>12 GR</t>
  </si>
  <si>
    <t>3332002-C</t>
  </si>
  <si>
    <t>MONTAGESATZ C-ACHSE +14 MM/-55 MM</t>
  </si>
  <si>
    <t>ASSEMBLY-KIT C-AXLE+14MM/</t>
  </si>
  <si>
    <t>/-55MM</t>
  </si>
  <si>
    <t>3332003-C</t>
  </si>
  <si>
    <t>MONTAGESATZ C-ACHSE +24 MM/65 MM</t>
  </si>
  <si>
    <t>ASSEMBLY-KIT C-AXLE+24MM/</t>
  </si>
  <si>
    <t>/65MM</t>
  </si>
  <si>
    <t>3332004-C</t>
  </si>
  <si>
    <t>MONTAGESATZ C-ACHSE+34 MM</t>
  </si>
  <si>
    <t>ASSEMBLY-KIT C-AXLE+34MM</t>
  </si>
  <si>
    <t>3332005-C</t>
  </si>
  <si>
    <t>MONTAGESATZ C-ACHSE +44 MM</t>
  </si>
  <si>
    <t>ASSEMBLY-KIT C-AXLE+44MM</t>
  </si>
  <si>
    <t>3342408-C</t>
  </si>
  <si>
    <t>RADSTURZACHSE SATZ 24 8°</t>
  </si>
  <si>
    <t>CAMBERAXLE KIT 24-8 GR</t>
  </si>
  <si>
    <t>3342410-C</t>
  </si>
  <si>
    <t>RADSTURZACHSE SATZ MICRO 24</t>
  </si>
  <si>
    <t>CAMBERAXLE KIT MICRO 24</t>
  </si>
  <si>
    <t>3342704-C</t>
  </si>
  <si>
    <t>RADSTURZACHSE SATZ 27 4°</t>
  </si>
  <si>
    <t>CAMBERAXLE KIT 27-4 GR</t>
  </si>
  <si>
    <t>3342708-C</t>
  </si>
  <si>
    <t>RADSTURZACHSE SATZ 27 8°</t>
  </si>
  <si>
    <t>CAMBERAXLE KIT 27-8 GR</t>
  </si>
  <si>
    <t>3342710-C</t>
  </si>
  <si>
    <t>RADSTURZACHSE SATZ MICRO 27</t>
  </si>
  <si>
    <t>CAMBERAXLE KIT MICRO 27</t>
  </si>
  <si>
    <t>3343002-C</t>
  </si>
  <si>
    <t>RADSTURZACHSE SATZ 30 2°</t>
  </si>
  <si>
    <t>CAMBERAXLE KIT 30-2 GR</t>
  </si>
  <si>
    <t>3343004-C</t>
  </si>
  <si>
    <t>RADSTURZACHSE SATZ 30 4°</t>
  </si>
  <si>
    <t>CAMBERAXLE KIT 30-4 GR</t>
  </si>
  <si>
    <t>3343008-C</t>
  </si>
  <si>
    <t>RADSTURZACHSE SATZ 30 8°</t>
  </si>
  <si>
    <t>CAMBERAXLE KIT 30-8 GR</t>
  </si>
  <si>
    <t>3343304-C</t>
  </si>
  <si>
    <t>RADSTURZACHSE SATZ 33 4°</t>
  </si>
  <si>
    <t>CAMBERAXLE KIT 33-4GR</t>
  </si>
  <si>
    <t>3343308-C</t>
  </si>
  <si>
    <t>RADSTURZACHSE SATZ 33 8°</t>
  </si>
  <si>
    <t>CAMBERAXLE KIT 33-8 GR</t>
  </si>
  <si>
    <t>3343602-C</t>
  </si>
  <si>
    <t>RADSTURZACHSE SATZ 36 2°</t>
  </si>
  <si>
    <t>CAMBERAXLE KIT 36-2 GR</t>
  </si>
  <si>
    <t>3343608-C</t>
  </si>
  <si>
    <t>RADSTURZACHSE SATZ 36 8°</t>
  </si>
  <si>
    <t>CAMBERAXLE KIT 36-8 GR</t>
  </si>
  <si>
    <t>3343902-C</t>
  </si>
  <si>
    <t>RADSTURZACHSE SATZ 39 2°</t>
  </si>
  <si>
    <t>CAMBERAXLE KIT 39-2 GR</t>
  </si>
  <si>
    <t>3343904-C</t>
  </si>
  <si>
    <t>RADSTURZACHSE SATZ 39 4°</t>
  </si>
  <si>
    <t>CAMBERAXLE KIT 39 4 GR</t>
  </si>
  <si>
    <t>3343908-C</t>
  </si>
  <si>
    <t>RADSTURZACHSE SATZ 39 8°</t>
  </si>
  <si>
    <t>CAMBERAXLE KIT 39-8 GR</t>
  </si>
  <si>
    <t>3344202-C</t>
  </si>
  <si>
    <t>RADSTURZACHSE SATZ 42 2°</t>
  </si>
  <si>
    <t>CAMBERAXLE KIT 42 2 DEGRE</t>
  </si>
  <si>
    <t>EES</t>
  </si>
  <si>
    <t>3344204-C</t>
  </si>
  <si>
    <t>RADSTURZACHSE SATZ 42 4°</t>
  </si>
  <si>
    <t>CAMBERAXLE KIT 42 4 DEGRE</t>
  </si>
  <si>
    <t>3344208-C</t>
  </si>
  <si>
    <t>RADSTURZACHSE SATZ 42 8°</t>
  </si>
  <si>
    <t>CAMBERAXLE KIT 42 8 DEGRE</t>
  </si>
  <si>
    <t>3344502-C</t>
  </si>
  <si>
    <t>RADSTURZACHSE SATZ 45 2°</t>
  </si>
  <si>
    <t>CAMBERAXLE KIT 45 2 DEGRE</t>
  </si>
  <si>
    <t>3344504-C</t>
  </si>
  <si>
    <t>RADSTURZACHSE SATZ 45 4°</t>
  </si>
  <si>
    <t>CAMBERAXLE KIT 45 4 DEGRE</t>
  </si>
  <si>
    <t>3344508-C</t>
  </si>
  <si>
    <t>RADSTURZACHSE SATZ 45 8°</t>
  </si>
  <si>
    <t>CAMBERAXLE KIT 45 8 DEGRE</t>
  </si>
  <si>
    <t>3345002-C</t>
  </si>
  <si>
    <t>RADSTURZACHSE SATZ 50 2°</t>
  </si>
  <si>
    <t>CAMBERAXLE KIT 50 2 DEGRE</t>
  </si>
  <si>
    <t>3352408-C</t>
  </si>
  <si>
    <t>C-ACHSE MIT ACHSGEHÄUSE 24</t>
  </si>
  <si>
    <t>C-AXEL WITH AXLE HOUSING</t>
  </si>
  <si>
    <t xml:space="preserve"> 24</t>
  </si>
  <si>
    <t>3352704-C</t>
  </si>
  <si>
    <t>C-ACHSE MIT ACHSGEHÄUSE 27</t>
  </si>
  <si>
    <t xml:space="preserve"> 27</t>
  </si>
  <si>
    <t>3352708-C</t>
  </si>
  <si>
    <t>3353002-C</t>
  </si>
  <si>
    <t>RADSTURZACHSE MIT GEHÄUSE 30 2°</t>
  </si>
  <si>
    <t>CAMBERAXLE W HOUSING 30 2</t>
  </si>
  <si>
    <t>2 DEGREES</t>
  </si>
  <si>
    <t>3353004-C</t>
  </si>
  <si>
    <t>RADSTURZACHSE MIT GEHÄUSE 30 4°</t>
  </si>
  <si>
    <t>CAMBERAXLE W HOUSING 30 4</t>
  </si>
  <si>
    <t>4 DEGREES</t>
  </si>
  <si>
    <t>3353008-C</t>
  </si>
  <si>
    <t>RADSTURZACHSE MIT GEHÄUSE 30 8°</t>
  </si>
  <si>
    <t>CAMBERAXLE W HOUSING 30 8</t>
  </si>
  <si>
    <t>8 DEGREES</t>
  </si>
  <si>
    <t>3353304-C</t>
  </si>
  <si>
    <t>RADSTURZACHSE MIT GEHÄUSE 33 4°</t>
  </si>
  <si>
    <t>CAMBERAXLE W HOUSING 33 4</t>
  </si>
  <si>
    <t>3353308-C</t>
  </si>
  <si>
    <t>RADSTURZACHSE MIT GEHÄUSE 33 8°</t>
  </si>
  <si>
    <t>CAMBERAXLE W HOUSING 33 8</t>
  </si>
  <si>
    <t>3353602-C</t>
  </si>
  <si>
    <t>RADSTURZACHSE MIT GEHÄUSE 36 2°</t>
  </si>
  <si>
    <t>CAMBERAXLE W HOUSING 36-2</t>
  </si>
  <si>
    <t>3353608-C</t>
  </si>
  <si>
    <t>RADSTURZACHSE MIT GEHÄUSE 36 8°</t>
  </si>
  <si>
    <t>CAMBERAXLE W HOUSING 36-8</t>
  </si>
  <si>
    <t>3353902-C</t>
  </si>
  <si>
    <t>RADSTURZACHSE MIT GEHÄUSE 39 2°</t>
  </si>
  <si>
    <t>CAMBERAXLE W HOUSING 39 2</t>
  </si>
  <si>
    <t>3353904-C</t>
  </si>
  <si>
    <t>RADSTURZACHSE MIT GEHÄUSE 39 4°</t>
  </si>
  <si>
    <t>CAMBERAXLE W HOUSING 39 4</t>
  </si>
  <si>
    <t>3353908-C</t>
  </si>
  <si>
    <t>RADSTURZACHSE MIT GEHÄUSE 39 8°</t>
  </si>
  <si>
    <t>CAMBERAXLE W HOUSING 39 8</t>
  </si>
  <si>
    <t>3354202-C</t>
  </si>
  <si>
    <t>RADSTURZACHSE MIT GEHÄUSE 42 2°</t>
  </si>
  <si>
    <t>CAMBERAXLE W HOUSING 42-2</t>
  </si>
  <si>
    <t>3354204-C</t>
  </si>
  <si>
    <t>RADSTURZACHSE MIT GEHÄUSE 42 4°</t>
  </si>
  <si>
    <t>CAMBERAXLE W HOUSING 42-4</t>
  </si>
  <si>
    <t>3354208-C</t>
  </si>
  <si>
    <t>RADSTURZACHSE MIT GEHÄUSE 42 8°</t>
  </si>
  <si>
    <t>CAMBERAXLE W HOUSING 42-8</t>
  </si>
  <si>
    <t>3354502-C</t>
  </si>
  <si>
    <t>RADSTURZACHSE MIT GEHÄUSE 45 2°</t>
  </si>
  <si>
    <t>CAMBERAXLE W HOUSING 45-2</t>
  </si>
  <si>
    <t>3354504-C</t>
  </si>
  <si>
    <t>RADSTURZACHSE MIT GEHÄUSE 45 4°</t>
  </si>
  <si>
    <t>CAMBERAXLE W HOUSING 45-4</t>
  </si>
  <si>
    <t>3354508-C</t>
  </si>
  <si>
    <t>RADSTURZACHSE MIT GEHÄUSE 45 8°</t>
  </si>
  <si>
    <t>CAMBERAXLE W HOUSING 45-8</t>
  </si>
  <si>
    <t>3355002-C</t>
  </si>
  <si>
    <t>RADSTURZACHSE MIT GEHÄUSE 50 2°</t>
  </si>
  <si>
    <t>CAMBERAXLE W HOUSING 50-2</t>
  </si>
  <si>
    <t>3361127-C</t>
  </si>
  <si>
    <t>ENDSTÜCK RADSTURZACHSE 1°</t>
  </si>
  <si>
    <t>INSERT CAMBER AXLE1 DEGRE</t>
  </si>
  <si>
    <t>EE</t>
  </si>
  <si>
    <t>3362406-C</t>
  </si>
  <si>
    <t>RADSTURZROHR 26 MM/24 CM 6° KPL.</t>
  </si>
  <si>
    <t>CAMBERAXLE TUBE 26MM/24CM</t>
  </si>
  <si>
    <t>M 6GR CPL</t>
  </si>
  <si>
    <t>3362416-C</t>
  </si>
  <si>
    <t>RADSTURZACHSE SATZ 24 6° 26 MM</t>
  </si>
  <si>
    <t>CAMBERAXLE KIT 24 6 DGR 2</t>
  </si>
  <si>
    <t>26 MM</t>
  </si>
  <si>
    <t>3362706-C</t>
  </si>
  <si>
    <t>RADSTURZROHR 26 MM/27 CM 6° KPL.</t>
  </si>
  <si>
    <t>CAMBERAXLE TUBE 26MM/27CM</t>
  </si>
  <si>
    <t>3362716-C</t>
  </si>
  <si>
    <t>RADSTURZACHSE SATZ 27 6° 26 MM</t>
  </si>
  <si>
    <t>CAMBERAXLE KIT 27 6 DGR 2</t>
  </si>
  <si>
    <t>3363006-C</t>
  </si>
  <si>
    <t>RADSTURZACHSE ROHR 26 MM/30 CM 6° KPL</t>
  </si>
  <si>
    <t>CAMBERAXLE TUBE 26MM/30CM</t>
  </si>
  <si>
    <t>M 6DGR KPL</t>
  </si>
  <si>
    <t>3363016-C</t>
  </si>
  <si>
    <t>RADSTURZACHSE SATZ 30 6° 26 MM</t>
  </si>
  <si>
    <t>CAMBERAXLE KIT 30 6 DGR 2</t>
  </si>
  <si>
    <t>3363306-C</t>
  </si>
  <si>
    <t>RADSTURZROHR 26 MM/33 CM 6° KPL.</t>
  </si>
  <si>
    <t>CAMBERAXLE TUBE 26MM/33CM</t>
  </si>
  <si>
    <t>3363316-C</t>
  </si>
  <si>
    <t>RADSTURZACHSE SATZ 33 6° 26 MM</t>
  </si>
  <si>
    <t>CAMBERAXLE KIT 33 6 DGR 2</t>
  </si>
  <si>
    <t>3413335-C</t>
  </si>
  <si>
    <t>RAHMEN RÜCKENLEHNE X B 33 H 35</t>
  </si>
  <si>
    <t>FRAME BACKREST X W33 H 35</t>
  </si>
  <si>
    <t>3413635-C</t>
  </si>
  <si>
    <t>RAHMEN RÜCKENLEHNE X B 36 H 35</t>
  </si>
  <si>
    <t>FRAME BACKREST X W36 H 35</t>
  </si>
  <si>
    <t>3413935-C</t>
  </si>
  <si>
    <t>RAHMEN RÜCKENLEHNE X B 39 H 35</t>
  </si>
  <si>
    <t>FRAME BACKREST X W39 H 35</t>
  </si>
  <si>
    <t>3414235-C</t>
  </si>
  <si>
    <t>RAHMEN RÜCKENLEHNE X B 42 H 35</t>
  </si>
  <si>
    <t>FRAME BACKREST X W42 H 35</t>
  </si>
  <si>
    <t>3414535-C</t>
  </si>
  <si>
    <t>RAHMEN RÜCKENLEHNE X B 45 H 35</t>
  </si>
  <si>
    <t>FRAME BACKREST X W45 H 35</t>
  </si>
  <si>
    <t>3423322-C</t>
  </si>
  <si>
    <t>RÜCKENLEHNE X B 33 H 22</t>
  </si>
  <si>
    <t>BACKREST X W33 H22</t>
  </si>
  <si>
    <t>3423323-C</t>
  </si>
  <si>
    <t>RÜCKENLEHNE X B 33 H 23</t>
  </si>
  <si>
    <t>BACKREST X W33 H23</t>
  </si>
  <si>
    <t>3423324-C</t>
  </si>
  <si>
    <t>RÜCKENLEHNE X B 33 H 24</t>
  </si>
  <si>
    <t>BACKREST X W33 H24</t>
  </si>
  <si>
    <t>3423325-C</t>
  </si>
  <si>
    <t>RÜCKENLEHNE X B 33 H 25</t>
  </si>
  <si>
    <t>BACKREST X W33 H25</t>
  </si>
  <si>
    <t>3423326-C</t>
  </si>
  <si>
    <t>RÜCKENLEHNE X B 33 H 26</t>
  </si>
  <si>
    <t>BACKREST X W33 H26</t>
  </si>
  <si>
    <t>3423327-C</t>
  </si>
  <si>
    <t>RÜCKENLEHNE X B 33 H 27</t>
  </si>
  <si>
    <t>BACKREST X W33 H27</t>
  </si>
  <si>
    <t>3423328-C</t>
  </si>
  <si>
    <t>RÜCKENLEHNE X B 33 H 28</t>
  </si>
  <si>
    <t>BACKREST X W33 H28</t>
  </si>
  <si>
    <t>3423329-C</t>
  </si>
  <si>
    <t>RÜCKENLEHNE X B 33 H 29</t>
  </si>
  <si>
    <t>BACKREST X W33 H29</t>
  </si>
  <si>
    <t>3423330-C</t>
  </si>
  <si>
    <t>RÜCKENLEHNE X B 33 H 30</t>
  </si>
  <si>
    <t>BACKREST X W33 H30</t>
  </si>
  <si>
    <t>3423331-C</t>
  </si>
  <si>
    <t>RÜCKENLEHNE X B 33 H 31</t>
  </si>
  <si>
    <t>BACKREST X W33 H31</t>
  </si>
  <si>
    <t>3423332-C</t>
  </si>
  <si>
    <t>RÜCKENLEHNE X B 33 H 32</t>
  </si>
  <si>
    <t>BACKREST X W33 H32</t>
  </si>
  <si>
    <t>3423333-C</t>
  </si>
  <si>
    <t>RÜCKENLEHNE X B 33 H 33</t>
  </si>
  <si>
    <t>BACKREST X W33 H33</t>
  </si>
  <si>
    <t>3423334-C</t>
  </si>
  <si>
    <t>RÜCKENLEHNE X B 33 H 34</t>
  </si>
  <si>
    <t>BACKREST X W33 H34</t>
  </si>
  <si>
    <t>3423335-C</t>
  </si>
  <si>
    <t>RÜCKENLEHNE X B 33 H 35</t>
  </si>
  <si>
    <t>BACKREST X W33 H35</t>
  </si>
  <si>
    <t>3423622-C</t>
  </si>
  <si>
    <t>RÜCKENLEHNE X B 36 H 22</t>
  </si>
  <si>
    <t>BACKREST X W36 H22</t>
  </si>
  <si>
    <t>3423623-C</t>
  </si>
  <si>
    <t>RÜCKENLEHNE X B 36 H 23</t>
  </si>
  <si>
    <t>BACKREST X W36 H23</t>
  </si>
  <si>
    <t>3423624-C</t>
  </si>
  <si>
    <t>RÜCKENLEHNE X B 36 H 24</t>
  </si>
  <si>
    <t>BACKREST X W36 H24</t>
  </si>
  <si>
    <t>3423625-C</t>
  </si>
  <si>
    <t>RÜCKENLEHNE X B 36 H 25</t>
  </si>
  <si>
    <t>BACKREST X W36 H25</t>
  </si>
  <si>
    <t>3423626-C</t>
  </si>
  <si>
    <t>RÜCKENLEHNE X B 36 H 26</t>
  </si>
  <si>
    <t>BACKREST X W36 H26</t>
  </si>
  <si>
    <t>3423627-C</t>
  </si>
  <si>
    <t>RÜCKENLEHNE X B 36 H 27</t>
  </si>
  <si>
    <t>BACKREST X W36 H27</t>
  </si>
  <si>
    <t>3423628-C</t>
  </si>
  <si>
    <t>RÜCKENLEHNE X B 36 H 28</t>
  </si>
  <si>
    <t>BACKREST X W36 H28</t>
  </si>
  <si>
    <t>3423629-C</t>
  </si>
  <si>
    <t>RÜCKENLEHNE X B 36 H 29</t>
  </si>
  <si>
    <t>BACKREST X W36 H29</t>
  </si>
  <si>
    <t>3423630-C</t>
  </si>
  <si>
    <t>RÜCKENLEHNE X B 36 H 30</t>
  </si>
  <si>
    <t>BACKREST X W36 H30</t>
  </si>
  <si>
    <t>3423631-C</t>
  </si>
  <si>
    <t>RÜCKENLEHNE X B 36 H 31</t>
  </si>
  <si>
    <t>BACKREST X W36 H31</t>
  </si>
  <si>
    <t>3423632-C</t>
  </si>
  <si>
    <t>RÜCKENLEHNE X B 36 H 32</t>
  </si>
  <si>
    <t>BACKREST X W36 H32</t>
  </si>
  <si>
    <t>3423633-C</t>
  </si>
  <si>
    <t>RÜCKENLEHNE X B 36 H 33</t>
  </si>
  <si>
    <t>BACKREST X W36 H33</t>
  </si>
  <si>
    <t>3423634-C</t>
  </si>
  <si>
    <t>RÜCKENLEHNE X B 36 H 34</t>
  </si>
  <si>
    <t>BACKREST X W36 H34</t>
  </si>
  <si>
    <t>3423635-C</t>
  </si>
  <si>
    <t>RÜCKENLEHNE X B 36 H 35</t>
  </si>
  <si>
    <t>BACKREST X W36 H35</t>
  </si>
  <si>
    <t>3423922-C</t>
  </si>
  <si>
    <t>RÜCKENLEHNE X B 39 H 22</t>
  </si>
  <si>
    <t>BACKREST X W39 H22</t>
  </si>
  <si>
    <t>3423923-C</t>
  </si>
  <si>
    <t>RÜCKENLEHNE X B 39 H 23</t>
  </si>
  <si>
    <t>BACKREST X W39 H23</t>
  </si>
  <si>
    <t>3423924-C</t>
  </si>
  <si>
    <t>RÜCKENLEHNE X B 39 H 24</t>
  </si>
  <si>
    <t>BACKREST X W39 H24</t>
  </si>
  <si>
    <t>3423925-C</t>
  </si>
  <si>
    <t>RÜCKENLEHNE X B 39 H 25</t>
  </si>
  <si>
    <t>BACKREST X W39 H25</t>
  </si>
  <si>
    <t>3423926-C</t>
  </si>
  <si>
    <t>RÜCKENLEHNE X B 39 H 26</t>
  </si>
  <si>
    <t>BACKREST X W39 H26</t>
  </si>
  <si>
    <t>3423927-C</t>
  </si>
  <si>
    <t>RÜCKENLEHNE X B 39 H 27</t>
  </si>
  <si>
    <t>BACKREST X W39 H27</t>
  </si>
  <si>
    <t>3423928-C</t>
  </si>
  <si>
    <t>RÜCKENLEHNE X B 39 H 28</t>
  </si>
  <si>
    <t>BACKREST X W39 H28</t>
  </si>
  <si>
    <t>3423929-C</t>
  </si>
  <si>
    <t>RÜCKENLEHNE X B 39 H 29</t>
  </si>
  <si>
    <t>BACKREST X W39 H29</t>
  </si>
  <si>
    <t>3423930-C</t>
  </si>
  <si>
    <t>RÜCKENLEHNE X B 39 H 30</t>
  </si>
  <si>
    <t>BACKREST X W39 H30</t>
  </si>
  <si>
    <t>3423931-C</t>
  </si>
  <si>
    <t>RÜCKENLEHNE X B 39 H 31</t>
  </si>
  <si>
    <t>BACKREST X W39 H31</t>
  </si>
  <si>
    <t>3423932-C</t>
  </si>
  <si>
    <t>RÜCKENLEHNE X B 39 H 32</t>
  </si>
  <si>
    <t>BACKREST X W39 H32</t>
  </si>
  <si>
    <t>3423933-C</t>
  </si>
  <si>
    <t>RÜCKENLEHNE X B 39 H 33</t>
  </si>
  <si>
    <t>BACKREST X W39 H33</t>
  </si>
  <si>
    <t>3423934-C</t>
  </si>
  <si>
    <t>RÜCKENLEHNE X B 39 H 34</t>
  </si>
  <si>
    <t>BACKREST X W39 H34</t>
  </si>
  <si>
    <t>3423935-C</t>
  </si>
  <si>
    <t>RÜCKENLEHNE X B 39 H 35</t>
  </si>
  <si>
    <t>BACKREST X W39 H35</t>
  </si>
  <si>
    <t>3424222-C</t>
  </si>
  <si>
    <t>RÜCKENLEHNE X B 42 H 22</t>
  </si>
  <si>
    <t>BACKREST X W42 H22</t>
  </si>
  <si>
    <t>3424223-C</t>
  </si>
  <si>
    <t>RÜCKENLEHNE X B 42 H 23</t>
  </si>
  <si>
    <t>BACKREST X W42 H23</t>
  </si>
  <si>
    <t>3424224-C</t>
  </si>
  <si>
    <t>RÜCKENLEHNE X B 42 H 24</t>
  </si>
  <si>
    <t>BACKREST X W42 H24</t>
  </si>
  <si>
    <t>3424225-C</t>
  </si>
  <si>
    <t>RÜCKENLEHNE X B 42 H 25</t>
  </si>
  <si>
    <t>BACKREST X W42 H25</t>
  </si>
  <si>
    <t>3424226-C</t>
  </si>
  <si>
    <t>RÜCKENLEHNE X B 42 H 26</t>
  </si>
  <si>
    <t>BACKREST X W42 H26</t>
  </si>
  <si>
    <t>3424227-C</t>
  </si>
  <si>
    <t>RÜCKENLEHNE X B 42 H 27</t>
  </si>
  <si>
    <t>BACKREST X W42 H27</t>
  </si>
  <si>
    <t>3424228-C</t>
  </si>
  <si>
    <t>RÜCKENLEHNE X B 42 H 28</t>
  </si>
  <si>
    <t>BACKREST X W42 H28</t>
  </si>
  <si>
    <t>3424229-C</t>
  </si>
  <si>
    <t>RÜCKENLEHNE X B 42 H 29</t>
  </si>
  <si>
    <t>BACKREST X W42 H29</t>
  </si>
  <si>
    <t>3424230-C</t>
  </si>
  <si>
    <t>RÜCKENLEHNE X B 42 H 30</t>
  </si>
  <si>
    <t>BACKREST X W42 H30</t>
  </si>
  <si>
    <t>3424231-C</t>
  </si>
  <si>
    <t>RÜCKENLEHNE X B 42 H 31</t>
  </si>
  <si>
    <t>BACKREST X W42 H31</t>
  </si>
  <si>
    <t>3424232-C</t>
  </si>
  <si>
    <t>RÜCKENLEHNE X B 42 H 32</t>
  </si>
  <si>
    <t>BACKREST X W42 H32</t>
  </si>
  <si>
    <t>3424233-C</t>
  </si>
  <si>
    <t>RÜCKENLEHNE X B 42 H 33</t>
  </si>
  <si>
    <t>BACKREST X W42 H33</t>
  </si>
  <si>
    <t>3424234-C</t>
  </si>
  <si>
    <t>RÜCKENLEHNE X B 42 H 34</t>
  </si>
  <si>
    <t>BACKREST X W42 H34</t>
  </si>
  <si>
    <t>3424235-C</t>
  </si>
  <si>
    <t>RÜCKENLEHNE X B 42 H 35</t>
  </si>
  <si>
    <t>BACKREST X W42 H35</t>
  </si>
  <si>
    <t>3424522-C</t>
  </si>
  <si>
    <t>RÜCKENLEHNE X B 45 H 22</t>
  </si>
  <si>
    <t>BACKREST X W45 H22</t>
  </si>
  <si>
    <t>3424523-C</t>
  </si>
  <si>
    <t>RÜCKENLEHNE X B 45 H 23</t>
  </si>
  <si>
    <t>BACKREST X W45 H23</t>
  </si>
  <si>
    <t>3424524-C</t>
  </si>
  <si>
    <t>RÜCKENLEHNE X B 45 H 24</t>
  </si>
  <si>
    <t>BACKREST X W45 H24</t>
  </si>
  <si>
    <t>3424525-C</t>
  </si>
  <si>
    <t>RÜCKENLEHNE X B 45 H 25</t>
  </si>
  <si>
    <t>BACKREST X W45 H25</t>
  </si>
  <si>
    <t>3424526-C</t>
  </si>
  <si>
    <t>RÜCKENLEHNE X B 45 H 26</t>
  </si>
  <si>
    <t>BACKREST X W45 H26</t>
  </si>
  <si>
    <t>3424527-C</t>
  </si>
  <si>
    <t>RÜCKENLEHNE X B 45 H 27</t>
  </si>
  <si>
    <t>BACKREST X W45 H27</t>
  </si>
  <si>
    <t>3424528-C</t>
  </si>
  <si>
    <t>RÜCKENLEHNE X B 45 H 28</t>
  </si>
  <si>
    <t>BACKREST X W45 H28</t>
  </si>
  <si>
    <t>3424529-C</t>
  </si>
  <si>
    <t>RÜCKENLEHNE X B 45 H 29</t>
  </si>
  <si>
    <t>BACKREST X W45 H29</t>
  </si>
  <si>
    <t>3424530-C</t>
  </si>
  <si>
    <t>RÜCKENLEHNE X B 45 H 30</t>
  </si>
  <si>
    <t>BACKREST X W45 H30</t>
  </si>
  <si>
    <t>3424531-C</t>
  </si>
  <si>
    <t>RÜCKENLEHNE X B 45 H 31</t>
  </si>
  <si>
    <t>BACKREST X W45 H31</t>
  </si>
  <si>
    <t>3424532-C</t>
  </si>
  <si>
    <t>RÜCKENLEHNE X B 45 H 32</t>
  </si>
  <si>
    <t>BACKREST X W45 H32</t>
  </si>
  <si>
    <t>3424533-C</t>
  </si>
  <si>
    <t>RÜCKENLEHNE X B 45 H 33</t>
  </si>
  <si>
    <t>BACKREST X W45 H33</t>
  </si>
  <si>
    <t>3424534-C</t>
  </si>
  <si>
    <t>RÜCKENLEHNE X B 45 H 34</t>
  </si>
  <si>
    <t>BACKREST X W45 H34</t>
  </si>
  <si>
    <t>3424535-C</t>
  </si>
  <si>
    <t>RÜCKENLEHNE X B 45 H 35</t>
  </si>
  <si>
    <t>BACKREST X W45 H35</t>
  </si>
  <si>
    <t>3443322-C</t>
  </si>
  <si>
    <t>RÜCKEN X3 B33 H22</t>
  </si>
  <si>
    <t>BACKREST X3 B33 H22</t>
  </si>
  <si>
    <t>3443323-C</t>
  </si>
  <si>
    <t>RÜCKEN X3 B33 H23</t>
  </si>
  <si>
    <t>BACKREST X3 B33 H23</t>
  </si>
  <si>
    <t>3443324-C</t>
  </si>
  <si>
    <t>RÜCKEN X3 B33 H24</t>
  </si>
  <si>
    <t>BACKREST X3 B33 H24</t>
  </si>
  <si>
    <t>3443325-C</t>
  </si>
  <si>
    <t>RÜCKEN X3 B33 H25</t>
  </si>
  <si>
    <t>BACKREST X3 B33 H25</t>
  </si>
  <si>
    <t>3443326-C</t>
  </si>
  <si>
    <t>RÜCKEN X3 B33 H26</t>
  </si>
  <si>
    <t>BACKREST X3 B33 H26</t>
  </si>
  <si>
    <t>3443327-C</t>
  </si>
  <si>
    <t>RÜCKEN X3 B33 H27</t>
  </si>
  <si>
    <t>BACKREST X3 B33 H27</t>
  </si>
  <si>
    <t>3443328-C</t>
  </si>
  <si>
    <t>RÜCKEN X3 B33 H28</t>
  </si>
  <si>
    <t>BACKREST X3 B33 H28</t>
  </si>
  <si>
    <t>3443329-C</t>
  </si>
  <si>
    <t>RÜCKEN X3 B33 H29</t>
  </si>
  <si>
    <t>BACKREST X3 B33 H29</t>
  </si>
  <si>
    <t>3443330-C</t>
  </si>
  <si>
    <t>RÜCKEN X3 B33 H30</t>
  </si>
  <si>
    <t>BACKREST X3 B33 H30</t>
  </si>
  <si>
    <t>3443331-C</t>
  </si>
  <si>
    <t>RÜCKEN X3 B33 H31</t>
  </si>
  <si>
    <t>BACKREST X3 B33 H31</t>
  </si>
  <si>
    <t>3443332-C</t>
  </si>
  <si>
    <t>RÜCKEN X3 B33 H32</t>
  </si>
  <si>
    <t>BACKREST X3 B33 H32</t>
  </si>
  <si>
    <t>3443333-C</t>
  </si>
  <si>
    <t>RÜCKEN X3 B33 H33</t>
  </si>
  <si>
    <t>BACKREST X3 B33 H33</t>
  </si>
  <si>
    <t>3443334-C</t>
  </si>
  <si>
    <t>RÜCKEN X3 B33 H34</t>
  </si>
  <si>
    <t>BACKREST X3 B33 H34</t>
  </si>
  <si>
    <t>3443335-C</t>
  </si>
  <si>
    <t>RÜCKEN X3 B33 H35</t>
  </si>
  <si>
    <t>BACKREST X3 B33 H35</t>
  </si>
  <si>
    <t>3443622-C</t>
  </si>
  <si>
    <t>RÜCKEN X3 B36 H22</t>
  </si>
  <si>
    <t>BACKREST X3 B36 H22</t>
  </si>
  <si>
    <t>3443623-C</t>
  </si>
  <si>
    <t>RÜCKEN X3 B36 H23</t>
  </si>
  <si>
    <t>BACKREST X3 B36 H23</t>
  </si>
  <si>
    <t>3443624-C</t>
  </si>
  <si>
    <t>RÜCKEN X3 B36 H24</t>
  </si>
  <si>
    <t>BACKREST X3 B36 H24</t>
  </si>
  <si>
    <t>3443625-C</t>
  </si>
  <si>
    <t>RÜCKEN X3 B36 H25</t>
  </si>
  <si>
    <t>BACKREST X3 B36 H25</t>
  </si>
  <si>
    <t>3443626-C</t>
  </si>
  <si>
    <t>RÜCKEN X3 B36 H26</t>
  </si>
  <si>
    <t>BACKREST X3 B36 H26</t>
  </si>
  <si>
    <t>3443627-C</t>
  </si>
  <si>
    <t>RÜCKEN X3 B36 H27</t>
  </si>
  <si>
    <t>BACKREST X3 B36 H27</t>
  </si>
  <si>
    <t>3443628-C</t>
  </si>
  <si>
    <t>RÜCKEN X3 B36 H28</t>
  </si>
  <si>
    <t>BACKREST X3 B36 H28</t>
  </si>
  <si>
    <t>3443629-C</t>
  </si>
  <si>
    <t>RÜCKEN X3 B36 H29</t>
  </si>
  <si>
    <t>BACKREST X3 B36 H29</t>
  </si>
  <si>
    <t>3443630-C</t>
  </si>
  <si>
    <t>RÜCKEN X3 B36 H30</t>
  </si>
  <si>
    <t>BACKREST X3 B36 H30</t>
  </si>
  <si>
    <t>3443631-C</t>
  </si>
  <si>
    <t>RÜCKEN X3 B36 H31</t>
  </si>
  <si>
    <t>BACKREST X3 B36 H31</t>
  </si>
  <si>
    <t>3443632-C</t>
  </si>
  <si>
    <t>RÜCKEN X3 B36 H32</t>
  </si>
  <si>
    <t>BACKREST X3 B36 H32</t>
  </si>
  <si>
    <t>3443633-C</t>
  </si>
  <si>
    <t>RÜCKEN X3 B36 H33</t>
  </si>
  <si>
    <t>BACKREST X3 B36 H33</t>
  </si>
  <si>
    <t>3443634-C</t>
  </si>
  <si>
    <t>RÜCKEN X3 B36 H34</t>
  </si>
  <si>
    <t>BACKREST X3 B36 H34</t>
  </si>
  <si>
    <t>3443635-C</t>
  </si>
  <si>
    <t>RÜCKEN X3 B36 H35</t>
  </si>
  <si>
    <t>BACKREST X3 B36 H35</t>
  </si>
  <si>
    <t>3443922-C</t>
  </si>
  <si>
    <t>RÜCKEN X3 B39 H22</t>
  </si>
  <si>
    <t>BACKREST X3 B39 H22</t>
  </si>
  <si>
    <t>3443923-C</t>
  </si>
  <si>
    <t>RÜCKEN X3 B39 H23</t>
  </si>
  <si>
    <t>BACKREST X3 B39 H23</t>
  </si>
  <si>
    <t>3443924-C</t>
  </si>
  <si>
    <t>RÜCKEN X3 B39 H24</t>
  </si>
  <si>
    <t>BACKREST X3 B39 H24</t>
  </si>
  <si>
    <t>3443925-C</t>
  </si>
  <si>
    <t>RÜCKEN X3 B39 H25</t>
  </si>
  <si>
    <t>BACKREST X3 B39 H25</t>
  </si>
  <si>
    <t>3443926-C</t>
  </si>
  <si>
    <t>RÜCKEN X3 B39 H26</t>
  </si>
  <si>
    <t>BACKREST X3 B39 H26</t>
  </si>
  <si>
    <t>3443927-C</t>
  </si>
  <si>
    <t>RÜCKEN X3 B39 H27</t>
  </si>
  <si>
    <t>BACKREST X3 B39 H27</t>
  </si>
  <si>
    <t>3443928-C</t>
  </si>
  <si>
    <t>RÜCKEN X3 B39 H28</t>
  </si>
  <si>
    <t>BACKREST X3 B39 H28</t>
  </si>
  <si>
    <t>3443929-C</t>
  </si>
  <si>
    <t>RÜCKEN X3 B39 H29</t>
  </si>
  <si>
    <t>BACKREST X3 B39 H29</t>
  </si>
  <si>
    <t>3443930-C</t>
  </si>
  <si>
    <t>RÜCKEN X3 B39 H30</t>
  </si>
  <si>
    <t>BACKREST X3 B39 H30</t>
  </si>
  <si>
    <t>3443931-C</t>
  </si>
  <si>
    <t>RÜCKEN X3 B39 H31</t>
  </si>
  <si>
    <t>BACKREST X3 B39 H31</t>
  </si>
  <si>
    <t>3443932-C</t>
  </si>
  <si>
    <t>RÜCKEN X3 B39 H32</t>
  </si>
  <si>
    <t>BACKREST X3 B39 H32</t>
  </si>
  <si>
    <t>3443933-C</t>
  </si>
  <si>
    <t>RÜCKEN X3 B39 H33</t>
  </si>
  <si>
    <t>BACKREST X3 B39 H33</t>
  </si>
  <si>
    <t>3443934-C</t>
  </si>
  <si>
    <t>RÜCKEN X3 B39 H34</t>
  </si>
  <si>
    <t>BACKREST X3 B39 H34</t>
  </si>
  <si>
    <t>3443935-C</t>
  </si>
  <si>
    <t>RÜCKEN X3 B39 H35</t>
  </si>
  <si>
    <t>BACKREST X3 B39 H35</t>
  </si>
  <si>
    <t>3444222-C</t>
  </si>
  <si>
    <t>RÜCKEN X3 B42 H22</t>
  </si>
  <si>
    <t>BACKREST X3 B42 H22</t>
  </si>
  <si>
    <t>3444223-C</t>
  </si>
  <si>
    <t>RÜCKEN X3 B42 H23</t>
  </si>
  <si>
    <t>BACKREST X3 B42 H23</t>
  </si>
  <si>
    <t>3444224-C</t>
  </si>
  <si>
    <t>RÜCKEN X3 B42 H24</t>
  </si>
  <si>
    <t>BACKREST X3 B42 H24</t>
  </si>
  <si>
    <t>3444225-C</t>
  </si>
  <si>
    <t>RÜCKEN X3 B42 H25</t>
  </si>
  <si>
    <t>BACKREST X3 B42 H25</t>
  </si>
  <si>
    <t>3444226-C</t>
  </si>
  <si>
    <t>RÜCKEN X3 B42 H26</t>
  </si>
  <si>
    <t>BACKREST X3 B42 H26</t>
  </si>
  <si>
    <t>3444227-C</t>
  </si>
  <si>
    <t>RÜCKEN X3 B42 H27</t>
  </si>
  <si>
    <t>BACKREST X3 B42 H27</t>
  </si>
  <si>
    <t>3444228-C</t>
  </si>
  <si>
    <t>RÜCKEN X3 B42 H28</t>
  </si>
  <si>
    <t>BACKREST X3 B42 H28</t>
  </si>
  <si>
    <t>3444229-C</t>
  </si>
  <si>
    <t>RÜCKEN X3 B42 H29</t>
  </si>
  <si>
    <t>BACKREST X3 B42 H29</t>
  </si>
  <si>
    <t>3444230-C</t>
  </si>
  <si>
    <t>RÜCKEN X3 B42 H30</t>
  </si>
  <si>
    <t>BACKREST X3 B42 H30</t>
  </si>
  <si>
    <t>3444231-C</t>
  </si>
  <si>
    <t>RÜCKEN X3 B42 H31</t>
  </si>
  <si>
    <t>BACKREST X3 B42 H31</t>
  </si>
  <si>
    <t>3444232-C</t>
  </si>
  <si>
    <t>RÜCKEN X3 B42 H32</t>
  </si>
  <si>
    <t>BACKREST X3 B42 H32</t>
  </si>
  <si>
    <t>3444233-C</t>
  </si>
  <si>
    <t>RÜCKEN X3 B42 H33</t>
  </si>
  <si>
    <t>BACKREST X3 B42 H33</t>
  </si>
  <si>
    <t>3444234-C</t>
  </si>
  <si>
    <t>RÜCKEN X3 B42 H34</t>
  </si>
  <si>
    <t>BACKREST X3 B42 H34</t>
  </si>
  <si>
    <t>3444235-C</t>
  </si>
  <si>
    <t>RÜCKEN X3 B42 H35</t>
  </si>
  <si>
    <t>BACKREST X3 B42 H35</t>
  </si>
  <si>
    <t>3444522-C</t>
  </si>
  <si>
    <t>RÜCKEN X3 B45 H22</t>
  </si>
  <si>
    <t>BACKREST X3 B45 H22</t>
  </si>
  <si>
    <t>3444523-C</t>
  </si>
  <si>
    <t>RÜCKEN X3 B45 H23</t>
  </si>
  <si>
    <t>BACKREST X3 B45 H23</t>
  </si>
  <si>
    <t>3444524-C</t>
  </si>
  <si>
    <t>RÜCKEN X3 B45 H24</t>
  </si>
  <si>
    <t>BACKREST X3 B45 H24</t>
  </si>
  <si>
    <t>3444525-C</t>
  </si>
  <si>
    <t>RÜCKEN X3 B45 H25</t>
  </si>
  <si>
    <t>BACKREST X3 B45 H25</t>
  </si>
  <si>
    <t>3444526-C</t>
  </si>
  <si>
    <t>RÜCKEN X3 B45 H26</t>
  </si>
  <si>
    <t>BACKREST X3 B45 H26</t>
  </si>
  <si>
    <t>3444527-C</t>
  </si>
  <si>
    <t>RÜCKEN X3 B45 H27</t>
  </si>
  <si>
    <t>BACKREST X3 B45 H27</t>
  </si>
  <si>
    <t>3444528-C</t>
  </si>
  <si>
    <t>RÜCKEN X3 B45 H28</t>
  </si>
  <si>
    <t>BACKREST X3 B45 H28</t>
  </si>
  <si>
    <t>3444529-C</t>
  </si>
  <si>
    <t>RÜCKEN X3 B45 H29</t>
  </si>
  <si>
    <t>BACKREST X3 B45 H29</t>
  </si>
  <si>
    <t>3444530-C</t>
  </si>
  <si>
    <t>RÜCKEN X3 B45 H30</t>
  </si>
  <si>
    <t>BACKREST X3 B45 H30</t>
  </si>
  <si>
    <t>3444531-C</t>
  </si>
  <si>
    <t>RÜCKEN X3 B45 H31</t>
  </si>
  <si>
    <t>BACKREST X3 B45 H31</t>
  </si>
  <si>
    <t>3444532-C</t>
  </si>
  <si>
    <t>RÜCKEN X3 B45 H32</t>
  </si>
  <si>
    <t>BACKREST X3 B45 H32</t>
  </si>
  <si>
    <t>3444533-C</t>
  </si>
  <si>
    <t>RÜCKEN X3 B45 H33</t>
  </si>
  <si>
    <t>BACKREST X3 B45 H33</t>
  </si>
  <si>
    <t>3444534-C</t>
  </si>
  <si>
    <t>RÜCKEN X3 B45 H34</t>
  </si>
  <si>
    <t>BACKREST X3 B45 H34</t>
  </si>
  <si>
    <t>3444535-C</t>
  </si>
  <si>
    <t>RÜCKEN X3 B45 H35</t>
  </si>
  <si>
    <t>BACKREST X3 B45 H35</t>
  </si>
  <si>
    <t>3503301G-C</t>
  </si>
  <si>
    <t>ROLLSTUHL X3 33 A1</t>
  </si>
  <si>
    <t>WHEELCHAIR X3 33 A1</t>
  </si>
  <si>
    <t>3503302G-C</t>
  </si>
  <si>
    <t>ROLLSTUHL X3 33 A2</t>
  </si>
  <si>
    <t>WHEELCHAIR X3 33 A2</t>
  </si>
  <si>
    <t>3503303G-C</t>
  </si>
  <si>
    <t>ROLLSTUHL X3 33 B1</t>
  </si>
  <si>
    <t>WHEELCHAIR X3 33 B1</t>
  </si>
  <si>
    <t>3503304G-C</t>
  </si>
  <si>
    <t>ROLLSTUHL X3 33 B2</t>
  </si>
  <si>
    <t>WHEELCHAIR X3 33 B2</t>
  </si>
  <si>
    <t>3503311G-C</t>
  </si>
  <si>
    <t>ROLLSTUHL X 33 GRUNDMODELL</t>
  </si>
  <si>
    <t>WHEELCHAIR X 33 BASEPRICE</t>
  </si>
  <si>
    <t>3503312G-C</t>
  </si>
  <si>
    <t>ROLLSTUHL X 33 FÜR 5" LENKRAD</t>
  </si>
  <si>
    <t>WHEELCHAIR X 33 FOR 5"CAS</t>
  </si>
  <si>
    <t>STOR</t>
  </si>
  <si>
    <t>3503601G-C</t>
  </si>
  <si>
    <t>ROLLSTUHL X3 36 A1</t>
  </si>
  <si>
    <t>WHEELCHAIR X3 36 A1</t>
  </si>
  <si>
    <t>3503602G-C</t>
  </si>
  <si>
    <t>ROLLSTUHL X3 36 A2</t>
  </si>
  <si>
    <t>WHEELCHAIR X3 36 A2</t>
  </si>
  <si>
    <t>3503603G-C</t>
  </si>
  <si>
    <t>ROLLSTUHL X3 36 B1</t>
  </si>
  <si>
    <t>WHEELCHAIR X3 36 B1</t>
  </si>
  <si>
    <t>3503604G-C</t>
  </si>
  <si>
    <t>ROLLSTUHL X3 36 B2</t>
  </si>
  <si>
    <t>WHEELCHAIR X3 36 B2</t>
  </si>
  <si>
    <t>3503611G-C</t>
  </si>
  <si>
    <t>ROLLSTUHL X 36 GRUNDMODELL</t>
  </si>
  <si>
    <t>WHEELCHAIR X 36 BASEPRICE</t>
  </si>
  <si>
    <t>3503612G-C</t>
  </si>
  <si>
    <t>ROLLSTUHL X 36 FÜR 5" LENKRAD</t>
  </si>
  <si>
    <t>WHEELCHAIR X 36 FOR 5"CAS</t>
  </si>
  <si>
    <t>3503901G-C</t>
  </si>
  <si>
    <t>ROLLSTUHL X3 39 A1</t>
  </si>
  <si>
    <t>WHEELCHAIR X3 39 A1</t>
  </si>
  <si>
    <t>3503902G-C</t>
  </si>
  <si>
    <t>ROLLSTUHL X3 39 A2</t>
  </si>
  <si>
    <t>WHEELCHAIR X3 39 A2</t>
  </si>
  <si>
    <t>3503903G-C</t>
  </si>
  <si>
    <t>ROLLSTUHL X3 39 B1</t>
  </si>
  <si>
    <t>WHEELCHAIR X3 39 B1</t>
  </si>
  <si>
    <t>3503904G-C</t>
  </si>
  <si>
    <t>ROLLSTUHL X3 39 B2</t>
  </si>
  <si>
    <t>WHEELCHAIR X3 39 B2</t>
  </si>
  <si>
    <t>3503911G-C</t>
  </si>
  <si>
    <t>ROLLSTUHL X 39 GRUNDMODELL</t>
  </si>
  <si>
    <t>WHEELCHAIR X 39 BASEPRICE</t>
  </si>
  <si>
    <t>3503912G-C</t>
  </si>
  <si>
    <t>ROLLSTUHL X 39 FÜR 5" LENKRAD</t>
  </si>
  <si>
    <t>WHEELCHAIR X 39 FOR 5"CAS</t>
  </si>
  <si>
    <t>3504201G-C</t>
  </si>
  <si>
    <t>ROLLSTUHL X3 42 A1</t>
  </si>
  <si>
    <t>WHEELCHAIR X3 42 A1</t>
  </si>
  <si>
    <t>3504202G-C</t>
  </si>
  <si>
    <t>ROLLSTUHL X3 42 A2</t>
  </si>
  <si>
    <t>WHEELCHAIR X3 42 A2</t>
  </si>
  <si>
    <t>3504203G-C</t>
  </si>
  <si>
    <t>ROLLSTUHL X3 42 B1</t>
  </si>
  <si>
    <t>WHEELCHAIR X3 42 B1</t>
  </si>
  <si>
    <t>3504204G-C</t>
  </si>
  <si>
    <t>ROLLSTUHL X3 42 B2</t>
  </si>
  <si>
    <t>WHEELCHAIR X3 42 B2</t>
  </si>
  <si>
    <t>3504211G-C</t>
  </si>
  <si>
    <t>ROLLSTUHL X 42 GRUNDMODELL</t>
  </si>
  <si>
    <t>WHEELCHAIR X 42 BASEPRICE</t>
  </si>
  <si>
    <t>3504212G-C</t>
  </si>
  <si>
    <t>ROLLSTUHL X 42 FÜR 5" LENKRAD</t>
  </si>
  <si>
    <t>WHEELCHAIR X 42 FOR 5"CAS</t>
  </si>
  <si>
    <t>3504501G-C</t>
  </si>
  <si>
    <t>ROLLSTUHL X3 45 A1</t>
  </si>
  <si>
    <t>WHEELCHAIR X3 45 A1</t>
  </si>
  <si>
    <t>3504502G-C</t>
  </si>
  <si>
    <t>ROLLSTUHL X3 45 A2</t>
  </si>
  <si>
    <t>WHEELCHAIR X3 45 A2</t>
  </si>
  <si>
    <t>3504503G-C</t>
  </si>
  <si>
    <t>ROLLSTUHL X3 45 B1</t>
  </si>
  <si>
    <t>WHEELCHAIR X3 45 B1</t>
  </si>
  <si>
    <t>3504504G-C</t>
  </si>
  <si>
    <t>ROLLSTUHL X3 45 B2</t>
  </si>
  <si>
    <t>WHEELCHAIR X3 45 B2</t>
  </si>
  <si>
    <t>3504511G-C</t>
  </si>
  <si>
    <t>ROLLSTUHL X 45 GRUNDMODELL</t>
  </si>
  <si>
    <t>WHEELCHAIR X 45 BASEPRICE</t>
  </si>
  <si>
    <t>3504512G-C</t>
  </si>
  <si>
    <t>ROLLSTUHL X 45 FÜR 5" LENKRAD</t>
  </si>
  <si>
    <t>WHEELCHAIR X 45 FOR 5"CAS</t>
  </si>
  <si>
    <t>3560024-C</t>
  </si>
  <si>
    <t>ROLLSTUHL MIKRO KURZ 24 BLAU</t>
  </si>
  <si>
    <t>WHEELCHAIR MICRO SHORT 24</t>
  </si>
  <si>
    <t>4 BLUE</t>
  </si>
  <si>
    <t>3560024P-C</t>
  </si>
  <si>
    <t>ROLLSTUHL MIKRO KURZ 24 LACKIERT</t>
  </si>
  <si>
    <t>4 PAINT</t>
  </si>
  <si>
    <t>3560027-C</t>
  </si>
  <si>
    <t>ROLLSTUHL MIKRO KURZ 27 BLAU</t>
  </si>
  <si>
    <t>WHEELCHAIR MICRO SHORT 27</t>
  </si>
  <si>
    <t>7 BLUE</t>
  </si>
  <si>
    <t>3560027P-C</t>
  </si>
  <si>
    <t>ROLLSTUHL MIKRO KURZ 27 LACKIERT</t>
  </si>
  <si>
    <t>7 PAINT</t>
  </si>
  <si>
    <t>3560124-C</t>
  </si>
  <si>
    <t>ROLLSTUHL MIKRO LANG 24 BLAU</t>
  </si>
  <si>
    <t>WHEELCHAIR MICRO LONG 24</t>
  </si>
  <si>
    <t xml:space="preserve"> BLUE</t>
  </si>
  <si>
    <t>3560124P-C</t>
  </si>
  <si>
    <t>ROLLSTUHL MIKRO LANG 24 LACKIERT</t>
  </si>
  <si>
    <t>3560127-C</t>
  </si>
  <si>
    <t>ROLLSTUHL MIKRO LANG 27 BLAU</t>
  </si>
  <si>
    <t>WHEELCHAIR MICRO LONG 27</t>
  </si>
  <si>
    <t>3560127P-C</t>
  </si>
  <si>
    <t>ROLLSTUHL MIKRO LANG 27 LACKIERT</t>
  </si>
  <si>
    <t>3562400G-C</t>
  </si>
  <si>
    <t>ROLLSTUHL BAMBINO 24 ROT</t>
  </si>
  <si>
    <t>WHEELCHAIR BAMBINO 24 RED</t>
  </si>
  <si>
    <t>3562400GP-C</t>
  </si>
  <si>
    <t>ROLLSTUHL BAMBINO 24 UNLACKIERT</t>
  </si>
  <si>
    <t>WHEELCHAIR BAMBINO 24 UNP</t>
  </si>
  <si>
    <t>PAINTED</t>
  </si>
  <si>
    <t>3562700BLG-C</t>
  </si>
  <si>
    <t>ROLLSTUHL BAMBINO 27 SCHWARZ</t>
  </si>
  <si>
    <t>WHEELCHAIR BAMBINO 27 BLA</t>
  </si>
  <si>
    <t>ACK</t>
  </si>
  <si>
    <t>3562700G-C</t>
  </si>
  <si>
    <t>ROLLSTUHL BAMBINO 27 ROT</t>
  </si>
  <si>
    <t>WHEELCHAIR BAMBINO 27 RED</t>
  </si>
  <si>
    <t>3562700GP-C</t>
  </si>
  <si>
    <t>ROLLSTUHL BAMBINO 27 UNLACKIERT</t>
  </si>
  <si>
    <t>WHEELCHAIR BAMBINO 27 UNP</t>
  </si>
  <si>
    <t>3563000BLG-C</t>
  </si>
  <si>
    <t>ROLLSTUHL BAMBINO 30 SCHWARZ</t>
  </si>
  <si>
    <t>WHEELCHAIR BAMBINO 30 BLA</t>
  </si>
  <si>
    <t>3563000G-C</t>
  </si>
  <si>
    <t>ROLLSTUHL BAMBINO 30 ROT</t>
  </si>
  <si>
    <t>WHEELCHAIR BAMBINO 30 RED</t>
  </si>
  <si>
    <t>3563000GP-C</t>
  </si>
  <si>
    <t>ROLLSTUHL BAMBINO 30 UNLACKIERT</t>
  </si>
  <si>
    <t>WHEELCHAIR BAMBINO 30 UNP</t>
  </si>
  <si>
    <t>3563300BLG-C</t>
  </si>
  <si>
    <t>ROLLSTUHL BAMBINO 33 SCHWARZ</t>
  </si>
  <si>
    <t>WHEELCHAIR BAMBINO 33 BLA</t>
  </si>
  <si>
    <t>3563300G-C</t>
  </si>
  <si>
    <t>ROLLSTUHL BAMBINO 33 ROT</t>
  </si>
  <si>
    <t>WHEELCHAIR BAMBINO 33 RED</t>
  </si>
  <si>
    <t>3563300GP-C</t>
  </si>
  <si>
    <t>ROLLSTUHL BAMBINO 33 UNLACKIERT</t>
  </si>
  <si>
    <t>WHEELCHAIR BAMBINO 33 UNP</t>
  </si>
  <si>
    <t>3572400G-C</t>
  </si>
  <si>
    <t>ROLLSTUHL BAMBINO ABD 24 ROT</t>
  </si>
  <si>
    <t>WHEELCHAIR BAMBINO ABD 24</t>
  </si>
  <si>
    <t>4 RED</t>
  </si>
  <si>
    <t>3572400GP-C</t>
  </si>
  <si>
    <t>ROLLSTUHL BAMBINO ABD 24 UNLACKIERT</t>
  </si>
  <si>
    <t>4 UNPAINTED</t>
  </si>
  <si>
    <t>3572700G-C</t>
  </si>
  <si>
    <t>ROLLSTUHL BAMBINO ABD 27 ROT</t>
  </si>
  <si>
    <t>WHEELCHAIR BAMBINO ABD 27</t>
  </si>
  <si>
    <t>7 RED</t>
  </si>
  <si>
    <t>3572700GP-C</t>
  </si>
  <si>
    <t>ROLLSTUHL BAMBINO ABD 27 UNLACKIERT</t>
  </si>
  <si>
    <t>7 UNPAINTED</t>
  </si>
  <si>
    <t>3573000G-C</t>
  </si>
  <si>
    <t>ROLLSTUHL BAMBINO ABD 30 ROT</t>
  </si>
  <si>
    <t>WHEELCHAIR BAMBINO ABD 30</t>
  </si>
  <si>
    <t>0 RED</t>
  </si>
  <si>
    <t>3573000GP-C</t>
  </si>
  <si>
    <t>ROLLSTUHL BAMBINO ABD 30 UNLACKIERT</t>
  </si>
  <si>
    <t>0 UNPAINTED</t>
  </si>
  <si>
    <t>3573300G-C</t>
  </si>
  <si>
    <t>ROLLSTUHL BAMBINO ABD 33 ROT</t>
  </si>
  <si>
    <t>WHEELCHAIR BAMBINO ABD 33</t>
  </si>
  <si>
    <t>3 RED</t>
  </si>
  <si>
    <t>3573300GP-C</t>
  </si>
  <si>
    <t>ROLLSTUHL BAMBINO ABD 33 UNLACKIERT</t>
  </si>
  <si>
    <t>3 UNPAINTED</t>
  </si>
  <si>
    <t>3600043-C</t>
  </si>
  <si>
    <t>FUßSTÜTZE U-FORM 42 FERSENBÜGEL KLEIN S</t>
  </si>
  <si>
    <t>FOOTREST U-FORM 42 SMALL</t>
  </si>
  <si>
    <t xml:space="preserve"> HEEL BAR S</t>
  </si>
  <si>
    <t>3600046-C</t>
  </si>
  <si>
    <t>FUßSTÜTZE U-FORM 45 FERSENBÜGEL KLEIN S</t>
  </si>
  <si>
    <t>FOOTREST U-FORM 45 SMALL</t>
  </si>
  <si>
    <t>3600131-C</t>
  </si>
  <si>
    <t>FUßSTÜTZE U-FORM 30 FERSENBÜGEL KLEIN S</t>
  </si>
  <si>
    <t>FOOTREST U-FORM 30 SMALLH</t>
  </si>
  <si>
    <t>HEEL BAR S</t>
  </si>
  <si>
    <t>3600134-C</t>
  </si>
  <si>
    <t>FUßSTÜTZE U-FORM 33 FERSENBÜGEL KLEIN S</t>
  </si>
  <si>
    <t>FOOTREST U-FORM 33 SMALLH</t>
  </si>
  <si>
    <t>3600136-C</t>
  </si>
  <si>
    <t>FUßSTÜTZE MIT ABDECKSTOPFEN 36</t>
  </si>
  <si>
    <t>FOOTREST W COVER PLUG 36</t>
  </si>
  <si>
    <t>3600137-C</t>
  </si>
  <si>
    <t>FUßSTÜTZE U-FORM 36 FERSENBÜGEL KLEIN S</t>
  </si>
  <si>
    <t>FOOTREST U-FORM 36 SMALL</t>
  </si>
  <si>
    <t>3600138-C</t>
  </si>
  <si>
    <t>FUßSTÜTZE U-FORM 39 FERSENBÜGEL KLEIN S</t>
  </si>
  <si>
    <t>FOOTREST U-FORM 39 SMALL</t>
  </si>
  <si>
    <t>3600139-C</t>
  </si>
  <si>
    <t>FUßSTÜTZE MIT ABDECKSTOPFEN 39</t>
  </si>
  <si>
    <t>FOOTREST W COVER PLUG 39</t>
  </si>
  <si>
    <t>3600142-C</t>
  </si>
  <si>
    <t>FUßSTÜTZE MIT ABDECKSTOPFEN 42</t>
  </si>
  <si>
    <t>FOOTREST W COVER PLUG 42</t>
  </si>
  <si>
    <t>3600145-C</t>
  </si>
  <si>
    <t>FUßSTÜTZE MIT ABDECKSTOPFEN 45</t>
  </si>
  <si>
    <t>FOOTREST WITH COVER PLUG</t>
  </si>
  <si>
    <t xml:space="preserve"> 45</t>
  </si>
  <si>
    <t>FUßSTÜTZE U-FORM 33 FÜR X</t>
  </si>
  <si>
    <t>FUßSTÜTZE U-FORM 36 FÜR X</t>
  </si>
  <si>
    <t>FUßSTÜTZE U-FORM 39 FÜR X</t>
  </si>
  <si>
    <t>FUßSTÜTZE U-FORM 42 FÜR X</t>
  </si>
  <si>
    <t>FUßSTÜTZE U-FORM 45 FÜR X</t>
  </si>
  <si>
    <t>3600633-C</t>
  </si>
  <si>
    <t>FUßSTÜTZE U-FORM VERLÄNGERT 33 KPL.</t>
  </si>
  <si>
    <t>FOOTREST UFORM EXTENDED 3</t>
  </si>
  <si>
    <t>3600636-C</t>
  </si>
  <si>
    <t>FUßSTÜTZE U-FORM VERLÄNGERT 36 KPL.</t>
  </si>
  <si>
    <t>3600639B-C</t>
  </si>
  <si>
    <t>FUßSTÜTZE U-FORM VERLÄNGERT 39 KPL. FÜR 5''</t>
  </si>
  <si>
    <t>FOOTREST UFOR M EXTENDED</t>
  </si>
  <si>
    <t xml:space="preserve"> 39CPL FOR 5"</t>
  </si>
  <si>
    <t>3600642B-C</t>
  </si>
  <si>
    <t>FUßSTÜTZE U-FORM VERLÄNGERT 42 KPL. FÜR 5''</t>
  </si>
  <si>
    <t xml:space="preserve"> 42CPL FOR 5"</t>
  </si>
  <si>
    <t>3600645B-C</t>
  </si>
  <si>
    <t>FUßSTÜTZE U-FORM VERLÄNGERT 45 KPL. FÜR 5''</t>
  </si>
  <si>
    <t xml:space="preserve"> 45CPL FOR 5"</t>
  </si>
  <si>
    <t>3600650B-C</t>
  </si>
  <si>
    <t>FUßSTÜTZE U-FORM VERLÄNGERT 50 3-5'' KPL.</t>
  </si>
  <si>
    <t>FOOTREST UFORM EXTENDED 5</t>
  </si>
  <si>
    <t>50 3-5" CPL</t>
  </si>
  <si>
    <t>3600833-C</t>
  </si>
  <si>
    <t>FUßAUFLAGE X VERLÄNGERT B3</t>
  </si>
  <si>
    <t>FOOTREST X EXTENDED B 3</t>
  </si>
  <si>
    <t>3600836-C</t>
  </si>
  <si>
    <t>3600839-C</t>
  </si>
  <si>
    <t>3600842-C</t>
  </si>
  <si>
    <t>FUßAUFLAGE X VERLÄNGERT B4</t>
  </si>
  <si>
    <t>FOOTREST X EXTENDED B 4</t>
  </si>
  <si>
    <t>3600845-C</t>
  </si>
  <si>
    <t>FUßSTÜTZENPLATTE 33</t>
  </si>
  <si>
    <t>FUßSTÜTZENPLATTE 36</t>
  </si>
  <si>
    <t>FUßSTÜTZENPLATTE 39</t>
  </si>
  <si>
    <t>FUßSTÜTZENPLATTE 42</t>
  </si>
  <si>
    <t>FUßSTÜTZENPLATTE 45</t>
  </si>
  <si>
    <t>FUßSTÜTZENPLATTE 50</t>
  </si>
  <si>
    <t>3601833-C</t>
  </si>
  <si>
    <t>FUßSTÜTZE U-FORM 33 FERSENBÜGEL UNTEN</t>
  </si>
  <si>
    <t>FOOTREST U-FORM 33 LOWERH</t>
  </si>
  <si>
    <t>HEEL BAR</t>
  </si>
  <si>
    <t>3601836-C</t>
  </si>
  <si>
    <t>FUßSTÜTZE U-FORM 36 FERSENBÜGEL UNTEN</t>
  </si>
  <si>
    <t>FOOTREST U-FORM 36 LOWER</t>
  </si>
  <si>
    <t xml:space="preserve"> HEEL BAR</t>
  </si>
  <si>
    <t>3601839-C</t>
  </si>
  <si>
    <t>FUßSTÜTZE U-FORM 39 FERSENBÜGEL UNTEN</t>
  </si>
  <si>
    <t>FOOTREST U-FORM 39 LOWER</t>
  </si>
  <si>
    <t>3601842-C</t>
  </si>
  <si>
    <t>FUßSTÜTZE U-FORM 42 FERSENBÜGEL UNTEN</t>
  </si>
  <si>
    <t>FOOTREST U-FORM 42 LOWER</t>
  </si>
  <si>
    <t>3601845-C</t>
  </si>
  <si>
    <t>FUßSTÜTZE U-FORM 45 FERSENBÜGEL UNTEN</t>
  </si>
  <si>
    <t>FOOTREST U-FORM 45 LOWER</t>
  </si>
  <si>
    <t>FUßSTÜTZE V-FORM 36 VERLÄNGERT</t>
  </si>
  <si>
    <t>DED</t>
  </si>
  <si>
    <t>FUßSTÜTZE V-FORM 39 VERLÄNGERT</t>
  </si>
  <si>
    <t>FUßSTÜTZE V-FORM 42 VERLÄNGERT</t>
  </si>
  <si>
    <t>FUßSTÜTZE V-FORM 45 VERLÄNGERT</t>
  </si>
  <si>
    <t>FUßSTÜTZE V-FORM 50 VERLÄNGERT</t>
  </si>
  <si>
    <t>FUßSTÜTZE U-FORM 33 FÜR U-SERIE KPL.</t>
  </si>
  <si>
    <t>FOOTREST U-FORM 33 FOR US</t>
  </si>
  <si>
    <t>SERIES</t>
  </si>
  <si>
    <t>FUßSTÜTZE U-FORM 36 FÜR U-SERIE KPL.</t>
  </si>
  <si>
    <t>FOOTREST U-FORM 36 FOR US</t>
  </si>
  <si>
    <t>FUßSTÜTZE U-FORM 39 FÜR U-SERIE KPL.</t>
  </si>
  <si>
    <t xml:space="preserve"> SERIES</t>
  </si>
  <si>
    <t>FUßSTÜTZE U-FORM 42 FÜR U-SERIE KPL.</t>
  </si>
  <si>
    <t>FUßSTÜTZE U-FORM 45 FÜR U-SERIE KPL.</t>
  </si>
  <si>
    <t>FUßSTÜTZE U-FORM 50 FÜR U-SERIE KPL</t>
  </si>
  <si>
    <t xml:space="preserve"> SERIES CPL</t>
  </si>
  <si>
    <t>3691633-C</t>
  </si>
  <si>
    <t>FUßSTÜTZE U-FORM 33 FERSENBÜGEL KLEIN U</t>
  </si>
  <si>
    <t>HEEL BAR U</t>
  </si>
  <si>
    <t>3691636-C</t>
  </si>
  <si>
    <t>FUßSTÜTZE U-FORM 36 FERSENBÜGEL KLEIN U</t>
  </si>
  <si>
    <t xml:space="preserve"> HEEL BAR U</t>
  </si>
  <si>
    <t>3691639-C</t>
  </si>
  <si>
    <t>FUßSTÜTZE U-FORM 39 FERSENBÜGEL KLEIN U</t>
  </si>
  <si>
    <t>3691642-C</t>
  </si>
  <si>
    <t>FUßSTÜTZE U-FORM 42 FERSENBÜGEL KLEIN U</t>
  </si>
  <si>
    <t>3691645-C</t>
  </si>
  <si>
    <t>FUßSTÜTZE U-FORM 45 FERSENBÜGEL KLEIN U</t>
  </si>
  <si>
    <t>3700133-C</t>
  </si>
  <si>
    <t>WADENBAND X 33</t>
  </si>
  <si>
    <t>CALF STRAP X 33</t>
  </si>
  <si>
    <t>3700136-C</t>
  </si>
  <si>
    <t>WADENBAND X 36</t>
  </si>
  <si>
    <t>CALF STRAP X 36</t>
  </si>
  <si>
    <t>3700139-C</t>
  </si>
  <si>
    <t>WADENBAND X 39</t>
  </si>
  <si>
    <t>CALF STRAP X 39</t>
  </si>
  <si>
    <t>3700142-C</t>
  </si>
  <si>
    <t>WADENBAND X 42</t>
  </si>
  <si>
    <t>CALF STRAP X 42</t>
  </si>
  <si>
    <t>3700145-C</t>
  </si>
  <si>
    <t>WADENBAND X 45</t>
  </si>
  <si>
    <t>CALF STRAP X 45</t>
  </si>
  <si>
    <t>3700230-C</t>
  </si>
  <si>
    <t>WADENBAND PANTHERA 30</t>
  </si>
  <si>
    <t>CALF STRAP PANTHERA 30</t>
  </si>
  <si>
    <t>3700233-C</t>
  </si>
  <si>
    <t>WADENBAND PANTHERA 33</t>
  </si>
  <si>
    <t>CALF STRAP PANTHERA 33</t>
  </si>
  <si>
    <t>3700236-C</t>
  </si>
  <si>
    <t>WADENBAND PANTHERA 36</t>
  </si>
  <si>
    <t>CALF STRAP PANTHERA 36</t>
  </si>
  <si>
    <t>3700239-C</t>
  </si>
  <si>
    <t>WADENBAND PANTHERA 39</t>
  </si>
  <si>
    <t>CALF STRAP PANTHERA 39</t>
  </si>
  <si>
    <t>3700242-C</t>
  </si>
  <si>
    <t>WADENBAND PANTHERA 42</t>
  </si>
  <si>
    <t>CALF STRAP PANTHERA 42</t>
  </si>
  <si>
    <t>3700245-C</t>
  </si>
  <si>
    <t>WADENBAND PANTHERA 45</t>
  </si>
  <si>
    <t>CALF STRAP PANTHERA 45</t>
  </si>
  <si>
    <t>3700250-C</t>
  </si>
  <si>
    <t>WADENBAND PANTHERA 50</t>
  </si>
  <si>
    <t>CALF STRAP PANTHERA 50</t>
  </si>
  <si>
    <t>3700333-C</t>
  </si>
  <si>
    <t>FERSENRIEMEN RECHTS 33–36</t>
  </si>
  <si>
    <t>HEEL STRAP RIGHT 33-36</t>
  </si>
  <si>
    <t>3700334-C</t>
  </si>
  <si>
    <t>FERSENRIEMEN LINKS 33–36</t>
  </si>
  <si>
    <t>HEEL STRAP LEFT 33-36</t>
  </si>
  <si>
    <t>3700339-C</t>
  </si>
  <si>
    <t>FERSENRIEMEN RECHTS 39–42</t>
  </si>
  <si>
    <t>HEEL STRAP RIGHT 39-42</t>
  </si>
  <si>
    <t>3700340-C</t>
  </si>
  <si>
    <t>FERSENRIEMEN LINKS 39–42</t>
  </si>
  <si>
    <t>HEEL STRAP LEFT 39-42</t>
  </si>
  <si>
    <t>3700345-C</t>
  </si>
  <si>
    <t>FERSENRIEMEN RECHTS 45</t>
  </si>
  <si>
    <t>HEEL STRAP RIGHT 45</t>
  </si>
  <si>
    <t>3700346-C</t>
  </si>
  <si>
    <t>FERSENRIEMEN LINKS 45</t>
  </si>
  <si>
    <t>HEEL STRAP LEFT 45</t>
  </si>
  <si>
    <t>3700350-C</t>
  </si>
  <si>
    <t>FERSENRIEMEN RECHTS 50</t>
  </si>
  <si>
    <t>HEEL STRAP RIGHT 50</t>
  </si>
  <si>
    <t>3700351-C</t>
  </si>
  <si>
    <t>FERSENRIEMEN LINKS 50</t>
  </si>
  <si>
    <t>HEEL STRAP LEFT 50</t>
  </si>
  <si>
    <t>3700353-C</t>
  </si>
  <si>
    <t>FERSENRIEMEN B 33-36 KPL. RECHTS</t>
  </si>
  <si>
    <t>HEEL STRAP W33-36 CPL RIG</t>
  </si>
  <si>
    <t>3700354-C</t>
  </si>
  <si>
    <t>FERSENRIEMEN B 33-36 KPL. LINKS</t>
  </si>
  <si>
    <t>HEEL STRAP W33-36 CPL LEF</t>
  </si>
  <si>
    <t>3700355-C</t>
  </si>
  <si>
    <t>FERSENRIEMEN B 39-42 KPL. RECHTS</t>
  </si>
  <si>
    <t>HEEL STRAP W39-42 CPL RIG</t>
  </si>
  <si>
    <t>3700356-C</t>
  </si>
  <si>
    <t>FERSENRIEMEN B 39-42 KPL. LINKS</t>
  </si>
  <si>
    <t>HEEL STRAP W39-42 CPL LEF</t>
  </si>
  <si>
    <t>3700357-C</t>
  </si>
  <si>
    <t>FERSENRIEMEN B 45 KPL. RECHTS</t>
  </si>
  <si>
    <t>HEEL STRAP W45 CPL RIGHT</t>
  </si>
  <si>
    <t>3700358-C</t>
  </si>
  <si>
    <t>FERSENRIEMEN B 45 KPL. LINKS</t>
  </si>
  <si>
    <t>HEEL STRAP W45 CPL LEFT</t>
  </si>
  <si>
    <t>3700359-C</t>
  </si>
  <si>
    <t>FERSENRIEMEN B 50 KPL. RECHTS</t>
  </si>
  <si>
    <t>HEEL STRAP W50 CPL RIGHT</t>
  </si>
  <si>
    <t>3700360-C</t>
  </si>
  <si>
    <t>FERSENRIEMEN B 50 KPL. LINKS</t>
  </si>
  <si>
    <t>HEEL STRAP W50 CPL LEFT</t>
  </si>
  <si>
    <t>4002110-C</t>
  </si>
  <si>
    <t>MONTAGESATZ FUßPLATTE BAMBINO</t>
  </si>
  <si>
    <t>ASSEMBLY KIT FOOTPLATE BA</t>
  </si>
  <si>
    <t>AMBINO</t>
  </si>
  <si>
    <t>4002125-C</t>
  </si>
  <si>
    <t>FUßPLATTE BAMBINO 24 KPL. SATZ +24 MM</t>
  </si>
  <si>
    <t>FOOTPLATE BAMBINO 24 CPL</t>
  </si>
  <si>
    <t xml:space="preserve"> SET +24 MM</t>
  </si>
  <si>
    <t>4002128-C</t>
  </si>
  <si>
    <t>FUßPLATTE BAMBINO 27 KPL. SATZ +24 MM</t>
  </si>
  <si>
    <t>FOOTPLATE BAMBINO 27 CPL</t>
  </si>
  <si>
    <t xml:space="preserve"> SET +24MM</t>
  </si>
  <si>
    <t>4002131-C</t>
  </si>
  <si>
    <t>FUßPLATTE BAMBINO 30 KPL. SATZ +24 MM</t>
  </si>
  <si>
    <t>FOOTPLATE BAMBINO 30 CPL</t>
  </si>
  <si>
    <t>4002134-C</t>
  </si>
  <si>
    <t>FUßPLATTE BAMBINO 33 KPL. SATZ +24 MM</t>
  </si>
  <si>
    <t>FOOTPLATE BAMBINO 33 CPL</t>
  </si>
  <si>
    <t>4002137-C</t>
  </si>
  <si>
    <t>FUßPLATTE BAMBINO 36 KPL. SATZ +24 MM</t>
  </si>
  <si>
    <t>FOOTPLATE BAMBINO 36 CPL</t>
  </si>
  <si>
    <t>4002140-C</t>
  </si>
  <si>
    <t>FUßPLATTE BAMBINO 39 KPL. SATZ +24 MM</t>
  </si>
  <si>
    <t>FOOTPLATE BAMBINO 39 CPL</t>
  </si>
  <si>
    <t>4002225-C</t>
  </si>
  <si>
    <t>FUßPLATTE BAMBINO 24 VORMONTIERT</t>
  </si>
  <si>
    <t>FOOTPLATE BAMBINO 24 PREA</t>
  </si>
  <si>
    <t>ASSEMBLED</t>
  </si>
  <si>
    <t>4002228-C</t>
  </si>
  <si>
    <t>FUßPLATTE BAMBINO 27 VORMONTIERT</t>
  </si>
  <si>
    <t>FOOTPLATE BAMBINO 27 PREA</t>
  </si>
  <si>
    <t>4002231-C</t>
  </si>
  <si>
    <t>FUßPLATTE BAMBINO 30 VORM. +24</t>
  </si>
  <si>
    <t>FOOTPLATE BAMBINO 30 PREA</t>
  </si>
  <si>
    <t>ASS. +24</t>
  </si>
  <si>
    <t>4002234-C</t>
  </si>
  <si>
    <t>FUßPLATTE BAMBINO 33 VORM. +24</t>
  </si>
  <si>
    <t>FOOTPLATE BAMBINO 33 PREA</t>
  </si>
  <si>
    <t>4002237-C</t>
  </si>
  <si>
    <t>FUßPLATTE BAMBINO 36 VORM. +24</t>
  </si>
  <si>
    <t>FOOTPLATE BAMBINO 36 PREA</t>
  </si>
  <si>
    <t>4002240-C</t>
  </si>
  <si>
    <t>FUßPLATTE BAMBINO 39 VORM. +24</t>
  </si>
  <si>
    <t>FOOTPLATE BAMBINO 39 PREA</t>
  </si>
  <si>
    <t>4002325-C</t>
  </si>
  <si>
    <t>4002328-C</t>
  </si>
  <si>
    <t>4002331-C</t>
  </si>
  <si>
    <t>4002334-C</t>
  </si>
  <si>
    <t>4002337-C</t>
  </si>
  <si>
    <t>4002340-C</t>
  </si>
  <si>
    <t>4004040-C</t>
  </si>
  <si>
    <t>FUßPLATTE BAMBINO 27+24 MM</t>
  </si>
  <si>
    <t>FOOTPLATE BAMBINO 27+24MM</t>
  </si>
  <si>
    <t>M</t>
  </si>
  <si>
    <t>4100030-C</t>
  </si>
  <si>
    <t>RÜCKENLEHNENVERRIEGELUNG 30</t>
  </si>
  <si>
    <t>BACKREST LOCK 30</t>
  </si>
  <si>
    <t>4100033-C</t>
  </si>
  <si>
    <t>RÜCKENLEHNENVERRIEGELUNG 33</t>
  </si>
  <si>
    <t>BACKREST LOCK 33</t>
  </si>
  <si>
    <t>4100036-C</t>
  </si>
  <si>
    <t>RÜCKENLEHNENVERRIEGELUNG 36</t>
  </si>
  <si>
    <t>BACKREST LOCK 36</t>
  </si>
  <si>
    <t>4100039-C</t>
  </si>
  <si>
    <t>RÜCKENLEHNENVERRIEGELUNG KPL. 39</t>
  </si>
  <si>
    <t>BACKREST LOCK COMP 39</t>
  </si>
  <si>
    <t>4100042-C</t>
  </si>
  <si>
    <t>RÜCKENLEHNENVERRIEGELUNG KPL. 42</t>
  </si>
  <si>
    <t>BACKREST LOCK COMP 42</t>
  </si>
  <si>
    <t>4100045-C</t>
  </si>
  <si>
    <t>RÜCKENLEHNENVERRIEGELUNG KPL. 45</t>
  </si>
  <si>
    <t>BACKREST LOCK COMPL 45</t>
  </si>
  <si>
    <t>4100050-C</t>
  </si>
  <si>
    <t>RÜCKENLEHNENVERRIEGELUNG 50</t>
  </si>
  <si>
    <t>BACKREST LOCK 50</t>
  </si>
  <si>
    <t>4100124-C</t>
  </si>
  <si>
    <t>RÜCKENLEHNENVERRIEGELUNG BAMBINO 24 CM</t>
  </si>
  <si>
    <t>BACKREST LOCK BAMBINO 24C</t>
  </si>
  <si>
    <t>CM</t>
  </si>
  <si>
    <t>4100127-C</t>
  </si>
  <si>
    <t>RÜCKENLEHNENVERRIEGELUNG BAMBINO 27 CM</t>
  </si>
  <si>
    <t>BACKREST LOCK BAMBINO 27C</t>
  </si>
  <si>
    <t>4100130-C</t>
  </si>
  <si>
    <t>RÜCKENLEHNENVERRIEGELUNG BAMBINO 30 CM</t>
  </si>
  <si>
    <t>BACKREST LOCK BAMBINO 30C</t>
  </si>
  <si>
    <t>4100133-C</t>
  </si>
  <si>
    <t>RÜCKENLEHNENVERRIEGELUNG BAMBINO 33 CM</t>
  </si>
  <si>
    <t>BACKREST LOCK BAMBINO 33C</t>
  </si>
  <si>
    <t>4220101-C</t>
  </si>
  <si>
    <t>GUMMIERUNG SCHIEBEBÜGEL</t>
  </si>
  <si>
    <t>RUBBER TUBING PUSHBAR</t>
  </si>
  <si>
    <t>4220327-C</t>
  </si>
  <si>
    <t>ROHR SCHIEBEBÜGEL MICRO 27</t>
  </si>
  <si>
    <t>TUBE PUSHBAR MICRO 27</t>
  </si>
  <si>
    <t>4233106-C</t>
  </si>
  <si>
    <t xml:space="preserve">VERLÄNGERUNG SCHIEBEBÜGEL B3 CPL </t>
  </si>
  <si>
    <t>EXTENDER PUSHBAR B3 CPL</t>
  </si>
  <si>
    <t>4234005-C</t>
  </si>
  <si>
    <t>MONTAGESATZ FUßPLATTE B3</t>
  </si>
  <si>
    <t>ASSEMBLY KIT FOOTPLATE B3</t>
  </si>
  <si>
    <t>4234012-C</t>
  </si>
  <si>
    <t>ANTIRUTSCHBAND B3 BREITE 24</t>
  </si>
  <si>
    <t>ANTI-SLIP TAPE B3 W 24</t>
  </si>
  <si>
    <t>4234013-C</t>
  </si>
  <si>
    <t>ANTIRUTSCHBAND B3 BREITE 27</t>
  </si>
  <si>
    <t>ANTI-SLIP TAPE B3 W 27</t>
  </si>
  <si>
    <t>4234014-C</t>
  </si>
  <si>
    <t>ANTIRUTSCHBAND B3 BREITE 30</t>
  </si>
  <si>
    <t>ANTI-SLIP TAPE B3 W 30</t>
  </si>
  <si>
    <t>4234015-C</t>
  </si>
  <si>
    <t>ANTIRUTSCHBAND B3 BREITE 33</t>
  </si>
  <si>
    <t>ANTI-SLIP TAPE B3 W 33</t>
  </si>
  <si>
    <t>4234016-C</t>
  </si>
  <si>
    <t>FUßPLATTE B3 SEITE LINKS KPL.</t>
  </si>
  <si>
    <t>FOOTPLATE B3 SIDE LEFT CP</t>
  </si>
  <si>
    <t>PL</t>
  </si>
  <si>
    <t>4234017-C</t>
  </si>
  <si>
    <t>FUßPLATTE B3 SEITE RECHTS KPL.</t>
  </si>
  <si>
    <t>FOOTPLATE B3 SIDE RIGHT C</t>
  </si>
  <si>
    <t>4234021-C</t>
  </si>
  <si>
    <t>DREHGELENK B3</t>
  </si>
  <si>
    <t>ROTATABLE JOINT B3</t>
  </si>
  <si>
    <t>4234027-C</t>
  </si>
  <si>
    <t>FERSENRIEMEN B3 RECHTS</t>
  </si>
  <si>
    <t>HEEL STRAP B3 RIGHT</t>
  </si>
  <si>
    <t>4234028-C</t>
  </si>
  <si>
    <t>FERSENRIEMEN B3 LINKS</t>
  </si>
  <si>
    <t>HEEL STRAP B3 LEFT</t>
  </si>
  <si>
    <t>4234029-C</t>
  </si>
  <si>
    <t>ALU-PROFIL FREEWHEEL-VERSTÄRKUNG B3 24</t>
  </si>
  <si>
    <t>ALU PROFILE FW REINFORCEM</t>
  </si>
  <si>
    <t>MENT B3 24</t>
  </si>
  <si>
    <t>4234030-C</t>
  </si>
  <si>
    <t>ALU-PROFIL FREEWHEEL-VERSTÄRKUNG B3 27</t>
  </si>
  <si>
    <t>MENT B3 27</t>
  </si>
  <si>
    <t>4234031-C</t>
  </si>
  <si>
    <t>ALU-PROFIL FREEWHEEL-VERSTÄRKUNG B3 30</t>
  </si>
  <si>
    <t>MENT B3 30</t>
  </si>
  <si>
    <t>4234032-C</t>
  </si>
  <si>
    <t>ALU-PROFIL FREEWHEEL-VERSTÄRKUNG B3 33</t>
  </si>
  <si>
    <t>MENT B3 33</t>
  </si>
  <si>
    <t>4234041-C</t>
  </si>
  <si>
    <t>4234042-C</t>
  </si>
  <si>
    <t>4234124-C</t>
  </si>
  <si>
    <t>FUßPLATTE B3 B 24 KPL.</t>
  </si>
  <si>
    <t>FOOTPLATE B3 W24 CPL</t>
  </si>
  <si>
    <t>4234127-C</t>
  </si>
  <si>
    <t>FUßPLATTE B3 B 27 KPL.</t>
  </si>
  <si>
    <t>FOOTPLATE B3 W27 CPL</t>
  </si>
  <si>
    <t>4234130-C</t>
  </si>
  <si>
    <t>FUßPLATTE B3 B 30 KPL.</t>
  </si>
  <si>
    <t>FOOTPLATE B3 W30 CPL</t>
  </si>
  <si>
    <t>4234133-C</t>
  </si>
  <si>
    <t>FUßPLATTE B3 B 33 KPL.</t>
  </si>
  <si>
    <t>FOOTPLATE B3 W33 CPL</t>
  </si>
  <si>
    <t>4234224-C</t>
  </si>
  <si>
    <t>VERSTÄRKUNGSSATZ FREEWHEEL B3 B 24</t>
  </si>
  <si>
    <t>REINFORCEMENT KIT FW B3 W</t>
  </si>
  <si>
    <t>W24</t>
  </si>
  <si>
    <t>4234227-C</t>
  </si>
  <si>
    <t>VERSTÄRKUNGSSATZ FREEWHEEL B3 B 27</t>
  </si>
  <si>
    <t>W27</t>
  </si>
  <si>
    <t>4234230-C</t>
  </si>
  <si>
    <t>VERSTÄRKUNGSSATZ FREEWHEEL B3 B 30</t>
  </si>
  <si>
    <t>W30</t>
  </si>
  <si>
    <t>4234233-C</t>
  </si>
  <si>
    <t>VERSTÄRKUNGSSATZ FREEWHEEL B3 B 33</t>
  </si>
  <si>
    <t>W33</t>
  </si>
  <si>
    <t>4234324-C</t>
  </si>
  <si>
    <t>FUßPLATTE B3 BREITE 24 KPL. (OHNE SEITEN)</t>
  </si>
  <si>
    <t>FOOTPLATE B3 W 24 CPL (W/</t>
  </si>
  <si>
    <t>/O SIDES)</t>
  </si>
  <si>
    <t>4234327-C</t>
  </si>
  <si>
    <t>FUßPLATTE B3 BREITE 27 KPL. (OHNE SEITEN)</t>
  </si>
  <si>
    <t>FOOTPLATE B3 W 27 CPL (W/</t>
  </si>
  <si>
    <t>4234330-C</t>
  </si>
  <si>
    <t>FUßPLATTE B3 BREITE 30 KPL. (OHNE SEITEN)</t>
  </si>
  <si>
    <t>FOOTPLATE B3 W 30 CPL (W/</t>
  </si>
  <si>
    <t>4234333-C</t>
  </si>
  <si>
    <t>FUßPLATTE B3 BREITE 33 KPL. (OHNE SEITEN)</t>
  </si>
  <si>
    <t>FOOTPLATE B3 W 33 CPL (W/</t>
  </si>
  <si>
    <t>4235020-C</t>
  </si>
  <si>
    <t>SITZBREITENADAPTER SEITENSCHUTZ B3</t>
  </si>
  <si>
    <t>SEAT WIDTH ADAPTER SIDE G</t>
  </si>
  <si>
    <t>GUARD B3</t>
  </si>
  <si>
    <t>4235021-C</t>
  </si>
  <si>
    <t>4235022-C</t>
  </si>
  <si>
    <t>4352030-C</t>
  </si>
  <si>
    <t>RADROHR ALU</t>
  </si>
  <si>
    <t>WHEELTUBE ALU</t>
  </si>
  <si>
    <t>4370124-C</t>
  </si>
  <si>
    <t>HINTERACHSE MICRO 3 KPL 24</t>
  </si>
  <si>
    <t>REAR AXLE MICRO 3 CPL 24</t>
  </si>
  <si>
    <t>4370127-C</t>
  </si>
  <si>
    <t>HINTERACHSE MICRO 3 KPL 27</t>
  </si>
  <si>
    <t>REAR AXLE MICRO 3 CPL 27</t>
  </si>
  <si>
    <t>4380024-C</t>
  </si>
  <si>
    <t>FUßPLATTE MICRO 3 24 CM KPL.</t>
  </si>
  <si>
    <t>FOOTPLATE MICRO 3 24CM CP</t>
  </si>
  <si>
    <t>4380027-C</t>
  </si>
  <si>
    <t>FUßPLATTE MICRO 3 27 CM KPL.</t>
  </si>
  <si>
    <t>FOOTPLATE MICRO 3 27CM CP</t>
  </si>
  <si>
    <t>4380124-C</t>
  </si>
  <si>
    <t>FUßSTÜTZE MICRO 24</t>
  </si>
  <si>
    <t>FOOTREST MICRO 24</t>
  </si>
  <si>
    <t>4380127-C</t>
  </si>
  <si>
    <t>FUßSTÜTZE MICRO 27</t>
  </si>
  <si>
    <t>FOOTREST MICRO 27</t>
  </si>
  <si>
    <t>4380128-C</t>
  </si>
  <si>
    <t>FUßSTÜTZE MICRO 24 KPL</t>
  </si>
  <si>
    <t>4380129-C</t>
  </si>
  <si>
    <t>FUßSTÜTZE MICRO 27 KPL</t>
  </si>
  <si>
    <t>FOOTREST MICRO 27 CPL</t>
  </si>
  <si>
    <t>4380140-C</t>
  </si>
  <si>
    <t>BEFESTIGUNGSPLATTE FUßSTÜTZE MICRO</t>
  </si>
  <si>
    <t>ATTACHMENT PLATE FOOTREST</t>
  </si>
  <si>
    <t>T MICRO</t>
  </si>
  <si>
    <t>4380225-C</t>
  </si>
  <si>
    <t>KIPPSICHERUNG MICRO 24 18" KOMPLETT</t>
  </si>
  <si>
    <t>ANTI TIP MICRO 24 18" COM</t>
  </si>
  <si>
    <t>MPLETE</t>
  </si>
  <si>
    <t>4380226-C</t>
  </si>
  <si>
    <t>KIPPSICHERUNG MICRO 27 18" KOMPLETT</t>
  </si>
  <si>
    <t>ANTI TIP MICRO 27 18" COM</t>
  </si>
  <si>
    <t>4380229-C</t>
  </si>
  <si>
    <t>KIPPSICHERUNG MICRO 24 20" KOMPLETT</t>
  </si>
  <si>
    <t>ANTI TIP MICRO 24 20" COM</t>
  </si>
  <si>
    <t>4380232-C</t>
  </si>
  <si>
    <t>KIPPSICHERUNG MICRO 27 20" KOMPLETT</t>
  </si>
  <si>
    <t>ANTI TIP MICRO 27 20" COM</t>
  </si>
  <si>
    <t>4380241-C</t>
  </si>
  <si>
    <t>KIPPSICHERUNG MICRO 3 24 20" KPL.</t>
  </si>
  <si>
    <t>ANTI-TIP DEVICE MICRO 3 2</t>
  </si>
  <si>
    <t>24 20" CPL</t>
  </si>
  <si>
    <t>4380242-C</t>
  </si>
  <si>
    <t>KIPPSICHERUNG MICRO 3 27 20" KPL.</t>
  </si>
  <si>
    <t>ANTI TIP DEVICE MICRO 3 2</t>
  </si>
  <si>
    <t>27 20" CPL</t>
  </si>
  <si>
    <t>4380300-C</t>
  </si>
  <si>
    <t>RÜCKENLEHNENVERLÄNGERUNG BAMBINO</t>
  </si>
  <si>
    <t>BACKREST EXTENSION BAMBIN</t>
  </si>
  <si>
    <t>NO</t>
  </si>
  <si>
    <t>4380303X-C</t>
  </si>
  <si>
    <t>RÜCKENLEHNENVERLÄNGERUNG B3</t>
  </si>
  <si>
    <t>BACKREST EXTENSION B3</t>
  </si>
  <si>
    <t>4380349-C</t>
  </si>
  <si>
    <t>WADENBAND BAMBINO 24 KOMPLETT</t>
  </si>
  <si>
    <t>CALF-STRAP BAMBINO 24 COM</t>
  </si>
  <si>
    <t>4380350-C</t>
  </si>
  <si>
    <t>WADENBAND BAMBINO 27–30 KOMPLETT</t>
  </si>
  <si>
    <t>CALF-STRAP BAMBINO 27-30</t>
  </si>
  <si>
    <t xml:space="preserve"> COMPL</t>
  </si>
  <si>
    <t>4380351-C</t>
  </si>
  <si>
    <t>WADENBAND BAMBINO 33–39 KOMPLETT</t>
  </si>
  <si>
    <t>CALF-STRAP BAMBINO 33-39C</t>
  </si>
  <si>
    <t>COMPL</t>
  </si>
  <si>
    <t>4380352-C</t>
  </si>
  <si>
    <t>WADENBAND BAMBINO 27–30 HART</t>
  </si>
  <si>
    <t xml:space="preserve"> HARD</t>
  </si>
  <si>
    <t>4380353-C</t>
  </si>
  <si>
    <t>WADENBAND BAMBINO 27–30 WEICH</t>
  </si>
  <si>
    <t>CALF-STRAP BAMBINO 27-30S</t>
  </si>
  <si>
    <t>SOFT</t>
  </si>
  <si>
    <t>4380354-C</t>
  </si>
  <si>
    <t>WADENBAND BAMBINO 33–39 HART</t>
  </si>
  <si>
    <t>CALF-STRAP BAMBINO 33-39H</t>
  </si>
  <si>
    <t>HARD</t>
  </si>
  <si>
    <t>4380355-C</t>
  </si>
  <si>
    <t>WADENBAND BAMBINO 33–39 WEICH</t>
  </si>
  <si>
    <t>CALF-STRAP BAMBINO 33-39S</t>
  </si>
  <si>
    <t>4380357-C</t>
  </si>
  <si>
    <t>CALF-STRAP BAMBINO 27-30H</t>
  </si>
  <si>
    <t>4380358-C</t>
  </si>
  <si>
    <t>WADENBAND BAMBINO 24 WEICH</t>
  </si>
  <si>
    <t>CALF-STRAP BAMBINO 24 SOF</t>
  </si>
  <si>
    <t>4380524-C</t>
  </si>
  <si>
    <t>FUßPLATTE MICRO 3 24 CM</t>
  </si>
  <si>
    <t>FOOTPLATE MICRO 3 24CM</t>
  </si>
  <si>
    <t>4380527-C</t>
  </si>
  <si>
    <t>FUßPLATTE MICRO 3 27 CM</t>
  </si>
  <si>
    <t>FOOTPLATE MICRO 3 27CM</t>
  </si>
  <si>
    <t>4380534-C</t>
  </si>
  <si>
    <t>ANTIRUTSCHBAND MICRO 3 24 CM</t>
  </si>
  <si>
    <t>ANTI-SLIP TAPE MICRO 3 24</t>
  </si>
  <si>
    <t>4CM</t>
  </si>
  <si>
    <t>4380535-C</t>
  </si>
  <si>
    <t>GELENK DREHBARE FUßPLATTE MICRO 3</t>
  </si>
  <si>
    <t>JOINT ROTATABLE FOOTPLATE</t>
  </si>
  <si>
    <t>EMICRO 3</t>
  </si>
  <si>
    <t>4380536-C</t>
  </si>
  <si>
    <t>MUTTER FUßPLATTE MICRO 3</t>
  </si>
  <si>
    <t>NUT FOOTPLATE MICRO 3</t>
  </si>
  <si>
    <t>4391101-C</t>
  </si>
  <si>
    <t>FUßSTÜTZE SWING S3 LINKS OBERTEIL</t>
  </si>
  <si>
    <t>FOOTREST SWING S3 LEFT UP</t>
  </si>
  <si>
    <t>PPER PART</t>
  </si>
  <si>
    <t>4391102-C</t>
  </si>
  <si>
    <t>FUßSTÜTZE SWING S3 RECHTS OBERTEIL</t>
  </si>
  <si>
    <t>FOOTREST SWING S3 RIGHT U</t>
  </si>
  <si>
    <t>UPPER PART</t>
  </si>
  <si>
    <t>4391103-C</t>
  </si>
  <si>
    <t>FUßSTÜTZE SWING S3 LINKS KOMPL 33/36</t>
  </si>
  <si>
    <t>FOOTREST SWING S3 LEFT CO</t>
  </si>
  <si>
    <t>OMPL 33/36</t>
  </si>
  <si>
    <t>4391104-C</t>
  </si>
  <si>
    <t>FUßSTÜTZE SWING S3 RECHTS KOMPL 33/36</t>
  </si>
  <si>
    <t>FOOTREST SWING S3 RIGHT C</t>
  </si>
  <si>
    <t>COMPL 33/36</t>
  </si>
  <si>
    <t>4391105-C</t>
  </si>
  <si>
    <t>FUßSTÜTZE SWING S3 LINKS KOMPL 39/42</t>
  </si>
  <si>
    <t>OMPL 39/42</t>
  </si>
  <si>
    <t>4391106-C</t>
  </si>
  <si>
    <t>FUßSTÜTZE SWING S3 RECHTS KOMPL 39/42</t>
  </si>
  <si>
    <t>COMPL 39/42</t>
  </si>
  <si>
    <t>4391107-C</t>
  </si>
  <si>
    <t>FUßSTÜTZE SWING S3 LINKS KOMPL. 45</t>
  </si>
  <si>
    <t>OMPL 45</t>
  </si>
  <si>
    <t>4391108-C</t>
  </si>
  <si>
    <t>FUßSTÜTZE SWING S3 RECHTS KOMPL 45</t>
  </si>
  <si>
    <t>COMPL 45</t>
  </si>
  <si>
    <t>4391109-C</t>
  </si>
  <si>
    <t>FUßSTÜTZE SWING S3 LINKS KOMPL. 50</t>
  </si>
  <si>
    <t>OMPL 50</t>
  </si>
  <si>
    <t>4391110-C</t>
  </si>
  <si>
    <t>FUßSTÜTZE SWING S3 RECHTS KOMPL. 50</t>
  </si>
  <si>
    <t>COMPL 50</t>
  </si>
  <si>
    <t>4391111-C</t>
  </si>
  <si>
    <t>FUßSTÜTZE SWING S3 LINKS OHNE FUßPLATTE UNLACK.</t>
  </si>
  <si>
    <t>FOOTREST SWING S3 LEFT WI</t>
  </si>
  <si>
    <t>ITHOUT</t>
  </si>
  <si>
    <t>4391112-C</t>
  </si>
  <si>
    <t>FUßSTÜTZE SWING S3 RECHTS OHNE FUßPLATTE UNLACK.</t>
  </si>
  <si>
    <t>FOOTREST SWING S3 RIGHT W</t>
  </si>
  <si>
    <t>WITHOUT</t>
  </si>
  <si>
    <t>4391133-C</t>
  </si>
  <si>
    <t>FUßSTÜTZE SWING S3 PAAR KOMPL 33/36</t>
  </si>
  <si>
    <t>FOOTREST SWING S3 PAIR CO</t>
  </si>
  <si>
    <t>4391139-C</t>
  </si>
  <si>
    <t>FUßSTÜTZE SWING S3 PAAR KOMPL 39/42</t>
  </si>
  <si>
    <t>4391145-C</t>
  </si>
  <si>
    <t>FUßSTÜTZE SWING S3 PAAR KOMPL. 45</t>
  </si>
  <si>
    <t>4391150-C</t>
  </si>
  <si>
    <t>FUßSTÜTZE SWING S3 PAAR KOMPL. 50</t>
  </si>
  <si>
    <t>4391233-C</t>
  </si>
  <si>
    <t>4391239-C</t>
  </si>
  <si>
    <t>4391245-C</t>
  </si>
  <si>
    <t>4391250-C</t>
  </si>
  <si>
    <t>4391333-C</t>
  </si>
  <si>
    <t>4391339-C</t>
  </si>
  <si>
    <t>4391345-C</t>
  </si>
  <si>
    <t>FUßSTÜTZE SWING S3 PAAR KOMPL 45/50</t>
  </si>
  <si>
    <t>OMPL 45/50</t>
  </si>
  <si>
    <t>4391433-C</t>
  </si>
  <si>
    <t>4391439-C</t>
  </si>
  <si>
    <t>4391445-C</t>
  </si>
  <si>
    <t>4600000-C</t>
  </si>
  <si>
    <t>HOCHBREMSE PAAR</t>
  </si>
  <si>
    <t>HIGH BRAKE PAIR</t>
  </si>
  <si>
    <t>4600001-C</t>
  </si>
  <si>
    <t>HOCHBREMSE LINKS</t>
  </si>
  <si>
    <t>HIGH BRAKE LEFT</t>
  </si>
  <si>
    <t>4600002-C</t>
  </si>
  <si>
    <t>HOCHBREMSE RECHTS</t>
  </si>
  <si>
    <t>HIGH BRAKE RIGHT</t>
  </si>
  <si>
    <t>4600033-C</t>
  </si>
  <si>
    <t>VERLÄNGERTE BEFESTIGUNG L-PLATTE HOCH</t>
  </si>
  <si>
    <t>EXTENDED ATTACHMENT L-PLA</t>
  </si>
  <si>
    <t>ATE HIGH</t>
  </si>
  <si>
    <t>4600042-C</t>
  </si>
  <si>
    <t>DISTANZSTÜCK VERBREITERUNG HOHE BREMSE 3 MM</t>
  </si>
  <si>
    <t>SPACER WIDENING HIGH BRAK</t>
  </si>
  <si>
    <t>KE 3 MM</t>
  </si>
  <si>
    <t>4600050-C</t>
  </si>
  <si>
    <t>HOCHBREMSEN PAAR VORGESCHOBEN</t>
  </si>
  <si>
    <t>HIGH BRAKES PAIR MOVED AH</t>
  </si>
  <si>
    <t>HEAD</t>
  </si>
  <si>
    <t>4600051-C</t>
  </si>
  <si>
    <t>HOCHBREMSEN LINKS VORGESCHOBEN</t>
  </si>
  <si>
    <t>HIGH BRAKES LEFT MOVED AH</t>
  </si>
  <si>
    <t>4600052-C</t>
  </si>
  <si>
    <t>HOCHBREMSEN RECHTS VORGESCHOBEN</t>
  </si>
  <si>
    <t>HIGH BRAKES RIGHT MOVED A</t>
  </si>
  <si>
    <t>AHEAD</t>
  </si>
  <si>
    <t>4600070-C</t>
  </si>
  <si>
    <t>HOCHBREMSEN VERLÄNGERT VORGESCHOBEN</t>
  </si>
  <si>
    <t>HIGH BRAKES EXTENDED MOVE</t>
  </si>
  <si>
    <t>ED AHEAD</t>
  </si>
  <si>
    <t>4600071-C</t>
  </si>
  <si>
    <t>HOCHBREMSEN LINKS VERLÄNGERT NACH LINKS GESCH.</t>
  </si>
  <si>
    <t>HIGH BRAKES LEFT EXTENDED</t>
  </si>
  <si>
    <t>DMOVED L.</t>
  </si>
  <si>
    <t>4600072-C</t>
  </si>
  <si>
    <t>HOCHBREMSEN RECHTS VERLÄNGERT NACH RECHTS GESCH.</t>
  </si>
  <si>
    <t>HIGH BRAKES RIGHT EXTENDE</t>
  </si>
  <si>
    <t>ED MOVED R.</t>
  </si>
  <si>
    <t>4600080-C</t>
  </si>
  <si>
    <t>HOHE BREMSE ERWEITERT FÜR SWING PAAR</t>
  </si>
  <si>
    <t>HIGH BRAKE EXTENDED FOR S</t>
  </si>
  <si>
    <t>SWING</t>
  </si>
  <si>
    <t>4600081-C</t>
  </si>
  <si>
    <t>HOHE BREMSE ERWEITERT FÜR SWING LINKS</t>
  </si>
  <si>
    <t>HIGH BRAKE EXTENDED</t>
  </si>
  <si>
    <t>4600082-C</t>
  </si>
  <si>
    <t>HOHE BREMSE ERWEITERT FÜR SWING RECHTS</t>
  </si>
  <si>
    <t>4600200-C</t>
  </si>
  <si>
    <t>4610000-C</t>
  </si>
  <si>
    <t>HOCHBREMSEN PAAR NEU</t>
  </si>
  <si>
    <t>HIGH BRAKES PAIR NEW</t>
  </si>
  <si>
    <t>4610001-C</t>
  </si>
  <si>
    <t>HOHE BREMSEN LINKS NEU</t>
  </si>
  <si>
    <t>HIGH BRAKES LEFT NEW</t>
  </si>
  <si>
    <t>4623301-C</t>
  </si>
  <si>
    <t>BREMSE EINHAND X 33 LINKS</t>
  </si>
  <si>
    <t>ONE-HAND BRAKE X 33 LEFT</t>
  </si>
  <si>
    <t>4623302-C</t>
  </si>
  <si>
    <t>BREMSE EINHAND X 33 RECHTS</t>
  </si>
  <si>
    <t>BRAKE ONEHAND X 33 RIGHT</t>
  </si>
  <si>
    <t>4623601-C</t>
  </si>
  <si>
    <t>BREMSE EINHAND X 36 LINKS</t>
  </si>
  <si>
    <t>BRAKE ONEHAND X 36 LEFT</t>
  </si>
  <si>
    <t>4623602-C</t>
  </si>
  <si>
    <t>BREMSE EINHAND X 36 RECHTS</t>
  </si>
  <si>
    <t>BRAKE ONEHAND X 36 RIGHT</t>
  </si>
  <si>
    <t>4623901-C</t>
  </si>
  <si>
    <t>BREMSE EINHAND X 39 LINKS</t>
  </si>
  <si>
    <t>BRAKE ONEHAND X 39 LEFT</t>
  </si>
  <si>
    <t>4623902-C</t>
  </si>
  <si>
    <t>BREMSE EINHAND X 39 RECHTS</t>
  </si>
  <si>
    <t>BRAKE ONEHAND X 39 RIGHT</t>
  </si>
  <si>
    <t>4624201-C</t>
  </si>
  <si>
    <t>BREMSE EINHAND X 42 LINKS</t>
  </si>
  <si>
    <t>BRAKE ONEHAND X 42 LEFT</t>
  </si>
  <si>
    <t>4624202-C</t>
  </si>
  <si>
    <t>BREMSE EINHAND X 42 RECHTS</t>
  </si>
  <si>
    <t>BRAKE ONEHAND X 42 RIGHT</t>
  </si>
  <si>
    <t>4624501-C</t>
  </si>
  <si>
    <t>BREMSE EINHAND X 45 LINKS</t>
  </si>
  <si>
    <t>BRAKE ONEHAND X 45 LEFT</t>
  </si>
  <si>
    <t>4624502-C</t>
  </si>
  <si>
    <t>BREMSE EINHAND X 45 RECHTS</t>
  </si>
  <si>
    <t>BRAKE ONEHAND X 45 RIGHT</t>
  </si>
  <si>
    <t>4630000-C</t>
  </si>
  <si>
    <t>BREMSEN S3 KPL. PAAR</t>
  </si>
  <si>
    <t>BRAKES S3 CPL PAIR</t>
  </si>
  <si>
    <t>4630001-C</t>
  </si>
  <si>
    <t>BREMSE S3 LINKS</t>
  </si>
  <si>
    <t>BRAKE S3 LEFT</t>
  </si>
  <si>
    <t>4630002-C</t>
  </si>
  <si>
    <t>BREMSE S3 RECHTS</t>
  </si>
  <si>
    <t>BRAKE S3 RIGHT</t>
  </si>
  <si>
    <t>4630010-C</t>
  </si>
  <si>
    <t>BREMSEN S3 VORWÄRTS KPL. PAAR</t>
  </si>
  <si>
    <t>BRAKES S3 MOVED FORWARD C</t>
  </si>
  <si>
    <t>4630011-C</t>
  </si>
  <si>
    <t>BREMSE S3 VORWÄRTS LINKS</t>
  </si>
  <si>
    <t>BRAKE S3 MOVED FORWARD LE</t>
  </si>
  <si>
    <t>4630012-C</t>
  </si>
  <si>
    <t>BREMSE S3 VORWÄRTS RECHTS</t>
  </si>
  <si>
    <t>BRAKE S3 MOVED FORWARD RI</t>
  </si>
  <si>
    <t>BREMSEN S3 FÜR X KPL. PAAR</t>
  </si>
  <si>
    <t>4630031-C</t>
  </si>
  <si>
    <t>BREMSE S3 FÜR X LINKS</t>
  </si>
  <si>
    <t>4630032-C</t>
  </si>
  <si>
    <t>BREMSE S3 FÜR X RECHTS</t>
  </si>
  <si>
    <t>4630150-C</t>
  </si>
  <si>
    <t>BREMSPLATTE S3 PU-REIFEN</t>
  </si>
  <si>
    <t>BRAKE PLATE S3 PU-TYRE</t>
  </si>
  <si>
    <t>4630200-C</t>
  </si>
  <si>
    <t>BREMSE B3 KPL. PAAR</t>
  </si>
  <si>
    <t>BRAKE B3 CPL PAIR</t>
  </si>
  <si>
    <t>4630201-C</t>
  </si>
  <si>
    <t>BREMSE B3 KPL. LINKS</t>
  </si>
  <si>
    <t>BRAKE B3 CPL LEFT</t>
  </si>
  <si>
    <t>4630202-C</t>
  </si>
  <si>
    <t>BREMSE B3 KPL. RECHTS</t>
  </si>
  <si>
    <t>BRAKE B3 CPL RIGHT</t>
  </si>
  <si>
    <t>4630234-C</t>
  </si>
  <si>
    <t>BREMSPLATTE B3 PU KIT</t>
  </si>
  <si>
    <t>BRAKE PLATE B3 PU-TYRE KI</t>
  </si>
  <si>
    <t>IT</t>
  </si>
  <si>
    <t>4630300-C</t>
  </si>
  <si>
    <t>BREMSE B3 VORWÄRTS KPL. PAAR</t>
  </si>
  <si>
    <t>BRAKE B3 MOVED FORWARD CP</t>
  </si>
  <si>
    <t>PL PAIR</t>
  </si>
  <si>
    <t>4630301-C</t>
  </si>
  <si>
    <t>BREMSE B3 VORWÄRTS KPL. LINKS</t>
  </si>
  <si>
    <t>PL L.</t>
  </si>
  <si>
    <t>4630302-C</t>
  </si>
  <si>
    <t>BREMSE B3 VORWÄRTS KPL. RECHTS</t>
  </si>
  <si>
    <t>PL R.</t>
  </si>
  <si>
    <t>4633301-C</t>
  </si>
  <si>
    <t>EINHANDBREMSE X3 33 LINKS</t>
  </si>
  <si>
    <t>4633302-C</t>
  </si>
  <si>
    <t>EINHANDBREMSE X3 33 RECHTS</t>
  </si>
  <si>
    <t>ONE HAND BRAKE X3 33 RIGH</t>
  </si>
  <si>
    <t>HT</t>
  </si>
  <si>
    <t>4633601-C</t>
  </si>
  <si>
    <t>EINHANDBREMSE X3 36 LINKS</t>
  </si>
  <si>
    <t>4633602-C</t>
  </si>
  <si>
    <t>EINHANDBREMSE X3 36 RECHTS</t>
  </si>
  <si>
    <t>ONE HAND BRAKE X3 36 RIGH</t>
  </si>
  <si>
    <t>4633901-C</t>
  </si>
  <si>
    <t>EINHANDBREMSE X3 39 LINKS</t>
  </si>
  <si>
    <t>4633902-C</t>
  </si>
  <si>
    <t>EINHANDBREMSE X3 39 RECHTS</t>
  </si>
  <si>
    <t>ONE HAND BRAKE X3 39 RIGH</t>
  </si>
  <si>
    <t>4634201-C</t>
  </si>
  <si>
    <t>EINHANDBREMSE X3 42 LINKS</t>
  </si>
  <si>
    <t>4634202-C</t>
  </si>
  <si>
    <t>EINHANDBREMSE X3 42 RECHTS</t>
  </si>
  <si>
    <t>ONE HAND BRAKE X3 42 RIGH</t>
  </si>
  <si>
    <t>4634501-C</t>
  </si>
  <si>
    <t>EINHANDBREMSE X3 45 LINKS</t>
  </si>
  <si>
    <t>4634502-C</t>
  </si>
  <si>
    <t>EINHANDBREMSE X3 45 RECHTS</t>
  </si>
  <si>
    <t>ONE HAND BRAKE X3 45 RIGH</t>
  </si>
  <si>
    <t>MONTAGE SEITENTEIL X3 A24"-224"-25"</t>
  </si>
  <si>
    <t>ATTACHMENT SIDE GUARD X3</t>
  </si>
  <si>
    <t xml:space="preserve"> A24"-224"-25"</t>
  </si>
  <si>
    <t>MONTAGE SEITENTEIL X3 A26 B 226 B24-25</t>
  </si>
  <si>
    <t xml:space="preserve"> A26 B 226 B24-25</t>
  </si>
  <si>
    <t>MONTAGE SEITENTEIL X3 B26"26"</t>
  </si>
  <si>
    <t xml:space="preserve"> B26"26"</t>
  </si>
  <si>
    <t>4900002-C</t>
  </si>
  <si>
    <t>INBUSSCHLÜSSEL 2.5 MM</t>
  </si>
  <si>
    <t>SOCKET 2,5 MM</t>
  </si>
  <si>
    <t>4900004-C</t>
  </si>
  <si>
    <t>INBUSSCHLÜSSEL 4 MM</t>
  </si>
  <si>
    <t>SOCKET NR 4</t>
  </si>
  <si>
    <t>4900010-C</t>
  </si>
  <si>
    <t>WERKZEUGSATZ MIT PUMPE</t>
  </si>
  <si>
    <t>TOOL-KIT WITH PUMP</t>
  </si>
  <si>
    <t>4900025-C</t>
  </si>
  <si>
    <t>WERKZEUGSATZ X</t>
  </si>
  <si>
    <t>TOOL-KIT X</t>
  </si>
  <si>
    <t>5013340BLN-C</t>
  </si>
  <si>
    <t>CHASSIS S3 W 33 SCHWARZ</t>
  </si>
  <si>
    <t>CHASSIS S3 W 33 BLACK</t>
  </si>
  <si>
    <t>5013340N-C</t>
  </si>
  <si>
    <t>CHASSIS S3 W 33 GRAU</t>
  </si>
  <si>
    <t>CHASSIS S3 W 33 GREY</t>
  </si>
  <si>
    <t>5013640BLN-C</t>
  </si>
  <si>
    <t>CHASSIS S3 W 36 SCHWARZ</t>
  </si>
  <si>
    <t>CHASSIS S3 W 36 BLACK</t>
  </si>
  <si>
    <t>5013640N-C</t>
  </si>
  <si>
    <t>CHASSIS S3 W 36 GRAU</t>
  </si>
  <si>
    <t>CHASSIS S3 W 36 GREY</t>
  </si>
  <si>
    <t>5013940BLN-C</t>
  </si>
  <si>
    <t>CHASSIS S3 W 39 SCHWARZ</t>
  </si>
  <si>
    <t>CHASSIS S3 W 39 BLACK</t>
  </si>
  <si>
    <t>5013940N-C</t>
  </si>
  <si>
    <t>CHASSIS S3 W 39 GRAU</t>
  </si>
  <si>
    <t>CHASSIS S3 W 39 GREY</t>
  </si>
  <si>
    <t>5014240BLN-C</t>
  </si>
  <si>
    <t>CHASSIS S3 W 42 SCHWARZ</t>
  </si>
  <si>
    <t>CHASSIS S3 W 42 BLACK</t>
  </si>
  <si>
    <t>5014240N-C</t>
  </si>
  <si>
    <t>CHASSIS S3 W 42 GRAU</t>
  </si>
  <si>
    <t>CHASSIS S3 W 42 GREY</t>
  </si>
  <si>
    <t>5014540BLN-C</t>
  </si>
  <si>
    <t>CHASSIS S3 W 45 SCHWARZ</t>
  </si>
  <si>
    <t>CHASSIS S3 W 45 BLACK</t>
  </si>
  <si>
    <t>5014540N-C</t>
  </si>
  <si>
    <t>CHASSIS S3 W 45 GRAU</t>
  </si>
  <si>
    <t>CHASSIS S3 W 45 GREY</t>
  </si>
  <si>
    <t>5015040BLN-C</t>
  </si>
  <si>
    <t>CHASSIS S3 W 50 SCHWARZ</t>
  </si>
  <si>
    <t>CHASSIS S3 W 50 BLACK</t>
  </si>
  <si>
    <t>5015040N-C</t>
  </si>
  <si>
    <t>CHASSIS S3 W 50 GRAU</t>
  </si>
  <si>
    <t>CHASSIS S3 W 50 GREY</t>
  </si>
  <si>
    <t>5023040BLN-C</t>
  </si>
  <si>
    <t>CHASSIS S3 KURZ W30 SCHWARZ</t>
  </si>
  <si>
    <t>CHASSIS S3 SHORT W 30 BLA</t>
  </si>
  <si>
    <t>5023040N-C</t>
  </si>
  <si>
    <t>CHASSIS S3 KURZ W30 GRAU</t>
  </si>
  <si>
    <t>CHASSIS S3 SHORT W 30 GRE</t>
  </si>
  <si>
    <t>EY</t>
  </si>
  <si>
    <t>5023340BLN-C</t>
  </si>
  <si>
    <t>CHASSIS S3 KURZ W33 SCHWARZ</t>
  </si>
  <si>
    <t>CHASSIS S3 SHORT W 33 BLA</t>
  </si>
  <si>
    <t>5023340N-C</t>
  </si>
  <si>
    <t xml:space="preserve">CHASSIS S3 KURZ W33 GRAU </t>
  </si>
  <si>
    <t>CHASSIS S3 SHORT W 33 GRE</t>
  </si>
  <si>
    <t>5023640BLN-C</t>
  </si>
  <si>
    <t>CHASSIS S3 KURZ W36 SCHWARZ</t>
  </si>
  <si>
    <t>CHASSIS S3 SHORT W 36 BLA</t>
  </si>
  <si>
    <t>5023640N-C</t>
  </si>
  <si>
    <t>CHASSIS S3 KURZ W36 GRAU</t>
  </si>
  <si>
    <t>CHASSIS S3 SHORT W 36 GRE</t>
  </si>
  <si>
    <t>5023940BLN-C</t>
  </si>
  <si>
    <t>CHASSIS S3 KURZ W39 SCHWARZ</t>
  </si>
  <si>
    <t>CHASSIS S3 SHORT W 39 BLA</t>
  </si>
  <si>
    <t>5023940N-C</t>
  </si>
  <si>
    <t>CHASSIS S3 KURZ W39 GRAU</t>
  </si>
  <si>
    <t>CHASSIS S3 SHORT W 39 GRE</t>
  </si>
  <si>
    <t>5024240BLN-C</t>
  </si>
  <si>
    <t>CHASSIS S3 KURZ W42 SCHWARZ</t>
  </si>
  <si>
    <t>CHASSIS S3 SHORT W 42 BLA</t>
  </si>
  <si>
    <t>5024240N-C</t>
  </si>
  <si>
    <t>CHASSIS S3 KURZ W42 GRAU</t>
  </si>
  <si>
    <t>CHASSIS S3 SHORT W 42 GRE</t>
  </si>
  <si>
    <t>5024540BLN-C</t>
  </si>
  <si>
    <t>CHASSIS S3 KURZ W45 SCHWARZ</t>
  </si>
  <si>
    <t>CHASSIS S3 SHORT W 45 BLA</t>
  </si>
  <si>
    <t>5024540N-C</t>
  </si>
  <si>
    <t>CHASSIS S3 KURZ W45 GRAU</t>
  </si>
  <si>
    <t>CHASSIS S3 SHORT W 45 GRE</t>
  </si>
  <si>
    <t>5033340BLN-C</t>
  </si>
  <si>
    <t>CHASSIS S3 KURZ NIEDRIG W 33 SCHWARZ</t>
  </si>
  <si>
    <t>CHASSIS S3 SHORT LOW W 33</t>
  </si>
  <si>
    <t>3 BLACK</t>
  </si>
  <si>
    <t>5033640BLN-C</t>
  </si>
  <si>
    <t>CHASSIS S3 KURZ NIEDRIG W 36 SCHWARZ</t>
  </si>
  <si>
    <t>CHASSIS S3 SHORT LOW W 36</t>
  </si>
  <si>
    <t>6 BLACK</t>
  </si>
  <si>
    <t>5033940BLN-C</t>
  </si>
  <si>
    <t>CHASSIS S3 KURZ NIEDRIG W 39 SCHWARZ</t>
  </si>
  <si>
    <t>CHASSIS S3 SHORT LOW W 39</t>
  </si>
  <si>
    <t>9 BLACK</t>
  </si>
  <si>
    <t>5043640BLN-C</t>
  </si>
  <si>
    <t>CHASSIS S3 SWING 36 SCHWARZ</t>
  </si>
  <si>
    <t>CHASSIS S3 SWING 36 BLACK</t>
  </si>
  <si>
    <t>5043940BLN-C</t>
  </si>
  <si>
    <t>CHASSIS S3 SWING 39 SCHWARZ</t>
  </si>
  <si>
    <t>CHASSIS S3 SWING 39 BLACK</t>
  </si>
  <si>
    <t>5044240BLN-C</t>
  </si>
  <si>
    <t>CHASSIS S3 SWING 42 SCHWARZ</t>
  </si>
  <si>
    <t>CHASSIS S3 SWING 42 BLACK</t>
  </si>
  <si>
    <t>5044540BLN-C</t>
  </si>
  <si>
    <t>CHASSIS S3 SWING 45 SCHWARZ</t>
  </si>
  <si>
    <t>CHASSIS S3 SWING 45 BLACK</t>
  </si>
  <si>
    <t>5045040BLN-C</t>
  </si>
  <si>
    <t>CHASSIS S3 SWING 50 SCHWARZ</t>
  </si>
  <si>
    <t>CHASSIS S3 SWING 50 BLACK</t>
  </si>
  <si>
    <t>5053340BL-C</t>
  </si>
  <si>
    <t>CHASSIS SWING SHORT W 33 SCHWARZ</t>
  </si>
  <si>
    <t>CHASSIS SWING SHORT W 36</t>
  </si>
  <si>
    <t>5053340BLN-C</t>
  </si>
  <si>
    <t>5053640BL-C</t>
  </si>
  <si>
    <t>CHASSIS SWING SHORT W 36 SCHWARZ</t>
  </si>
  <si>
    <t>5053640BLN-C</t>
  </si>
  <si>
    <t>5053940BL-C</t>
  </si>
  <si>
    <t>CHASSIS SWING SHORT W 39 SCHWARZ</t>
  </si>
  <si>
    <t>CHASSIS SWING SHORT W 39</t>
  </si>
  <si>
    <t>5053940BLN-C</t>
  </si>
  <si>
    <t>5110033BLN-C</t>
  </si>
  <si>
    <t>CHASSIS U3 W 33 SCHWARZ</t>
  </si>
  <si>
    <t>CHASSIS U3 W 33 BLACK</t>
  </si>
  <si>
    <t>5110036BLN-C</t>
  </si>
  <si>
    <t>CHASSIS U3 W 36 SCHWARZ</t>
  </si>
  <si>
    <t>CHASSIS U3 W 36 BLACK</t>
  </si>
  <si>
    <t>5110039BLN-C</t>
  </si>
  <si>
    <t>CHASSIS U3 W 39 SCHWARZ</t>
  </si>
  <si>
    <t>CHASSIS U3 W 39 BLACK</t>
  </si>
  <si>
    <t>5110042BLN-C</t>
  </si>
  <si>
    <t>CHASSIS U3 W 42 SCHWARZ</t>
  </si>
  <si>
    <t>CHASSIS U3 W 42 BLACK</t>
  </si>
  <si>
    <t>5110045BLN-C</t>
  </si>
  <si>
    <t>CHASSIS U3 W 45 SCHWARZ</t>
  </si>
  <si>
    <t>CHASSIS U3 W 45 BLACK</t>
  </si>
  <si>
    <t>5120033BLN-C</t>
  </si>
  <si>
    <t>CHASSIS U3 LIGHT 33 SCHWARZ</t>
  </si>
  <si>
    <t>CHASSIS U3 LIGHT 33 BLACK</t>
  </si>
  <si>
    <t>5120033N-C</t>
  </si>
  <si>
    <t>CHASSIS U3 LIGHT 33 WEIß</t>
  </si>
  <si>
    <t>CHASSIS U3 LIGHT 33 WHITE</t>
  </si>
  <si>
    <t>5120036BLN-C</t>
  </si>
  <si>
    <t>CHASSIS U3 LIGHT 36 SCHWARZ</t>
  </si>
  <si>
    <t>CHASSIS U3 LIGHT 36 BLACK</t>
  </si>
  <si>
    <t>5120036N-C</t>
  </si>
  <si>
    <t>CHASSIS U3 LIGHT 36 WEIß</t>
  </si>
  <si>
    <t>CHASSIS U3 LIGHT 36 WHITE</t>
  </si>
  <si>
    <t>5120039BLN-C</t>
  </si>
  <si>
    <t>CHASSIS U3 LIGHT 39 SCHWARZ E-TEIL</t>
  </si>
  <si>
    <t>CHASSIS U3 LIGHT 39 BLACK</t>
  </si>
  <si>
    <t>K SPARE PART</t>
  </si>
  <si>
    <t>5120039N-C</t>
  </si>
  <si>
    <t>CHASSIS U3 LIGHT 39 WEIß</t>
  </si>
  <si>
    <t>CHASSIS U3 LIGHT 39 WHITE</t>
  </si>
  <si>
    <t>5120042BLN-C</t>
  </si>
  <si>
    <t>CHASSIS U3 LIGHT 42 SCHWARZ</t>
  </si>
  <si>
    <t>CHASSIS U3 LIGHT 42 BLACK</t>
  </si>
  <si>
    <t>5120042N-C</t>
  </si>
  <si>
    <t>CHASSIS U3 LIGHT 42 WEIß</t>
  </si>
  <si>
    <t>CHASSIS U3 LIGHT 42 WHITE</t>
  </si>
  <si>
    <t>5120045BLN-C</t>
  </si>
  <si>
    <t>CHASSIS U3 LIGHT 45 SCHWARZ</t>
  </si>
  <si>
    <t>CHASSIS U3 LIGHT 45 BLACK</t>
  </si>
  <si>
    <t>5120045N-C</t>
  </si>
  <si>
    <t>CHASSIS U3 LIGHT 45 WEIß</t>
  </si>
  <si>
    <t>CHASSIS U3 LIGHT 45 WHITE</t>
  </si>
  <si>
    <t>5130033BLN-C</t>
  </si>
  <si>
    <t>CHASSIS U3 LIGHT/L 33 SCHWARZ</t>
  </si>
  <si>
    <t>CHASSIS U3 LIGHT/L 33 BLA</t>
  </si>
  <si>
    <t>5130033N-C</t>
  </si>
  <si>
    <t>CHASSIS U3 LIGHT/L 33 WEIß</t>
  </si>
  <si>
    <t>CHASSIS U3 LIGHT/L 33 WHI</t>
  </si>
  <si>
    <t>ITE</t>
  </si>
  <si>
    <t>5130036BLN-C</t>
  </si>
  <si>
    <t>CHASSIS U3 LIGHT/L 36 SCHWARZ</t>
  </si>
  <si>
    <t>CHASSIS U3 LIGHT/L 36 BLA</t>
  </si>
  <si>
    <t>5130036N-C</t>
  </si>
  <si>
    <t>CHASSIS U3 IGHT/L 36 WEIß</t>
  </si>
  <si>
    <t>CHASSIS U3 IGHT/L 36 WHIT</t>
  </si>
  <si>
    <t>TE</t>
  </si>
  <si>
    <t>5130039BLN-C</t>
  </si>
  <si>
    <t>CHASSIS U3 LIGHT/L39 SCHWARZ E-TEIL</t>
  </si>
  <si>
    <t>CHASSIS U3 LIGHT/L39 BLAC</t>
  </si>
  <si>
    <t>CK SPARE PART</t>
  </si>
  <si>
    <t>5130039N-C</t>
  </si>
  <si>
    <t>CHASSIS U3 LIGHT/L 39 WEIß</t>
  </si>
  <si>
    <t>CHASSIS U3 LIGHT/L 39 WHI</t>
  </si>
  <si>
    <t>5130042BLN-C</t>
  </si>
  <si>
    <t>CHASSIS U3 LIGHT/L 42 SCHWARZ</t>
  </si>
  <si>
    <t>CHASSIS U3 LIGHT/L 42 BLA</t>
  </si>
  <si>
    <t>5130042N-C</t>
  </si>
  <si>
    <t>CHASSIS U3 LIGHT/L 42 WEIß</t>
  </si>
  <si>
    <t>CHASSIS U3 LIGHT/L 42 WHI</t>
  </si>
  <si>
    <t>5130045BLN-C</t>
  </si>
  <si>
    <t>CHASSIS U3 LIGHT/L 45 SCHWARZ</t>
  </si>
  <si>
    <t>CHASSIS U3 LIGHT/L 45 BLA</t>
  </si>
  <si>
    <t>5130045N-C</t>
  </si>
  <si>
    <t>CHASSIS U3 LIGHT/L 45 WEIß</t>
  </si>
  <si>
    <t>CHASSIS U3 LIGHT/L 45 WHI</t>
  </si>
  <si>
    <t>5150024-C</t>
  </si>
  <si>
    <t>CHASSIS MICRO 3 24 BLAU ESTL O ACHSE/RUMPFGURT</t>
  </si>
  <si>
    <t>CHASSIS MICRO 3 24 BLUE N</t>
  </si>
  <si>
    <t>5150024G-C</t>
  </si>
  <si>
    <t>ROLLSTUHL MICRO 3 24 BLAU</t>
  </si>
  <si>
    <t>WHEELCHAIR MICRO 3 24 BLU</t>
  </si>
  <si>
    <t>UE</t>
  </si>
  <si>
    <t>5150024GP-C</t>
  </si>
  <si>
    <t>ROLLSTUHL MICRO 3 24 UNLACKIERT</t>
  </si>
  <si>
    <t>WHEELCHAIR MICRO 3 24 UNP</t>
  </si>
  <si>
    <t>5150024P-C</t>
  </si>
  <si>
    <t>CHASSIS MICRO 3 24 UNLACK ESTL O ACHSE/RUMPFGURT</t>
  </si>
  <si>
    <t>CHASSIS MICRO 3 24 UNPAIN</t>
  </si>
  <si>
    <t>5150027-C</t>
  </si>
  <si>
    <t>CHASSIS MICRO 3 27 BLAU ESTL O ACHSE/RUMPFGURT</t>
  </si>
  <si>
    <t>CHASSIS MICRO 3 27 BLUE N</t>
  </si>
  <si>
    <t>5150027G-C</t>
  </si>
  <si>
    <t>ROLLSTUHL MICRO 3 27 BLAU</t>
  </si>
  <si>
    <t>WHEELCHAIR MICRO 3 27 BLU</t>
  </si>
  <si>
    <t>5150027GP-C</t>
  </si>
  <si>
    <t>ROLLSTUHL MICRO 3 27 UNLACKIERT</t>
  </si>
  <si>
    <t>WHEELCHAIR MICRO 3 27 UNP</t>
  </si>
  <si>
    <t>5150027P-C</t>
  </si>
  <si>
    <t>CHASSIS MICRO 3 27 UNLACK ESTL O ACHSE/RUMPFGURT</t>
  </si>
  <si>
    <t>CHASSIS MICRO 3 27 UNPAIN</t>
  </si>
  <si>
    <t>5160024-C</t>
  </si>
  <si>
    <t>CHASSIS MICRO 3 LONG 24 BLAU ESTL O ACHSE/RUMPFGT</t>
  </si>
  <si>
    <t>CHASSIS MICRO 3 LONG 24 B</t>
  </si>
  <si>
    <t>B</t>
  </si>
  <si>
    <t>5160024G-C</t>
  </si>
  <si>
    <t>ROLLSTUHL MICRO 3 LONG 24 BLAU</t>
  </si>
  <si>
    <t>WHEELCHAIR MICRO 3 LONG 2</t>
  </si>
  <si>
    <t>24 BLUE</t>
  </si>
  <si>
    <t>5160024GP-C</t>
  </si>
  <si>
    <t>ROLLSTUHL MICRO 3 LONG 24 UNLACKIERT</t>
  </si>
  <si>
    <t>24 UNPAINTE</t>
  </si>
  <si>
    <t>5160024P-C</t>
  </si>
  <si>
    <t>CHASSIS MICRO 3 LONG 24 UNLACK ESTL O ACHSE/RMPFGT</t>
  </si>
  <si>
    <t>CHASSIS MICRO 3 LONG 24 U</t>
  </si>
  <si>
    <t>UN</t>
  </si>
  <si>
    <t>5160027-C</t>
  </si>
  <si>
    <t>CHASSIS MICRO 3 LONG 27 BLAU ESTL O ACHSE/RUMPFGT</t>
  </si>
  <si>
    <t>CHASSIS MICRO 3 LONG 27 B</t>
  </si>
  <si>
    <t>5160027G-C</t>
  </si>
  <si>
    <t>ROLLSTUHL MICRO 3 LONG 27 BLAU</t>
  </si>
  <si>
    <t>27 BLUE</t>
  </si>
  <si>
    <t>5160027GP-C</t>
  </si>
  <si>
    <t>ROLLSTUHL MICRO 3 LONG 27 UNLACKIERT</t>
  </si>
  <si>
    <t>27 UNPAINTE</t>
  </si>
  <si>
    <t>5160027P-C</t>
  </si>
  <si>
    <t>CHASSIS MICRO 3 LONG 27 UNLACK ESTL O ACHSE/RMPFGT</t>
  </si>
  <si>
    <t>CHASSIS MICRO 3 LONG 27 U</t>
  </si>
  <si>
    <t>5170024BLG-C</t>
  </si>
  <si>
    <t>ROLLSTUHL BAMBINO 3 24 SCHWARZ</t>
  </si>
  <si>
    <t>WHEELCHAIR BAMBINO 3 24 B</t>
  </si>
  <si>
    <t>BLACK</t>
  </si>
  <si>
    <t>5170024G-C</t>
  </si>
  <si>
    <t>ROLLSTUHL BAMBINO 3 24 BLAU</t>
  </si>
  <si>
    <t>BLUE</t>
  </si>
  <si>
    <t>5170024GP-C</t>
  </si>
  <si>
    <t>ROLLSTUHL BAMBINO 3 24 LACKIERT</t>
  </si>
  <si>
    <t>WHEELCHAIR BAMBINO 3 24 P</t>
  </si>
  <si>
    <t>5170027BLG-C</t>
  </si>
  <si>
    <t>ROLLSTUHL BAMBINO 3 27 SCHWARZ</t>
  </si>
  <si>
    <t>WHEELCHAIR BAMBINO 3 27 B</t>
  </si>
  <si>
    <t>5170027G-C</t>
  </si>
  <si>
    <t>ROLLSTUHL BAMBINO 3 27 BLAU</t>
  </si>
  <si>
    <t>5170027GP-C</t>
  </si>
  <si>
    <t>ROLLSTUHL BAMBINO 3 27 LACKIERT</t>
  </si>
  <si>
    <t>WHEELCHAIR BAMBINO 3 27 P</t>
  </si>
  <si>
    <t>5170030BLG-C</t>
  </si>
  <si>
    <t>ROLLSTUHL BAMBINO 3 30 SCHWARZ</t>
  </si>
  <si>
    <t>WHEELCHAIR BAMBINO 3 30 B</t>
  </si>
  <si>
    <t>5170030G-C</t>
  </si>
  <si>
    <t>ROLLSTUHL BAMBINO 3 30 BLAU</t>
  </si>
  <si>
    <t>5170030GP-C</t>
  </si>
  <si>
    <t>ROLLSTUHL BAMBINO 3 30 LACKIERT</t>
  </si>
  <si>
    <t>WHEELCHAIR BAMBINO 3 30 P</t>
  </si>
  <si>
    <t>5170033BLG-C</t>
  </si>
  <si>
    <t>ROLLSTUHL BAMBINO 3 33 SCHWARZ</t>
  </si>
  <si>
    <t>WHEELCHAIR BAMBINO 3 33 B</t>
  </si>
  <si>
    <t>5170033G-C</t>
  </si>
  <si>
    <t>ROLLSTUHL BAMBINO 3 33 BLAU</t>
  </si>
  <si>
    <t>5170033GP-C</t>
  </si>
  <si>
    <t>ROLLSTUHL BAMBINO 3 33 LACKIERT</t>
  </si>
  <si>
    <t>WHEELCHAIR BAMBINO 3 33 P</t>
  </si>
  <si>
    <t>5180024BLG-C</t>
  </si>
  <si>
    <t>ROLLSTUHL BAMBINO 3 KURZ 24 SCHWARZ</t>
  </si>
  <si>
    <t>WHEELCHAIR BAMBINO 3 SHOR</t>
  </si>
  <si>
    <t>RT 24 BLACK</t>
  </si>
  <si>
    <t>5180024G-C</t>
  </si>
  <si>
    <t>ROLLSTUHL BAMBINO 3 KURZ 24 BLAU</t>
  </si>
  <si>
    <t>RT 24 BLUE</t>
  </si>
  <si>
    <t>5180024GP-C</t>
  </si>
  <si>
    <t>ROLLSTUHL BAMBINO 3 KURZ 24 LACKIERT</t>
  </si>
  <si>
    <t>RT 24 PAINT</t>
  </si>
  <si>
    <t>5180027BLG-C</t>
  </si>
  <si>
    <t>ROLLSTUHL BAMBINO 3 KURZ 27 SCHWARZ</t>
  </si>
  <si>
    <t>RT 27 BLACK</t>
  </si>
  <si>
    <t>5180027G-C</t>
  </si>
  <si>
    <t>ROLLSTUHL BAMBINO 3 KURZ 27 BLAU</t>
  </si>
  <si>
    <t>RT 27 BLUE</t>
  </si>
  <si>
    <t>5180027GP-C</t>
  </si>
  <si>
    <t>ROLLSTUHL BAMBINO 3 KURZ 27 LACKIERT</t>
  </si>
  <si>
    <t>RT 27 PAINT</t>
  </si>
  <si>
    <t>5202417-C</t>
  </si>
  <si>
    <t>RAHMEN RÜCKENLEHNE B3 B 24 H 20-28</t>
  </si>
  <si>
    <t>FRAME BACKREST B3 W24 H20</t>
  </si>
  <si>
    <t>0-28</t>
  </si>
  <si>
    <t>5202418-C</t>
  </si>
  <si>
    <t>RAHMEN RÜCKENLEHNE B3 B 24 H 27-35</t>
  </si>
  <si>
    <t>FRAME BACKREST B3 W24 H27</t>
  </si>
  <si>
    <t>7-35</t>
  </si>
  <si>
    <t>5202717-C</t>
  </si>
  <si>
    <t>RAHMEN RÜCKENLEHNE B3 B 27 H 20-28</t>
  </si>
  <si>
    <t>FRAME BACKREST B3 W27 H20</t>
  </si>
  <si>
    <t>5202718-C</t>
  </si>
  <si>
    <t>RAHMEN RÜCKENLEHNE B3 B 27 H 27-35</t>
  </si>
  <si>
    <t>FRAME BACKREST B3 W27 H27</t>
  </si>
  <si>
    <t>5202725 VER2-C</t>
  </si>
  <si>
    <t>RÜCKENLEHNE S3 B 27 H 25</t>
  </si>
  <si>
    <t>BACKREST S3 W 27 H 25</t>
  </si>
  <si>
    <t>5202730 VER2-C</t>
  </si>
  <si>
    <t>RÜCKENLEHNE S3 B 27 H 30</t>
  </si>
  <si>
    <t>BACKREST S3 W 27 H 30</t>
  </si>
  <si>
    <t>5202735 VER2-C</t>
  </si>
  <si>
    <t>RÜCKENLEHNE S3 B 27 H 35</t>
  </si>
  <si>
    <t>BACKREST S3 W 27 H 35</t>
  </si>
  <si>
    <t>5202740 VER2-C</t>
  </si>
  <si>
    <t>RÜCKENLEHNE S3 B 27 H 40</t>
  </si>
  <si>
    <t>BACKREST S3 W 27 H 40</t>
  </si>
  <si>
    <t>5203017-C</t>
  </si>
  <si>
    <t>RAHMEN RÜCKENLEHNE B3 B 30 H 20-28</t>
  </si>
  <si>
    <t>FRAME BACKREST B3 W30 H20</t>
  </si>
  <si>
    <t>5203018-C</t>
  </si>
  <si>
    <t>RAHMEN RÜCKENLEHNE B3 B 30 H 27-35</t>
  </si>
  <si>
    <t>FRAME BACKREST B3 W30 H27</t>
  </si>
  <si>
    <t>5203020 VER2-C</t>
  </si>
  <si>
    <t>RÜCKENLEHNE S3 B 30 H 20</t>
  </si>
  <si>
    <t>BACKREST S3 W 30 H 20</t>
  </si>
  <si>
    <t>5203025 VER2-C</t>
  </si>
  <si>
    <t>RÜCKENLEHNE S3 B 30 H 25</t>
  </si>
  <si>
    <t>BACKREST S3 W 30 H 25</t>
  </si>
  <si>
    <t>5203030 VER2-C</t>
  </si>
  <si>
    <t>RÜCKENLEHNE S3 B 30 H 30</t>
  </si>
  <si>
    <t>BACKREST S3 W 30 H 30</t>
  </si>
  <si>
    <t>5203035 VER2-C</t>
  </si>
  <si>
    <t>RÜCKENLEHNE S3 B 30 H 35</t>
  </si>
  <si>
    <t>BACKREST S3 W 30 H 35</t>
  </si>
  <si>
    <t>5203040 VER2-C</t>
  </si>
  <si>
    <t>RÜCKENLEHNE S3 B 30 H 40</t>
  </si>
  <si>
    <t>BACKREST S3 W 30 H 40</t>
  </si>
  <si>
    <t>5203045 VER2-C</t>
  </si>
  <si>
    <t>RÜCKENLEHNE S3 B 30 H 45</t>
  </si>
  <si>
    <t>BACKREST S3 W 30 H 45</t>
  </si>
  <si>
    <t>5203317-C</t>
  </si>
  <si>
    <t>RAHMEN RÜCKENLEHNE B3 B 33 H 20-28</t>
  </si>
  <si>
    <t>FRAME BACKREST B3 W33 H20</t>
  </si>
  <si>
    <t>5203318-C</t>
  </si>
  <si>
    <t>RAHMEN RÜCKENLEHNE B3 B 33 H 27-35</t>
  </si>
  <si>
    <t>FRAME BACKREST B3 W33 H27</t>
  </si>
  <si>
    <t>5203320 VER2-C</t>
  </si>
  <si>
    <t>RÜCKENLEHNE S3 B 33 H 20</t>
  </si>
  <si>
    <t>BACKREST S3 W 33 H 20</t>
  </si>
  <si>
    <t>5203325 VER2-C</t>
  </si>
  <si>
    <t>RÜCKENLEHNE S3 B 33 H 25</t>
  </si>
  <si>
    <t>BACKREST S3 W 33 H 25</t>
  </si>
  <si>
    <t>5203325L-C</t>
  </si>
  <si>
    <t>RÜCKENLEHNE U3L B 33 H 25</t>
  </si>
  <si>
    <t>BACKREST U3L W 33 H 25</t>
  </si>
  <si>
    <t>5203330 VER2-C</t>
  </si>
  <si>
    <t>RÜCKENLEHNE S3 B 33 H 30</t>
  </si>
  <si>
    <t>BACKREST S3 W 33 H 30</t>
  </si>
  <si>
    <t>5203330L-C</t>
  </si>
  <si>
    <t>RÜCKENLEHNE U3L B 33 H 30</t>
  </si>
  <si>
    <t>BACKREST U3L W 33 H 30</t>
  </si>
  <si>
    <t>5203335 VER2-C</t>
  </si>
  <si>
    <t>RÜCKENLEHNE S3 B 33 H 35</t>
  </si>
  <si>
    <t>BACKREST S3 W 33 H 35</t>
  </si>
  <si>
    <t>5203335L-C</t>
  </si>
  <si>
    <t>RÜCKENLEHNE U3L B 33 H 35</t>
  </si>
  <si>
    <t>BACKREST U3L W 33 H 35</t>
  </si>
  <si>
    <t>5203340 VER2-C</t>
  </si>
  <si>
    <t>RÜCKENLEHNE S3 B 33 H 40</t>
  </si>
  <si>
    <t>BACKREST S3 W 33 H 40</t>
  </si>
  <si>
    <t>5203345 VER2-C</t>
  </si>
  <si>
    <t>RÜCKENLEHNE S3 B 33 H 45</t>
  </si>
  <si>
    <t>BACKREST S3 W 33 H 45</t>
  </si>
  <si>
    <t>5203620 VER2-C</t>
  </si>
  <si>
    <t>RÜCKENLEHNE S3 B 36 H 20</t>
  </si>
  <si>
    <t>BACKREST S3 W 36 H 20</t>
  </si>
  <si>
    <t>5203625 VER2-C</t>
  </si>
  <si>
    <t>RÜCKENLEHNE S3 B 36 H 25</t>
  </si>
  <si>
    <t>BACKREST S3 W 36 H 25</t>
  </si>
  <si>
    <t>5203625L-C</t>
  </si>
  <si>
    <t>RÜCKENLEHNE U3L B 36 H 25</t>
  </si>
  <si>
    <t>BACKREST U3L W 36 H 25</t>
  </si>
  <si>
    <t>5203630 VER2-C</t>
  </si>
  <si>
    <t>RÜCKENLEHNE S3 B 36 H 30</t>
  </si>
  <si>
    <t>BACKREST S3 W 36 H 30</t>
  </si>
  <si>
    <t>5203630L-C</t>
  </si>
  <si>
    <t>RÜCKENLEHNE U3L B 36 H 30</t>
  </si>
  <si>
    <t>BACKREST U3L W 36 H 30</t>
  </si>
  <si>
    <t>5203635 VER2-C</t>
  </si>
  <si>
    <t>RÜCKENLEHNE S3 B 36 H 35</t>
  </si>
  <si>
    <t>BACKREST S3 W 36 H 35</t>
  </si>
  <si>
    <t>5203635L-C</t>
  </si>
  <si>
    <t>RÜCKENLEHNE U3L B 36 H 35</t>
  </si>
  <si>
    <t>BACKREST U3L W 36 H 35</t>
  </si>
  <si>
    <t>5203640 VER2-C</t>
  </si>
  <si>
    <t>RÜCKENLEHNE S3 B 36 H 40</t>
  </si>
  <si>
    <t>BACKREST S3 W 36 H 40</t>
  </si>
  <si>
    <t>5203645 VER2-C</t>
  </si>
  <si>
    <t>RÜCKENLEHNE S3 B 36 H 45</t>
  </si>
  <si>
    <t>BACKREST S3 W 36 H 45</t>
  </si>
  <si>
    <t>5203920 VER2-C</t>
  </si>
  <si>
    <t>RÜCKENLEHNE S3 B 39 H 20</t>
  </si>
  <si>
    <t>BACKREST S3 W 39 H 20</t>
  </si>
  <si>
    <t>5203925 VER2-C</t>
  </si>
  <si>
    <t>RÜCKENLEHNE S3 B 39 H 25</t>
  </si>
  <si>
    <t>BACKREST S3 W 39 H 25</t>
  </si>
  <si>
    <t>5203925L-C</t>
  </si>
  <si>
    <t>RÜCKENLEHNE U3L B 39 H 25</t>
  </si>
  <si>
    <t>BACKREST U3L W 39 H 25</t>
  </si>
  <si>
    <t>5203930 VER2-C</t>
  </si>
  <si>
    <t>RÜCKENLEHNE S3 B 39 H 30</t>
  </si>
  <si>
    <t>BACKREST S3 W 39 H 30</t>
  </si>
  <si>
    <t>5203930L-C</t>
  </si>
  <si>
    <t>RÜCKENLEHNE U3L B 39 H 30</t>
  </si>
  <si>
    <t>BACKREST U3L W 39 H 30</t>
  </si>
  <si>
    <t>5203935 VER2-C</t>
  </si>
  <si>
    <t>RÜCKENLEHNE S3 B 39 H 35</t>
  </si>
  <si>
    <t>BACKREST S3 W 39 H 35</t>
  </si>
  <si>
    <t>5203935L-C</t>
  </si>
  <si>
    <t>RÜCKENLEHNE U3L B 39 H 35</t>
  </si>
  <si>
    <t>BACKREST U3L W 39 H 35</t>
  </si>
  <si>
    <t>5203940 VER2-C</t>
  </si>
  <si>
    <t>RÜCKENLEHNE S3 B 39 H 40</t>
  </si>
  <si>
    <t>BACKREST S3 W 39 H 40</t>
  </si>
  <si>
    <t>5203945 VER2-C</t>
  </si>
  <si>
    <t>RÜCKENLEHNE S3 B 39 H 45</t>
  </si>
  <si>
    <t>BACKREST S3 W 39 H 45</t>
  </si>
  <si>
    <t>5204220 VER2-C</t>
  </si>
  <si>
    <t>RÜCKENLEHNE S3 B 42 H 20</t>
  </si>
  <si>
    <t>BACKREST S3 W 42 H 20</t>
  </si>
  <si>
    <t>5204225 VER2-C</t>
  </si>
  <si>
    <t>RÜCKENLEHNE S3 B 42 H 25</t>
  </si>
  <si>
    <t>BACKREST S3 W 42 H 25</t>
  </si>
  <si>
    <t>5204225L-C</t>
  </si>
  <si>
    <t>RÜCKENLEHNE U3L B 42 H 25</t>
  </si>
  <si>
    <t>BACKREST U3L W 42 H 25</t>
  </si>
  <si>
    <t>5204230 VER2-C</t>
  </si>
  <si>
    <t>RÜCKENLEHNE S3 B 42 H 30</t>
  </si>
  <si>
    <t>BACKREST S3 W 42 H 30</t>
  </si>
  <si>
    <t>5204230L-C</t>
  </si>
  <si>
    <t>RÜCKENLEHNE U3L B 42 H 30</t>
  </si>
  <si>
    <t>BACKREST U3L W 42 H 30</t>
  </si>
  <si>
    <t>5204235 VER2-C</t>
  </si>
  <si>
    <t>RÜCKENLEHNE S3 B 42 H 35</t>
  </si>
  <si>
    <t>BACKREST S3 W 42 H 35</t>
  </si>
  <si>
    <t>5204235L-C</t>
  </si>
  <si>
    <t>RÜCKENLEHNE U3L B 42 H 35</t>
  </si>
  <si>
    <t>BACKREST U3L W 42 H 35</t>
  </si>
  <si>
    <t>5204240 VER2-C</t>
  </si>
  <si>
    <t>RÜCKENLEHNE S3 B 42 H 40</t>
  </si>
  <si>
    <t>BACKREST S3 W 42 H 40</t>
  </si>
  <si>
    <t>5204245 VER2-C</t>
  </si>
  <si>
    <t>RÜCKENLEHNE S3 B 42 H 45</t>
  </si>
  <si>
    <t>BACKREST S3 W 42 H 45</t>
  </si>
  <si>
    <t>5204520 VER2-C</t>
  </si>
  <si>
    <t>RÜCKENLEHNE S3 B 45 H 20</t>
  </si>
  <si>
    <t>BACKREST S3 W 45 H 20</t>
  </si>
  <si>
    <t>5204525 VER2-C</t>
  </si>
  <si>
    <t>RÜCKENLEHNE S3 B 45 H 25</t>
  </si>
  <si>
    <t>BACKREST S3 W 45 H 25</t>
  </si>
  <si>
    <t>5204525L-C</t>
  </si>
  <si>
    <t>RÜCKENLEHNE U3L B 45 H 25</t>
  </si>
  <si>
    <t>BACKREST U3L W 45 H 25</t>
  </si>
  <si>
    <t>5204530 VER2-C</t>
  </si>
  <si>
    <t>RÜCKENLEHNE S3 B 45 H 30</t>
  </si>
  <si>
    <t>BACKREST S3 W 45 H 30</t>
  </si>
  <si>
    <t>5204530L-C</t>
  </si>
  <si>
    <t>RÜCKENLEHNE U3L B 45 H 30</t>
  </si>
  <si>
    <t>BACKREST U3L W 45 H 30</t>
  </si>
  <si>
    <t>5204535 VER2-C</t>
  </si>
  <si>
    <t>RÜCKENLEHNE S3 B 45 H 35</t>
  </si>
  <si>
    <t>BACKREST S3 W 45 H 35</t>
  </si>
  <si>
    <t>5204535L-C</t>
  </si>
  <si>
    <t>RÜCKENLEHNE U3L B 45 H 35</t>
  </si>
  <si>
    <t>BACKREST U3L W 45 H 35</t>
  </si>
  <si>
    <t>5204540 VER2-C</t>
  </si>
  <si>
    <t>RÜCKENLEHNE S3 B 45 H 40</t>
  </si>
  <si>
    <t>BACKREST S3 W 45 H 40</t>
  </si>
  <si>
    <t>5204545 VER2-C</t>
  </si>
  <si>
    <t>RÜCKENLEHNE S3 B 45 H 45</t>
  </si>
  <si>
    <t>BACKREST S3 W 45 H 45</t>
  </si>
  <si>
    <t>5205020 VER2-C</t>
  </si>
  <si>
    <t>RÜCKENLEHNE S3 B 50 H 20</t>
  </si>
  <si>
    <t>BACKREST S3 W 50 H 20</t>
  </si>
  <si>
    <t>5205025 VER2-C</t>
  </si>
  <si>
    <t>RÜCKENLEHNE S3 B 50 H 25</t>
  </si>
  <si>
    <t>BACKREST S3 W 50 H 25</t>
  </si>
  <si>
    <t>5205030 VER2-C</t>
  </si>
  <si>
    <t>RÜCKENLEHNE S3 B 50 H 30</t>
  </si>
  <si>
    <t>BACKREST S3 W 50 H 30</t>
  </si>
  <si>
    <t>5205035 VER2-C</t>
  </si>
  <si>
    <t>RÜCKENLEHNE S3 B 50 H 35</t>
  </si>
  <si>
    <t>BACKREST S3 W 50 H 35</t>
  </si>
  <si>
    <t>5205040 VER2-C</t>
  </si>
  <si>
    <t>RÜCKENLEHNE S3 B 50 H 40</t>
  </si>
  <si>
    <t>BACKREST S3 W 50 H 40</t>
  </si>
  <si>
    <t>5205045 VER2-C</t>
  </si>
  <si>
    <t>RÜCKENLEHNE S3 B 50 H 45</t>
  </si>
  <si>
    <t>BACKREST S3 W 50 H 45</t>
  </si>
  <si>
    <t>5232417BL-C</t>
  </si>
  <si>
    <t>RÜCKENLEHNE B3 SCHWARZ B 24 H 20-28 KPL.</t>
  </si>
  <si>
    <t>BACKREST B3 BLACK W24 H20</t>
  </si>
  <si>
    <t>0-28 CPL</t>
  </si>
  <si>
    <t>5232417-C</t>
  </si>
  <si>
    <t>RÜCKENLEHNE B3 BLAU B 24 H 20-28 KPL.</t>
  </si>
  <si>
    <t>BACKREST B3 BLUE W24 H20-</t>
  </si>
  <si>
    <t>-28 CPL</t>
  </si>
  <si>
    <t>5232418BL-C</t>
  </si>
  <si>
    <t>RÜCKENLEHNE B3 SCHWARZ B 24 H 27-35 KPL.</t>
  </si>
  <si>
    <t>BACKREST B3 BLACK W24 H27</t>
  </si>
  <si>
    <t>7-35 CPL</t>
  </si>
  <si>
    <t>5232418-C</t>
  </si>
  <si>
    <t>RÜCKENLEHNE B3 BLAU B 24 H 27-35 KPL.</t>
  </si>
  <si>
    <t>BACKREST B3 BLUE W24 H27-</t>
  </si>
  <si>
    <t>-35 CPL</t>
  </si>
  <si>
    <t>5232717BL-C</t>
  </si>
  <si>
    <t>RÜCKENLEHNE B3 SCHWARZ B 27 H 20-28 KPL.</t>
  </si>
  <si>
    <t>BACKREST B3 BLACK W27 H20</t>
  </si>
  <si>
    <t>5232717-C</t>
  </si>
  <si>
    <t>RÜCKENLEHNE B3 BLAU B 27 H 20-28 KPL.</t>
  </si>
  <si>
    <t>BACKREST B3 BLUE W27 H20-</t>
  </si>
  <si>
    <t>5232718BL-C</t>
  </si>
  <si>
    <t>RÜCKENLEHNE B3 SCHWARZ B 27 H 27-35 KPL.</t>
  </si>
  <si>
    <t>BACKREST B3 BLACK W27 H27</t>
  </si>
  <si>
    <t>5232718-C</t>
  </si>
  <si>
    <t>RÜCKENLEHNE B3 BLAU B 27 H 27-35 KPL.</t>
  </si>
  <si>
    <t>BACKREST B3 BLUE W27 H27-</t>
  </si>
  <si>
    <t>5232725 VER2-C</t>
  </si>
  <si>
    <t>RÜCKENLEHNE S3 KPL. B 27 H 25</t>
  </si>
  <si>
    <t>BACKREST S3 CPL W 27 H 25</t>
  </si>
  <si>
    <t>5232730 VER2-C</t>
  </si>
  <si>
    <t>RÜCKENLEHNE S3 KPL. B 27 H 30</t>
  </si>
  <si>
    <t>BACKREST S3 KPL BR 27 H 3</t>
  </si>
  <si>
    <t>5232735 VER2-C</t>
  </si>
  <si>
    <t>RÜCKENLEHNE S3 KPL. B 27 H 35</t>
  </si>
  <si>
    <t>BACKREST S3 CPL W 27 H 35</t>
  </si>
  <si>
    <t>5232740 VER2-C</t>
  </si>
  <si>
    <t>RÜCKENLEHNE S3 KPL. B 27 H 40</t>
  </si>
  <si>
    <t>BACKREST S3 CPL W 27 H 40</t>
  </si>
  <si>
    <t>5233017BL-C</t>
  </si>
  <si>
    <t>RÜCKENLEHNE B3 SCHWARZ B 30 H 20-28 KPL.</t>
  </si>
  <si>
    <t>BACKREST B3 BLACK W30 H20</t>
  </si>
  <si>
    <t>5233017-C</t>
  </si>
  <si>
    <t>RÜCKENLEHNE B3 BLAU B 30 H 20-28 KPL.</t>
  </si>
  <si>
    <t>BACKREST B3 BLUE W30 H20-</t>
  </si>
  <si>
    <t>5233018BL-C</t>
  </si>
  <si>
    <t>RÜCKENLEHNE B3 SCHWARZ B 30 H 27-35 KPL.</t>
  </si>
  <si>
    <t>BACKREST B3 BLACK W30 H27</t>
  </si>
  <si>
    <t>5233018-C</t>
  </si>
  <si>
    <t>RÜCKENLEHNE B3 BLAU B 30 H 27-35 KPL.</t>
  </si>
  <si>
    <t>BACKREST B3 BLUE W30 H27-</t>
  </si>
  <si>
    <t>5233020 VER2-C</t>
  </si>
  <si>
    <t>RÜCKENLEHNE S3 KPL. B 30 H 20</t>
  </si>
  <si>
    <t>BACKREST S3 CPL W 30 H 20</t>
  </si>
  <si>
    <t>5233025 VER2-C</t>
  </si>
  <si>
    <t>RÜCKENLEHNE S3 KPL. B 30 H 25</t>
  </si>
  <si>
    <t>BACKREST S3 CPL W 30 H 25</t>
  </si>
  <si>
    <t>5233030 VER2-C</t>
  </si>
  <si>
    <t>RÜCKENLEHNE S3 KPL. B 30 H 30</t>
  </si>
  <si>
    <t>BACKREST S3 CPL W 30 H 30</t>
  </si>
  <si>
    <t>5233035 VER2-C</t>
  </si>
  <si>
    <t>RÜCKENLEHNE S3 KPL. B 30 H 35</t>
  </si>
  <si>
    <t>BACKREST S3 CPL W 30 H 35</t>
  </si>
  <si>
    <t>5233040 VER2-C</t>
  </si>
  <si>
    <t>RÜCKENLEHNE S3 KPL. B 30 H 40</t>
  </si>
  <si>
    <t>BACKREST S3 CPL W 30 H 40</t>
  </si>
  <si>
    <t>5233045 VER2-C</t>
  </si>
  <si>
    <t>RÜCKENLEHNE S3 KPL. B 30 H 45</t>
  </si>
  <si>
    <t>BACKREST S3 CPL W 30 H 45</t>
  </si>
  <si>
    <t>5233317BL-C</t>
  </si>
  <si>
    <t>RÜCKENLEHNE B3 SCHWARZ B 33 H 20-28 KPL.</t>
  </si>
  <si>
    <t>BACKREST B3 BLACK W33 H20</t>
  </si>
  <si>
    <t>5233317-C</t>
  </si>
  <si>
    <t>RÜCKENLEHNE B3 BLAU B 33 H 20-28 KPL.</t>
  </si>
  <si>
    <t>BACKREST B3 BLUE W33 H20-</t>
  </si>
  <si>
    <t>5233318BL-C</t>
  </si>
  <si>
    <t>RÜCKENLEHNE B3 SCHWARZ B 33 H 27-35 KPL.</t>
  </si>
  <si>
    <t>BACKREST B3 BLACK W33 H27</t>
  </si>
  <si>
    <t>5233318-C</t>
  </si>
  <si>
    <t>RÜCKENLEHNE B3 BLAU B 33 H 27-35 KPL.</t>
  </si>
  <si>
    <t>BACKREST B3 BLUE W33 H27-</t>
  </si>
  <si>
    <t>5233320 VER2-C</t>
  </si>
  <si>
    <t>RÜCKENLEHNE S3 KPL. B 33 H 20</t>
  </si>
  <si>
    <t>BACKREST S3 CPL W 33 H 20</t>
  </si>
  <si>
    <t>5233325 VER2-C</t>
  </si>
  <si>
    <t>RÜCKENLEHNE S3 KPL. B 33 H 25</t>
  </si>
  <si>
    <t>BACKREST S3 CPL W 33 H 25</t>
  </si>
  <si>
    <t>5233325L-C</t>
  </si>
  <si>
    <t>RÜCKENLEHNE U3L KPL. B 33 H 25</t>
  </si>
  <si>
    <t>BACKREST U3L CPL W 33 H 2</t>
  </si>
  <si>
    <t>5233330 VER2-C</t>
  </si>
  <si>
    <t>RÜCKENLEHNE S3 KPL. B 33 H 30</t>
  </si>
  <si>
    <t>BACKREST S3 CPL W 33 H 30</t>
  </si>
  <si>
    <t>5233330L-C</t>
  </si>
  <si>
    <t>RÜCKENLEHNE U3L KPL. B 33 H 30</t>
  </si>
  <si>
    <t>BACKREST U3L CPL W 33 H 3</t>
  </si>
  <si>
    <t>5233335 VER2-C</t>
  </si>
  <si>
    <t>RÜCKENLEHNE S3 KPL. B 33 H 35</t>
  </si>
  <si>
    <t>BACKREST S3 CPL W 33 H 35</t>
  </si>
  <si>
    <t>5233335L-C</t>
  </si>
  <si>
    <t>RÜCKENLEHNE U3L KPL. B 33 H 35</t>
  </si>
  <si>
    <t>5233340 VER2-C</t>
  </si>
  <si>
    <t>RÜCKENLEHNE S3 KPL. B 33 H 40</t>
  </si>
  <si>
    <t>BACKREST S3 CPL W 33 H 40</t>
  </si>
  <si>
    <t>5233345 VER2-C</t>
  </si>
  <si>
    <t>RÜCKENLEHNE S3 KPL. B 33 H 45</t>
  </si>
  <si>
    <t>BACKREST S3 CPL W 33 H 45</t>
  </si>
  <si>
    <t>5233620 VER2-C</t>
  </si>
  <si>
    <t>RÜCKENLEHNE S3 KPL. B 36 H 20</t>
  </si>
  <si>
    <t>BACKREST S3 CPL W 36 H 20</t>
  </si>
  <si>
    <t>5233625 VER2-C</t>
  </si>
  <si>
    <t>RÜCKENLEHNE S3 KPL. B 36 H 25</t>
  </si>
  <si>
    <t>BACKREST S3 CPL W 36 H 25</t>
  </si>
  <si>
    <t>5233625L-C</t>
  </si>
  <si>
    <t>RÜCKENLEHNE U3L KPL. B 36 H 25</t>
  </si>
  <si>
    <t>BACKREST U3L CPL W 36 H 2</t>
  </si>
  <si>
    <t>5233630 VER2-C</t>
  </si>
  <si>
    <t>RÜCKENLEHNE S3 KPL. B 36 H 30</t>
  </si>
  <si>
    <t>BACKREST S3 CPL W 36 H 30</t>
  </si>
  <si>
    <t>5233630L-C</t>
  </si>
  <si>
    <t>RÜCKENLEHNE U3L KPL. B 36 H 30</t>
  </si>
  <si>
    <t>BACKREST U3L CPL W 36 H 3</t>
  </si>
  <si>
    <t>5233635 VER2-C</t>
  </si>
  <si>
    <t>RÜCKENLEHNE S3 KPL. B 36 H 35</t>
  </si>
  <si>
    <t>BACKREST S3 CPL W 36 H 35</t>
  </si>
  <si>
    <t>5233635L-C</t>
  </si>
  <si>
    <t>RÜCKENLEHNE U3L KPL. B 36 H 35</t>
  </si>
  <si>
    <t>5233640 VER2-C</t>
  </si>
  <si>
    <t>RÜCKENLEHNE S3 KPL. B 36 H 40</t>
  </si>
  <si>
    <t>BACKREST S3 CPL W 36 H 40</t>
  </si>
  <si>
    <t>5233645 VER2-C</t>
  </si>
  <si>
    <t>RÜCKENLEHNE S3 KPL. B 36 H 45</t>
  </si>
  <si>
    <t>BACKREST S3 CPL W 36 H 45</t>
  </si>
  <si>
    <t>5233920 VER2-C</t>
  </si>
  <si>
    <t>RÜCKENLEHNE S3 KPL. B 39 H 20</t>
  </si>
  <si>
    <t>BACKREST S3 CPL W 39 H 20</t>
  </si>
  <si>
    <t>5233925 VER2-C</t>
  </si>
  <si>
    <t>RÜCKENLEHNE S3 KPL. B 39 H 25</t>
  </si>
  <si>
    <t>BACKREST S3 CPL W 39 H 25</t>
  </si>
  <si>
    <t>5233925L-C</t>
  </si>
  <si>
    <t>RÜCKENLEHNE U3L KPL. B 39 H 25</t>
  </si>
  <si>
    <t>BACKREST U3L CPL W 39 H 2</t>
  </si>
  <si>
    <t>5233930 VER2-C</t>
  </si>
  <si>
    <t>RÜCKENLEHNE S3 KPL. B 39 H 30</t>
  </si>
  <si>
    <t>BACKREST S3 CPL W 39 H 30</t>
  </si>
  <si>
    <t>5233930L-C</t>
  </si>
  <si>
    <t>RÜCKENLEHNE U3L KPL. B 39 H 30</t>
  </si>
  <si>
    <t>BACKREST U3L CPL W 39 H 3</t>
  </si>
  <si>
    <t>5233935 VER2-C</t>
  </si>
  <si>
    <t>RÜCKENLEHNE S3 KPL. B 39 H 35</t>
  </si>
  <si>
    <t>BACKREST S3 CPL W 39 H 35</t>
  </si>
  <si>
    <t>5233935L-C</t>
  </si>
  <si>
    <t>RÜCKENLEHNE U3L KPL. B 39 H 35</t>
  </si>
  <si>
    <t>5233940 VER2-C</t>
  </si>
  <si>
    <t>RÜCKENLEHNE S3 KPL. B 39 H 40</t>
  </si>
  <si>
    <t>BACKREST S3 CPL W 39 H 40</t>
  </si>
  <si>
    <t>5233945 VER2-C</t>
  </si>
  <si>
    <t>RÜCKENLEHNE S3 KPL. B 39 H 45</t>
  </si>
  <si>
    <t>BACKREST S3 CPL W 39 H 45</t>
  </si>
  <si>
    <t>5234220 VER2-C</t>
  </si>
  <si>
    <t>RÜCKENLEHNE S3 KPL. B 42 H 20</t>
  </si>
  <si>
    <t>BACKREST S3 CPL W 42 H 20</t>
  </si>
  <si>
    <t>5234225 VER2-C</t>
  </si>
  <si>
    <t>RÜCKENLEHNE S3 KPL. B 42 H 25</t>
  </si>
  <si>
    <t>BACKREST S3 CPL W 42 H 25</t>
  </si>
  <si>
    <t>5234225L-C</t>
  </si>
  <si>
    <t>RÜCKENLEHNE U3L KPL. B 42 H 25</t>
  </si>
  <si>
    <t>BACKREST U3L CPL W 42 H 2</t>
  </si>
  <si>
    <t>5234230 VER2-C</t>
  </si>
  <si>
    <t>RÜCKENLEHNE S3 KPL. B 42 H 30</t>
  </si>
  <si>
    <t>BACKREST S3 CPL W 42 H 30</t>
  </si>
  <si>
    <t>5234230L-C</t>
  </si>
  <si>
    <t>RÜCKENLEHNE U3L KPL. B 42 H 30</t>
  </si>
  <si>
    <t>BACKREST U3L CPL W 42 H 3</t>
  </si>
  <si>
    <t>5234235 VER2-C</t>
  </si>
  <si>
    <t>RÜCKENLEHNE S3 KPL. B 42 H 35</t>
  </si>
  <si>
    <t>BACKREST S3 CPL W 42 H 35</t>
  </si>
  <si>
    <t>5234235L-C</t>
  </si>
  <si>
    <t>RÜCKENLEHNE U3L KPL. B 42 H 35</t>
  </si>
  <si>
    <t>5234240 VER2-C</t>
  </si>
  <si>
    <t>RÜCKENLEHNE S3 KPL. B 42 H 40</t>
  </si>
  <si>
    <t>BACKREST S3 CPL W 42 H 40</t>
  </si>
  <si>
    <t>5234245 VER2-C</t>
  </si>
  <si>
    <t>RÜCKENLEHNE S3 KPL. B 42 H 45</t>
  </si>
  <si>
    <t>BACKREST S3 CPL W 42 H 45</t>
  </si>
  <si>
    <t>5234520 VER2-C</t>
  </si>
  <si>
    <t>RÜCKENLEHNE S3 KPL. B 45 H 20</t>
  </si>
  <si>
    <t>BACKREST S3 CPL W 45 H 20</t>
  </si>
  <si>
    <t>5234525 VER2-C</t>
  </si>
  <si>
    <t>RÜCKENLEHNE S3 KPL. B 45 H 25</t>
  </si>
  <si>
    <t>BACKREST S3 CPL W 45 H 25</t>
  </si>
  <si>
    <t>5234525L-C</t>
  </si>
  <si>
    <t>RÜCKENLEHNE U3L KPL. B 45 H 25</t>
  </si>
  <si>
    <t>BACKREST U3L CPL W 45 H 2</t>
  </si>
  <si>
    <t>5234530 VER2-C</t>
  </si>
  <si>
    <t>RÜCKENLEHNE S3 KPL. B 45 H 30</t>
  </si>
  <si>
    <t>BACKREST S3 CPL W 45 H 30</t>
  </si>
  <si>
    <t>5234530L-C</t>
  </si>
  <si>
    <t>RÜCKENLEHNE U3L KPL. B 45 H 30</t>
  </si>
  <si>
    <t>BACKREST U3L CPL W 45 H 3</t>
  </si>
  <si>
    <t>5234535 VER2-C</t>
  </si>
  <si>
    <t>RÜCKENLEHNE S3 KPL. B 45 H 35</t>
  </si>
  <si>
    <t>BACKREST S3 CPL W 45 H 35</t>
  </si>
  <si>
    <t>5234535L-C</t>
  </si>
  <si>
    <t>RÜCKENLEHNE U3L KPL. B 45 H 35</t>
  </si>
  <si>
    <t>5234540 VER2-C</t>
  </si>
  <si>
    <t>RÜCKENLEHNE S3 KPL. B 45 H 40</t>
  </si>
  <si>
    <t>BACKREST S3 CPL W 45 H 40</t>
  </si>
  <si>
    <t>5234545 VER2-C</t>
  </si>
  <si>
    <t>RÜCKENLEHNE S3 KPL. B 45 H 45</t>
  </si>
  <si>
    <t>BACKREST S3 CPL W 45 H 45</t>
  </si>
  <si>
    <t>5235025 VER2-C</t>
  </si>
  <si>
    <t>RÜCKENLEHNE S3 KPL. B 50 H 25</t>
  </si>
  <si>
    <t>BACKREST S3 CPL W 50 H 25</t>
  </si>
  <si>
    <t>5235030 VER2-C</t>
  </si>
  <si>
    <t>RÜCKENLEHNE S3 KPL. B 50 H 30</t>
  </si>
  <si>
    <t>BACKREST S3 CPL W 50 H 30</t>
  </si>
  <si>
    <t>5235035 VER2-C</t>
  </si>
  <si>
    <t>RÜCKENLEHNE S3 KPL. B 50 H 35</t>
  </si>
  <si>
    <t>BACKREST S3 CPL W 50 H 35</t>
  </si>
  <si>
    <t>5235040 VER2-C</t>
  </si>
  <si>
    <t>RÜCKENLEHNE S3 KPL. B 50 H 40</t>
  </si>
  <si>
    <t>BACKREST S3 CPL W 50 H 40</t>
  </si>
  <si>
    <t>5235045 VER2-C</t>
  </si>
  <si>
    <t>RÜCKENLEHNE S3 KPL. B 50 H 45</t>
  </si>
  <si>
    <t>BACKREST S3 CPL W 50 H 45</t>
  </si>
  <si>
    <t>5262417BL-C</t>
  </si>
  <si>
    <t>RÜCKENLEHNENPOLSTER B3 SCHWARZ B 24 20–28 KPL.</t>
  </si>
  <si>
    <t>UPHOLSTERY BACK B3 BLA W2</t>
  </si>
  <si>
    <t>24 20-28 CPL</t>
  </si>
  <si>
    <t>5262417-C</t>
  </si>
  <si>
    <t>RÜCKENLEHNENPOLSTER B3 BLAU B 24 20–28 KPL.</t>
  </si>
  <si>
    <t>UPHOLSTERY BACK B3 BLU W2</t>
  </si>
  <si>
    <t>5262418BL-C</t>
  </si>
  <si>
    <t>RÜCKENLEHNENPOLSTER B3 SCHWARZ B 24 27-35 KPL.</t>
  </si>
  <si>
    <t>24 27-35 CPL</t>
  </si>
  <si>
    <t>5262418-C</t>
  </si>
  <si>
    <t>RÜCKENLEHNENPOLSTER B3 BLAU B 24 27-35 KPL.</t>
  </si>
  <si>
    <t>5262717BL-C</t>
  </si>
  <si>
    <t>RÜCKENLEHNENPOLSTER B3 SCHWARZ B 27 20-28 KPL.</t>
  </si>
  <si>
    <t>27 20-28 CPL</t>
  </si>
  <si>
    <t>5262717-C</t>
  </si>
  <si>
    <t>RÜCKENLEHNENPOLSTER B3 BLAU B 27 20-28 KPL.</t>
  </si>
  <si>
    <t>5262718BL-C</t>
  </si>
  <si>
    <t>RÜCKENLEHNENPOLSTER B3 SCHWARZ B 27 27-35 KPL.</t>
  </si>
  <si>
    <t>27 27-35 CPL</t>
  </si>
  <si>
    <t>5262718-C</t>
  </si>
  <si>
    <t>RÜCKENLEHNENPOLSTER B3 BLAU B 27 27-35 KPL.</t>
  </si>
  <si>
    <t>5262725-C</t>
  </si>
  <si>
    <t>RÜCKENLEHNENPOLSTER S3 B 27 H 25</t>
  </si>
  <si>
    <t>UPHOLSTERY BACKREST S3 W2</t>
  </si>
  <si>
    <t>27 H 25</t>
  </si>
  <si>
    <t>5262730-C</t>
  </si>
  <si>
    <t>RÜCKENLEHNENPOLSTER S3 B 27 H 30</t>
  </si>
  <si>
    <t>27 H 30</t>
  </si>
  <si>
    <t>5262735-C</t>
  </si>
  <si>
    <t>RÜCKENLEHNENPOLSTER S3 B 27 H 35</t>
  </si>
  <si>
    <t>27 H 35</t>
  </si>
  <si>
    <t>5262740-C</t>
  </si>
  <si>
    <t>RÜCKENLEHNENPOLSTER S3 B 27 H 40</t>
  </si>
  <si>
    <t>27 H 40</t>
  </si>
  <si>
    <t>5263017BL-C</t>
  </si>
  <si>
    <t>RÜCKENLEHNENPOLSTER B3 SCHWARZ B 30 20-28 KPL.</t>
  </si>
  <si>
    <t>UPHOLSTERY BACK B3 BLA W3</t>
  </si>
  <si>
    <t>30 20-28 CPL</t>
  </si>
  <si>
    <t>5263017-C</t>
  </si>
  <si>
    <t>RÜCKENLEHNENPOLSTER B3 BLAU B 30 20-28 KPL.</t>
  </si>
  <si>
    <t>UPHOLSTERY BACK B3 BLU W3</t>
  </si>
  <si>
    <t>5263018BL-C</t>
  </si>
  <si>
    <t>RÜCKENLEHNENPOLSTER B3 SCHWARZ B 30 27-35 KPL.</t>
  </si>
  <si>
    <t>30 27-35 CPL</t>
  </si>
  <si>
    <t>5263018-C</t>
  </si>
  <si>
    <t>RÜCKENLEHNENPOLSTER B3 BLAU B 30 27-35 KPL.</t>
  </si>
  <si>
    <t>5263020-C</t>
  </si>
  <si>
    <t>RÜCKENLEHNENPOLSTER S3 B 30 H 20</t>
  </si>
  <si>
    <t>UPHOLSTERY BACKREST S3 W3</t>
  </si>
  <si>
    <t>30 H 20</t>
  </si>
  <si>
    <t>5263025-C</t>
  </si>
  <si>
    <t>RÜCKENLEHNENPOLSTER S3 B 30 H 25</t>
  </si>
  <si>
    <t>30 H 25</t>
  </si>
  <si>
    <t>5263030-C</t>
  </si>
  <si>
    <t>RÜCKENLEHNENPOLSTER S3 B 30 H 30</t>
  </si>
  <si>
    <t>30 H 30</t>
  </si>
  <si>
    <t>5263030T-C</t>
  </si>
  <si>
    <t>POLSTER RÜCKENLEHNE S3 VERJÜNGT B 30 H 30</t>
  </si>
  <si>
    <t>ADJUSTABLE UPHOLSTERY NAR</t>
  </si>
  <si>
    <t>RROW  TAPER</t>
  </si>
  <si>
    <t>5263035-C</t>
  </si>
  <si>
    <t>RÜCKENLEHNENPOLSTER S3 B 30 H 35</t>
  </si>
  <si>
    <t>30 H 35</t>
  </si>
  <si>
    <t>5263035T-C</t>
  </si>
  <si>
    <t>POLSTER RÜCKENLEHNE VERJÜNGT S3 B 30 H 35</t>
  </si>
  <si>
    <t>5263040-C</t>
  </si>
  <si>
    <t>RÜCKENLEHNENPOLSTER S3 B 30 H 40</t>
  </si>
  <si>
    <t>30 H 40</t>
  </si>
  <si>
    <t>5263040T-C</t>
  </si>
  <si>
    <t>POLSTER RÜCKENLEHNE S3 VERJÜNGT B 30 H 40</t>
  </si>
  <si>
    <t>5263045-C</t>
  </si>
  <si>
    <t>RÜCKENLEHNENPOLSTER S3 B 30 H 45</t>
  </si>
  <si>
    <t>30 H 45</t>
  </si>
  <si>
    <t>5263317BL-C</t>
  </si>
  <si>
    <t>RÜCKENLEHNENPOLSTER B3 SCHWARZ B 33 20-28 KPL.</t>
  </si>
  <si>
    <t>33 20-28 CPL</t>
  </si>
  <si>
    <t>5263317-C</t>
  </si>
  <si>
    <t>RÜCKENLEHNENPOLSTER B3 BLAU B 33 20-28 KPL.</t>
  </si>
  <si>
    <t>5263318BL-C</t>
  </si>
  <si>
    <t>RÜCKENLEHNENPOLSTER B3 SCHWARZ B 33 27-35 KPL.</t>
  </si>
  <si>
    <t>33 27-35 CPL</t>
  </si>
  <si>
    <t>5263318-C</t>
  </si>
  <si>
    <t>RÜCKENLEHNENPOLSTER B3 BLAU B 33 27-35 KPL.</t>
  </si>
  <si>
    <t>5263320-C</t>
  </si>
  <si>
    <t>RÜCKENLEHNENPOLSTER S3 B 33 H 20</t>
  </si>
  <si>
    <t>33 H 20</t>
  </si>
  <si>
    <t>5263320L-C</t>
  </si>
  <si>
    <t>RÜCKENLEHNENPOLSTER LIGHT B 33 H 20</t>
  </si>
  <si>
    <t>UPHOLSTERY BACKREST LIGHT</t>
  </si>
  <si>
    <t>T W33 H20</t>
  </si>
  <si>
    <t>5263325-C</t>
  </si>
  <si>
    <t>RÜCKENLEHNENPOLSTER S3 B 33 H 25</t>
  </si>
  <si>
    <t>33 H 25</t>
  </si>
  <si>
    <t>5263325L-C</t>
  </si>
  <si>
    <t>RÜCKENLEHNENPOLSTER LIGHT B 33 H 25</t>
  </si>
  <si>
    <t>T W33 H25</t>
  </si>
  <si>
    <t>5263325LT-C</t>
  </si>
  <si>
    <t>RÜCKENLEHNENPOLSTER LIGHT VERJÜNGT B 33 H 25</t>
  </si>
  <si>
    <t>UPHOLSTERY BACKR LIGHT TA</t>
  </si>
  <si>
    <t>APER W33 H25</t>
  </si>
  <si>
    <t>5263330-C</t>
  </si>
  <si>
    <t>RÜCKENLEHNENPOLSTER S3 B 33 H 30</t>
  </si>
  <si>
    <t>33 H 30</t>
  </si>
  <si>
    <t>5263330L-C</t>
  </si>
  <si>
    <t>RÜCKENLEHNENPOLSTER LIGHT B 33 H 30</t>
  </si>
  <si>
    <t>T W33 H30</t>
  </si>
  <si>
    <t>5263330LT-C</t>
  </si>
  <si>
    <t>RÜCKENLEHNENPOLSTER LIGHT VERJÜNGT B 33 H 30</t>
  </si>
  <si>
    <t>APER W33 H30</t>
  </si>
  <si>
    <t>5263330T-C</t>
  </si>
  <si>
    <t>POLSTER RÜCKENLEHNE S3 VERJÜNGT B 33 H 30</t>
  </si>
  <si>
    <t>5263335-C</t>
  </si>
  <si>
    <t>RÜCKENLEHNENPOLSTER S3 B 33 H 35</t>
  </si>
  <si>
    <t>33 H 35</t>
  </si>
  <si>
    <t>5263335L-C</t>
  </si>
  <si>
    <t>RÜCKENLEHNENPOLSTER LIGHT B 33 H 35</t>
  </si>
  <si>
    <t>T W33 H35</t>
  </si>
  <si>
    <t>5263335LT-C</t>
  </si>
  <si>
    <t>POLSTER RÜCKENLEHNE S3 VERJÜNGT B 33 H 35</t>
  </si>
  <si>
    <t>APER W33 H35</t>
  </si>
  <si>
    <t>5263335T-C</t>
  </si>
  <si>
    <t>POLSTER S3 VERJÜNGT B 33 H 35</t>
  </si>
  <si>
    <t>UPHOLSTERY S3 TAPERED W33</t>
  </si>
  <si>
    <t>3H35</t>
  </si>
  <si>
    <t>5263340-C</t>
  </si>
  <si>
    <t>RÜCKENLEHNENPOLSTER S3 B 33 H 40</t>
  </si>
  <si>
    <t>33 H 40</t>
  </si>
  <si>
    <t>5263340T-C</t>
  </si>
  <si>
    <t>POLSTER S3 VERJÜNGT B 33 H 40</t>
  </si>
  <si>
    <t>3H40</t>
  </si>
  <si>
    <t>5263345-C</t>
  </si>
  <si>
    <t>RÜCKENLEHNENPOLSTER S3 B 33 H 45</t>
  </si>
  <si>
    <t>33 H 45</t>
  </si>
  <si>
    <t>5263620-C</t>
  </si>
  <si>
    <t>RÜCKENLEHNENPOLSTER S3 B 36 H 20</t>
  </si>
  <si>
    <t>36 H 20</t>
  </si>
  <si>
    <t>5263620L-C</t>
  </si>
  <si>
    <t>RÜCKENLEHNENPOLSTER LIGHT B 36 H 20</t>
  </si>
  <si>
    <t>T W36 H20</t>
  </si>
  <si>
    <t>5263625-C</t>
  </si>
  <si>
    <t>RÜCKENLEHNENPOLSTER S3 B 36 H 25</t>
  </si>
  <si>
    <t>36 H 25</t>
  </si>
  <si>
    <t>5263625L-C</t>
  </si>
  <si>
    <t>RÜCKENLEHNENPOLSTER LIGHT B 36 H 25</t>
  </si>
  <si>
    <t>T W36 H25</t>
  </si>
  <si>
    <t>5263630-C</t>
  </si>
  <si>
    <t>RÜCKENLEHNENPOLSTER S3 B 36 H 30</t>
  </si>
  <si>
    <t>36 H 30</t>
  </si>
  <si>
    <t>5263630L-C</t>
  </si>
  <si>
    <t>RÜCKENLEHNENPOLSTER LIGHT B 36 H 30</t>
  </si>
  <si>
    <t>T W36 H30</t>
  </si>
  <si>
    <t>5263630LT-C</t>
  </si>
  <si>
    <t>POLSTER RÜCKENLEHNE LIGHT VERJÜNGT B 36 H 30</t>
  </si>
  <si>
    <t>APER W36 H30</t>
  </si>
  <si>
    <t>5263630T-C</t>
  </si>
  <si>
    <t>POLSTER RÜCKENLEHNE S3 VERJÜNGT B 36 H 30</t>
  </si>
  <si>
    <t>UPHOLSTERY BACKR S3 TAPER</t>
  </si>
  <si>
    <t>RED W36 H30</t>
  </si>
  <si>
    <t>5263635-C</t>
  </si>
  <si>
    <t>RÜCKENLEHNENPOLSTER S3 B 36 H 35</t>
  </si>
  <si>
    <t>36 H 35</t>
  </si>
  <si>
    <t>5263635L-C</t>
  </si>
  <si>
    <t>POLSTER RÜCKENLEHNE LIGHT B 36 H 35</t>
  </si>
  <si>
    <t>T W36 H35</t>
  </si>
  <si>
    <t>5263635LT-C</t>
  </si>
  <si>
    <t>RÜCKENLEHNENPOLSTER LIGHT VERJÜNGT B 36 H 35</t>
  </si>
  <si>
    <t>APER W36 H35</t>
  </si>
  <si>
    <t>5263635T-C</t>
  </si>
  <si>
    <t>POLSTER RÜCKENLEHNE S3 VERJÜNGT B 36 H 35</t>
  </si>
  <si>
    <t>5263640-C</t>
  </si>
  <si>
    <t>RÜCKENLEHNENPOLSTER S3 B 36 H 40</t>
  </si>
  <si>
    <t>36 H 40</t>
  </si>
  <si>
    <t>5263640T-C</t>
  </si>
  <si>
    <t>POLSTER RÜCKENLEHNE S3 VERJÜNGT B 36 H 40</t>
  </si>
  <si>
    <t>RED W36 H40</t>
  </si>
  <si>
    <t>5263645-C</t>
  </si>
  <si>
    <t>RÜCKENLEHNENPOLSTER S3 B 36 H 45</t>
  </si>
  <si>
    <t>36 H 45</t>
  </si>
  <si>
    <t>5263920-C</t>
  </si>
  <si>
    <t>RÜCKENLEHNENPOLSTER S3 B 39 H 20</t>
  </si>
  <si>
    <t>39 H 20</t>
  </si>
  <si>
    <t>5263920L-C</t>
  </si>
  <si>
    <t>RÜCKENLEHNENPOLSTER LIGHT B 39 H 20</t>
  </si>
  <si>
    <t>T W39 H20</t>
  </si>
  <si>
    <t>5263925-C</t>
  </si>
  <si>
    <t>RÜCKENLEHNENPOLSTER S3 B 39 H 25</t>
  </si>
  <si>
    <t>39 H 25</t>
  </si>
  <si>
    <t>5263925L-C</t>
  </si>
  <si>
    <t>RÜCKENLEHNENPOLSTER LIGHT B 39 H 25</t>
  </si>
  <si>
    <t>T W39 H25</t>
  </si>
  <si>
    <t>5263930-C</t>
  </si>
  <si>
    <t>RÜCKENLEHNENPOLSTER S3 B 39 H 30</t>
  </si>
  <si>
    <t>39 H 30</t>
  </si>
  <si>
    <t>5263930L-C</t>
  </si>
  <si>
    <t>RÜCKENLEHNENPOLSTER LIGHT B 39 H 30</t>
  </si>
  <si>
    <t>T W39 H30</t>
  </si>
  <si>
    <t>5263930LT-C</t>
  </si>
  <si>
    <t>POLSTER RÜCKENLEHNE LIGHT VERJÜNGT B 39 H 30</t>
  </si>
  <si>
    <t>APER W39 H30</t>
  </si>
  <si>
    <t>5263930T-C</t>
  </si>
  <si>
    <t>POLSTER RÜCKENLEHNE S3 VERJÜNGT B 39 H 30</t>
  </si>
  <si>
    <t>5263935-C</t>
  </si>
  <si>
    <t>RÜCKENLEHNENPOLSTER S3 B 39 H 35</t>
  </si>
  <si>
    <t>39 H 35</t>
  </si>
  <si>
    <t>5263935L-C</t>
  </si>
  <si>
    <t>RÜCKENLEHNENPOLSTER LIGHT B 39 H 35</t>
  </si>
  <si>
    <t>T W39 H35</t>
  </si>
  <si>
    <t>5263935LT-C</t>
  </si>
  <si>
    <t>POLSTER RÜCKENLEHNE LIGHT VERJÜNGT B 39 H 35</t>
  </si>
  <si>
    <t>APER W39 H35</t>
  </si>
  <si>
    <t>5263935T-C</t>
  </si>
  <si>
    <t>POLSTER S3 VERJÜNGT B 39 H 35</t>
  </si>
  <si>
    <t>UPHOLSTERY S3 TAPERED W39</t>
  </si>
  <si>
    <t>9H35</t>
  </si>
  <si>
    <t>5263940-C</t>
  </si>
  <si>
    <t>RÜCKENLEHNENPOLSTER S3 B 39 H 40</t>
  </si>
  <si>
    <t>39 H 40</t>
  </si>
  <si>
    <t>5263940T-C</t>
  </si>
  <si>
    <t>POLSTER RÜCKENLEHNE S3 VERJÜNGT B 39 H 40</t>
  </si>
  <si>
    <t>9H40</t>
  </si>
  <si>
    <t>5263945-C</t>
  </si>
  <si>
    <t>RÜCKENLEHNENPOLSTER S3 B 39 H 45</t>
  </si>
  <si>
    <t>39 H 45</t>
  </si>
  <si>
    <t>5264220-C</t>
  </si>
  <si>
    <t>RÜCKENLEHNENPOLSTER S3 B 42 H 20</t>
  </si>
  <si>
    <t>UPHOLSTERY BACKREST S3 W4</t>
  </si>
  <si>
    <t>42 H 20</t>
  </si>
  <si>
    <t>5264220L-C</t>
  </si>
  <si>
    <t>RÜCKENLEHNENPOLSTER LIGHT B 42 H 20</t>
  </si>
  <si>
    <t>T W42 H20</t>
  </si>
  <si>
    <t>5264225-C</t>
  </si>
  <si>
    <t>RÜCKENLEHNENPOLSTER S3 B 42 H 25</t>
  </si>
  <si>
    <t>42 H 25</t>
  </si>
  <si>
    <t>5264225L-C</t>
  </si>
  <si>
    <t>RÜCKENLEHNENPOLSTER LIGHT B 42 H 25</t>
  </si>
  <si>
    <t>T W42 H25</t>
  </si>
  <si>
    <t>5264230-C</t>
  </si>
  <si>
    <t>RÜCKENLEHNENPOLSTER S3 B 42 H 30</t>
  </si>
  <si>
    <t>42 H 30</t>
  </si>
  <si>
    <t>5264230L-C</t>
  </si>
  <si>
    <t>RÜCKENLEHNENPOLSTER LIGHT B 42 H 30</t>
  </si>
  <si>
    <t>T W42 H30</t>
  </si>
  <si>
    <t>5264230LT-C</t>
  </si>
  <si>
    <t>RÜCKENLEHNENPOLSTER LIGHT VERJÜNGT B 42 H 30</t>
  </si>
  <si>
    <t>APER W42 H30</t>
  </si>
  <si>
    <t>5264230T-C</t>
  </si>
  <si>
    <t>POLSTER RÜCKENLEHNE S3 VERJÜNGT B 42 H 30</t>
  </si>
  <si>
    <t>5264235-C</t>
  </si>
  <si>
    <t>RÜCKENLEHNENPOLSTER S3 B 42 H 35</t>
  </si>
  <si>
    <t>42 H 35</t>
  </si>
  <si>
    <t>5264235L-C</t>
  </si>
  <si>
    <t>RÜCKENLEHNENPOLSTER LIGHT B 42 H 35</t>
  </si>
  <si>
    <t>T W42 H35</t>
  </si>
  <si>
    <t>5264235LT-C</t>
  </si>
  <si>
    <t>RÜCKENLEHNENPOLSTER LIGHT VERJÜNGT B 42 H 35</t>
  </si>
  <si>
    <t>APER W42 H35</t>
  </si>
  <si>
    <t>5264235T-C</t>
  </si>
  <si>
    <t>POLSTER S3 VERJÜNGT B 42 H 35</t>
  </si>
  <si>
    <t>UPHOLSTERY S3 TAPERED W42</t>
  </si>
  <si>
    <t>2H35</t>
  </si>
  <si>
    <t>5264240-C</t>
  </si>
  <si>
    <t>RÜCKENLEHNENPOLSTER S3 B 42 H 40</t>
  </si>
  <si>
    <t>42 H 40</t>
  </si>
  <si>
    <t>5264240T-C</t>
  </si>
  <si>
    <t>POLSTER S3 VERJÜNGT B 42 H 40</t>
  </si>
  <si>
    <t>2H40</t>
  </si>
  <si>
    <t>5264245-C</t>
  </si>
  <si>
    <t>RÜCKENLEHNENPOLSTER S3 B 42 H 45</t>
  </si>
  <si>
    <t>42 H 45</t>
  </si>
  <si>
    <t>5264520-C</t>
  </si>
  <si>
    <t>RÜCKENLEHNENPOLSTER S3 B 45 H 20</t>
  </si>
  <si>
    <t>45 H 20</t>
  </si>
  <si>
    <t>5264520L-C</t>
  </si>
  <si>
    <t>RÜCKENLEHNENPOLSTER LIGHT B 45 H 20</t>
  </si>
  <si>
    <t>T W45 H20</t>
  </si>
  <si>
    <t>5264525-C</t>
  </si>
  <si>
    <t>RÜCKENLEHNENPOLSTER S3 B 45 H 25</t>
  </si>
  <si>
    <t>45 H 25</t>
  </si>
  <si>
    <t>5264525L-C</t>
  </si>
  <si>
    <t>RÜCKENLEHNENPOLSTER LIGHT B 45 H 25</t>
  </si>
  <si>
    <t>T W45 H25</t>
  </si>
  <si>
    <t>5264525LT-C</t>
  </si>
  <si>
    <t>RÜCKENLEHNENPOLSTER LIGHT VERJÜNGT B 45 H 25</t>
  </si>
  <si>
    <t>APER W45 H25</t>
  </si>
  <si>
    <t>5264530-C</t>
  </si>
  <si>
    <t>RÜCKENLEHNENPOLSTER S3 B 45 H 30</t>
  </si>
  <si>
    <t>45 H 30</t>
  </si>
  <si>
    <t>5264530L-C</t>
  </si>
  <si>
    <t>RÜCKENLEHNENPOLSTER LIGHT B 45 H 30</t>
  </si>
  <si>
    <t>T W45 H30</t>
  </si>
  <si>
    <t>5264530LT-C</t>
  </si>
  <si>
    <t>RÜCKENLEHNENPOLSTER LIGHT VERJÜNGT B 45 H 30</t>
  </si>
  <si>
    <t>APER W45 H30</t>
  </si>
  <si>
    <t>5264530T-C</t>
  </si>
  <si>
    <t>5264535-C</t>
  </si>
  <si>
    <t>RÜCKENLEHNENPOLSTER S3 B 45 H 35</t>
  </si>
  <si>
    <t>45 H 35</t>
  </si>
  <si>
    <t>5264535L-C</t>
  </si>
  <si>
    <t>RÜCKENLEHNENPOLSTER LIGHT B 45 H 35</t>
  </si>
  <si>
    <t>T W45 H35</t>
  </si>
  <si>
    <t>5264535LT-C</t>
  </si>
  <si>
    <t>RÜCKENLEHNENPOLSTER LIGHT VERJÜNGT B 45 H 35</t>
  </si>
  <si>
    <t>APER W45 H35</t>
  </si>
  <si>
    <t>5264535T-C</t>
  </si>
  <si>
    <t>POLSTER S3 VERJÜNGT B 45 H 35</t>
  </si>
  <si>
    <t>UPHOLSTERY S3 TAPERED W45</t>
  </si>
  <si>
    <t>5H35</t>
  </si>
  <si>
    <t>5264540-C</t>
  </si>
  <si>
    <t>RÜCKENLEHNENPOLSTER S3 B 45 H 40</t>
  </si>
  <si>
    <t>45 H 40</t>
  </si>
  <si>
    <t>5264540T-C</t>
  </si>
  <si>
    <t>POLSTER S3 VERJÜNGT B 45 H 40</t>
  </si>
  <si>
    <t>5H40</t>
  </si>
  <si>
    <t>5264545-C</t>
  </si>
  <si>
    <t>RÜCKENLEHNENPOLSTER S3 B 45 H 45</t>
  </si>
  <si>
    <t>45 H 45</t>
  </si>
  <si>
    <t>5265025-C</t>
  </si>
  <si>
    <t>RÜCKENLEHNENPOLSTER S3 B 50 H 25</t>
  </si>
  <si>
    <t>UPHOLSTERY BACKREST S3 W5</t>
  </si>
  <si>
    <t>50 H 25</t>
  </si>
  <si>
    <t>5265030-C</t>
  </si>
  <si>
    <t>RÜCKENLEHNENPOLSTER S3 B 50 H 30</t>
  </si>
  <si>
    <t>50 H 30</t>
  </si>
  <si>
    <t>5265035-C</t>
  </si>
  <si>
    <t>RÜCKENLEHNENPOLSTER S3 B 50 H 35</t>
  </si>
  <si>
    <t>50 H 35</t>
  </si>
  <si>
    <t>5265035T-C</t>
  </si>
  <si>
    <t>POLSTER RÜCKENLEHNE S3 VERJÜNGT B 50 H 35</t>
  </si>
  <si>
    <t>5265040-C</t>
  </si>
  <si>
    <t>RÜCKENLEHNENPOLSTER S3 B 50 H 40</t>
  </si>
  <si>
    <t>50 H 40</t>
  </si>
  <si>
    <t>5265040T-C</t>
  </si>
  <si>
    <t>POLSTERRÜCKEN S3 VERJÜNGT B 50 H 40</t>
  </si>
  <si>
    <t>5265045-C</t>
  </si>
  <si>
    <t>RÜCKENLEHNENPOLSTER S3 B 50 H 45</t>
  </si>
  <si>
    <t>50 H 45</t>
  </si>
  <si>
    <t>5265045T-C</t>
  </si>
  <si>
    <t>POLSTERRÜCKEN S3 VERJÜNGT B 50 H 45</t>
  </si>
  <si>
    <t>5266127-C</t>
  </si>
  <si>
    <t>RÜCKENLEHNENPOLSTER OBERTEIL B 27</t>
  </si>
  <si>
    <t>UPHOLSTERY BACKREST UPPER</t>
  </si>
  <si>
    <t>RPAR W.27</t>
  </si>
  <si>
    <t>5266130-C</t>
  </si>
  <si>
    <t>RÜCKENLEHNENPOLSTER OBERTEIL B 30</t>
  </si>
  <si>
    <t>R PART W.30</t>
  </si>
  <si>
    <t>5266133-C</t>
  </si>
  <si>
    <t>RÜCKENLEHNENPOLSTER OBERTEIL B 33</t>
  </si>
  <si>
    <t>R PART W.33</t>
  </si>
  <si>
    <t>5266136-C</t>
  </si>
  <si>
    <t>RÜCKENLEHNENPOLSTER OBERTEIL B 36</t>
  </si>
  <si>
    <t>R PART W.36</t>
  </si>
  <si>
    <t>5266139-C</t>
  </si>
  <si>
    <t>RÜCKENLEHNENPOLSTER OBERTEIL B 39</t>
  </si>
  <si>
    <t>R PART W.39</t>
  </si>
  <si>
    <t>5266142-C</t>
  </si>
  <si>
    <t>RÜCKENLEHNENPOLSTER OBERTEIL B 42</t>
  </si>
  <si>
    <t>R PART W.42</t>
  </si>
  <si>
    <t>5266145-C</t>
  </si>
  <si>
    <t>RÜCKENLEHNENPOLSTER OBERTEIL B 45</t>
  </si>
  <si>
    <t>R PART W.45</t>
  </si>
  <si>
    <t>5266150-C</t>
  </si>
  <si>
    <t>RÜCKENLEHNENPOLSTER OBERTEIL B 50</t>
  </si>
  <si>
    <t>R PART W.50</t>
  </si>
  <si>
    <t>5266233-C</t>
  </si>
  <si>
    <t>RÜCKENLEHNENPOLSTER OBERTEIL B 33-20 MIT GURT</t>
  </si>
  <si>
    <t>R PART W33-20</t>
  </si>
  <si>
    <t>5266236-C</t>
  </si>
  <si>
    <t>RÜCKENLEHNENPOLSTER OBERTEIL B 36-20 MIT GURT</t>
  </si>
  <si>
    <t>R PART W36-20</t>
  </si>
  <si>
    <t>5266239-C</t>
  </si>
  <si>
    <t>RÜCKENLEHNENPOLSTER OBERTEIL B 39-20 MIT GURT</t>
  </si>
  <si>
    <t>R PART W39-20</t>
  </si>
  <si>
    <t>5266242-C</t>
  </si>
  <si>
    <t>RÜCKENLEHNENPOLSTER OBERTEIL B 42-20 MIT GURT</t>
  </si>
  <si>
    <t>R PART W42-20</t>
  </si>
  <si>
    <t>5266245-C</t>
  </si>
  <si>
    <t>RÜCKENLEHNENPOLSTER OBERTEIL B 45-20 MIT GURT</t>
  </si>
  <si>
    <t>R PART W45-20</t>
  </si>
  <si>
    <t>5266324-C</t>
  </si>
  <si>
    <t>RÜCKENLEHNENPOLSTER OBERTEIL B3 B 24 KPL.</t>
  </si>
  <si>
    <t>UPHOLSTERY BACK UPPER B3W</t>
  </si>
  <si>
    <t>W24 CPL</t>
  </si>
  <si>
    <t>5266327-C</t>
  </si>
  <si>
    <t>RÜCKENLEHNENPOLSTER OBERTEIL B3 B 27 KPL.</t>
  </si>
  <si>
    <t>W27 CPL</t>
  </si>
  <si>
    <t>5266330-C</t>
  </si>
  <si>
    <t>RÜCKENLEHNENPOLSTER OBERTEIL B3 B 30 KPL.</t>
  </si>
  <si>
    <t>W30 CPL</t>
  </si>
  <si>
    <t>5266333-C</t>
  </si>
  <si>
    <t>RÜCKENLEHNENPOLSTER OBERTEIL B3 B 33 KPL.</t>
  </si>
  <si>
    <t>W33 CPL</t>
  </si>
  <si>
    <t>5272420-C</t>
  </si>
  <si>
    <t>SITZPOLSTER B3 24 KURZ (20 CM)</t>
  </si>
  <si>
    <t>SEAT UPHOLSTERY B3 24 SHO</t>
  </si>
  <si>
    <t>ORT</t>
  </si>
  <si>
    <t>5272425-C</t>
  </si>
  <si>
    <t>SITZPOLSTER B3 24 (25 CM)</t>
  </si>
  <si>
    <t>SEAT UPHOLSTERY B3 24</t>
  </si>
  <si>
    <t>5272720-C</t>
  </si>
  <si>
    <t>SITZPOLSTER B3 27 KURZ (20 CM)</t>
  </si>
  <si>
    <t>SEAT UPHOLSTERY B3 27 SHO</t>
  </si>
  <si>
    <t>5272725-C</t>
  </si>
  <si>
    <t>SITZPOLSTER B3 27 (25 CM)</t>
  </si>
  <si>
    <t>SEAT UPHOLSTERY B3 27</t>
  </si>
  <si>
    <t>5272737-C</t>
  </si>
  <si>
    <t>SITZVERLÄNGERUNG SF1</t>
  </si>
  <si>
    <t>SEAT EXTENSION SF1</t>
  </si>
  <si>
    <t>5273025-C</t>
  </si>
  <si>
    <t>SITZPOLSTER B3 30 (25 CM)</t>
  </si>
  <si>
    <t>SEAT UPHOLSTERY B3 30</t>
  </si>
  <si>
    <t>5273030-C</t>
  </si>
  <si>
    <t>SITZPOLSTER S3 30 EXTRA KURZ</t>
  </si>
  <si>
    <t>SEAT UPHOLSTERY S3 30 EXT</t>
  </si>
  <si>
    <t>TRA SHORT</t>
  </si>
  <si>
    <t>5273035-C</t>
  </si>
  <si>
    <t>SITZPOLSTER S3 30 KURZ</t>
  </si>
  <si>
    <t>SEAT UPHOLSTERY S3 30 SHO</t>
  </si>
  <si>
    <t>5273036-C</t>
  </si>
  <si>
    <t>SITZPOLSTER S3 B 30 (37,5) KPL.</t>
  </si>
  <si>
    <t>SEAT UHOLSTERY S3 W30 (37</t>
  </si>
  <si>
    <t>7,5) CPL</t>
  </si>
  <si>
    <t>5273037-C</t>
  </si>
  <si>
    <t>SITZVERLÄNGERUNG SF2</t>
  </si>
  <si>
    <t>SEAT EXTENSION SF2</t>
  </si>
  <si>
    <t>5273038-C</t>
  </si>
  <si>
    <t>SITZPOLSTER KPL. S3 KURZ 30 VERST.</t>
  </si>
  <si>
    <t>SEAT UPHOLSTERY COMPL S3S</t>
  </si>
  <si>
    <t>SH 30 ADJ.</t>
  </si>
  <si>
    <t>5273040-C</t>
  </si>
  <si>
    <t>SITZPOLSTER S3 30 STD.</t>
  </si>
  <si>
    <t>SEAT UPHOLSTERY S3 30 STD</t>
  </si>
  <si>
    <t>5273042-C</t>
  </si>
  <si>
    <t>SITZPOLSTER S3 B 30 (42,5) KPL.</t>
  </si>
  <si>
    <t>SEAT UPHOLSTERY S3 W30 (4</t>
  </si>
  <si>
    <t>42,5)CPL</t>
  </si>
  <si>
    <t>5273314-C</t>
  </si>
  <si>
    <t>SITZPOLSTER U3 33 KPL.</t>
  </si>
  <si>
    <t>SEAT UPHOLSTERY U3 33 COM</t>
  </si>
  <si>
    <t>5273325-C</t>
  </si>
  <si>
    <t>SITZPOLSTER B3 33 (25 CM)</t>
  </si>
  <si>
    <t>SEAT UPHOLSTERY B3 33</t>
  </si>
  <si>
    <t>5273330-C</t>
  </si>
  <si>
    <t>SITZPOLSTER S3 33 EXTRA KURZ</t>
  </si>
  <si>
    <t>SEAT UPHOLSTERY S3 33 EXT</t>
  </si>
  <si>
    <t>5273335-C</t>
  </si>
  <si>
    <t>SITZPOLSTER S3 33 KURZ KPL.</t>
  </si>
  <si>
    <t>SEAT UPHOLSTERY S3 33 SHO</t>
  </si>
  <si>
    <t>ORT COMPLETE</t>
  </si>
  <si>
    <t>5273336-C</t>
  </si>
  <si>
    <t>SITZPOLSTER S3 B 33 (37,5) KPL.</t>
  </si>
  <si>
    <t>SEAT UHOLSTERY S3 W33 (37</t>
  </si>
  <si>
    <t>5273337-C</t>
  </si>
  <si>
    <t>SITZVERLÄNGERUNG SF3</t>
  </si>
  <si>
    <t>SEAT EXTENSION SF3</t>
  </si>
  <si>
    <t>5273338-C</t>
  </si>
  <si>
    <t>SITZPOLSTER KPL. S3 KURZ 33 VERST.</t>
  </si>
  <si>
    <t>SH 33 ADJ.</t>
  </si>
  <si>
    <t>5273340-C</t>
  </si>
  <si>
    <t>SITZPOLSTER S3 33 STD. KPL.</t>
  </si>
  <si>
    <t>SEAT UPHOLSTERY S3 33 STD</t>
  </si>
  <si>
    <t>D COMPLETE</t>
  </si>
  <si>
    <t>5273342-C</t>
  </si>
  <si>
    <t>SITZPOLSTER S3 B 33 (42,5) KPL.</t>
  </si>
  <si>
    <t>SEAT UPHOLSTERY S3 W33 (4</t>
  </si>
  <si>
    <t>5273614-C</t>
  </si>
  <si>
    <t>SITZPOLSTER U3 36 KPL.</t>
  </si>
  <si>
    <t>SEAT UPHOLSTERY U3 36 COM</t>
  </si>
  <si>
    <t>5273630-C</t>
  </si>
  <si>
    <t>SITZPOLSTER S3 36 EXTRA KURZ</t>
  </si>
  <si>
    <t>SEAT UPHOLSTERY S3 36 EXT</t>
  </si>
  <si>
    <t>5273635-C</t>
  </si>
  <si>
    <t>SITZPOLSTER S3 36 KURZ KPL.</t>
  </si>
  <si>
    <t>SEAT UPHOLSTERY S3 36 SHO</t>
  </si>
  <si>
    <t>5273636-C</t>
  </si>
  <si>
    <t>SITZPOLSTER S3 B 36 (37,5) KPL.</t>
  </si>
  <si>
    <t>SEAT UHOLSTERY S3 W36 (37</t>
  </si>
  <si>
    <t>5273637-C</t>
  </si>
  <si>
    <t>SITZVERLÄNGERUNG SF4</t>
  </si>
  <si>
    <t>SEAT EXTENSION SF4</t>
  </si>
  <si>
    <t>5273638-C</t>
  </si>
  <si>
    <t>SITZPOLSTER KPL. S3 KURZ 36 VERST.</t>
  </si>
  <si>
    <t>SH 36 ADJ.</t>
  </si>
  <si>
    <t>5273640-C</t>
  </si>
  <si>
    <t>SITZPOLSTER S3 36 STD. KPL.</t>
  </si>
  <si>
    <t>SEAT UPHOLSTERY S3 36 STD</t>
  </si>
  <si>
    <t>5273642-C</t>
  </si>
  <si>
    <t>SEAT UPHOLSTERY S3 W36 (4</t>
  </si>
  <si>
    <t>5273645-C</t>
  </si>
  <si>
    <t>SITZPOLSTER S3 36 LANG KPL.</t>
  </si>
  <si>
    <t>SEAT UPHOLSTERY S3 36 LON</t>
  </si>
  <si>
    <t>NG COMPLETE</t>
  </si>
  <si>
    <t>5273914-C</t>
  </si>
  <si>
    <t>SITZPOLSTER U3 39 KPL.</t>
  </si>
  <si>
    <t>SEAT UPHOLSTERY U3 39 COM</t>
  </si>
  <si>
    <t>5273930-C</t>
  </si>
  <si>
    <t>SITZPOLSTER S3 39 EXTRA KURZ</t>
  </si>
  <si>
    <t>SEAT UPHOLSTERY S3 39 EXT</t>
  </si>
  <si>
    <t>5273935-C</t>
  </si>
  <si>
    <t>SITZPOLSTER S3 39 KURZ KPL.</t>
  </si>
  <si>
    <t>SEAT UPHOLSTERY S3 39 SHO</t>
  </si>
  <si>
    <t>5273936-C</t>
  </si>
  <si>
    <t>SITZPOLSTER S3 B 39 (37,5) KPL.</t>
  </si>
  <si>
    <t>SEAT UHOLSTERY S3 W39 (37</t>
  </si>
  <si>
    <t>5273937-C</t>
  </si>
  <si>
    <t>SITZVERLÄNGERUNG SF5</t>
  </si>
  <si>
    <t>SEAT EXTENSION SF5</t>
  </si>
  <si>
    <t>5273938-C</t>
  </si>
  <si>
    <t>SITZPOLSTER KPL. S3 KURZ 39 VERST.</t>
  </si>
  <si>
    <t>SH 39 ADJ.</t>
  </si>
  <si>
    <t>5273940-C</t>
  </si>
  <si>
    <t>SITZPOLSTER S3 39 STD. KPL.</t>
  </si>
  <si>
    <t>SEAT UPHOLSTERY S3 39 STD</t>
  </si>
  <si>
    <t>5273942-C</t>
  </si>
  <si>
    <t>SITZPOLSTER S3 B 39 (42,5) KPL.</t>
  </si>
  <si>
    <t>SEAT UPHOLSTERY S3 W39 (4</t>
  </si>
  <si>
    <t>5273945-C</t>
  </si>
  <si>
    <t>SITZPOLSTER S3 39 LANG KPL.</t>
  </si>
  <si>
    <t>SEAT UPHOLSTERY S3 39 LON</t>
  </si>
  <si>
    <t>5274214-C</t>
  </si>
  <si>
    <t>SITZPOLSTER U3 42 KPL.</t>
  </si>
  <si>
    <t>SEAT UPHOLSTERY U3 42 COM</t>
  </si>
  <si>
    <t>5274230-C</t>
  </si>
  <si>
    <t>SITZPOLSTER S3 42 EXTRA KURZ</t>
  </si>
  <si>
    <t>SEAT UPHOLSTERY S3 42 EXT</t>
  </si>
  <si>
    <t>5274235-C</t>
  </si>
  <si>
    <t>SITZPOLSTER S3 42 KURZ KPL.</t>
  </si>
  <si>
    <t>SEAT UPHOLSTERY S3 42 SHO</t>
  </si>
  <si>
    <t>5274236-C</t>
  </si>
  <si>
    <t>SITZPOLSTER S3 42 (37,5 CM) KPL.</t>
  </si>
  <si>
    <t>SEAT UPHOLSTERY S3 42 (37</t>
  </si>
  <si>
    <t>7.5CM) KPL</t>
  </si>
  <si>
    <t>5274237-C</t>
  </si>
  <si>
    <t>SITZVERLÄNGERUNG SF6</t>
  </si>
  <si>
    <t>SEAT EXTENSION SF6</t>
  </si>
  <si>
    <t>5274238-C</t>
  </si>
  <si>
    <t>SITZPOLSTER KPL. S3 KURZ 42 VERST.</t>
  </si>
  <si>
    <t>SH 42 ADJ.</t>
  </si>
  <si>
    <t>5274240-C</t>
  </si>
  <si>
    <t>SITZPOLSTER S3 42 STD. KPL.</t>
  </si>
  <si>
    <t>SEAT UPHOLSTERY S3 42 STD</t>
  </si>
  <si>
    <t>D COMPLETEE</t>
  </si>
  <si>
    <t>5274242-C</t>
  </si>
  <si>
    <t>SEAT UPHOLSTERY S3 W42 (4</t>
  </si>
  <si>
    <t>5274245-C</t>
  </si>
  <si>
    <t>SITZPOLSTER S3 42 LANG KPL.</t>
  </si>
  <si>
    <t>SEAT UPHOLSTERY S3 42 LON</t>
  </si>
  <si>
    <t>5274514-C</t>
  </si>
  <si>
    <t>SITZPOLSTER U3 45 KPL.</t>
  </si>
  <si>
    <t>SEAT UPHOLSTERY U3 45 COM</t>
  </si>
  <si>
    <t>5274530-C</t>
  </si>
  <si>
    <t>SITZPOLSTER S3 45 EXTRA KURZ</t>
  </si>
  <si>
    <t>SEAT UPHOLSTERY S3 45 EXT</t>
  </si>
  <si>
    <t>5274535-C</t>
  </si>
  <si>
    <t>SITZPOLSTER S3 45 KURZ KPL.</t>
  </si>
  <si>
    <t>SEAT UPHOLSTERY S3 45 SHO</t>
  </si>
  <si>
    <t>5274536-C</t>
  </si>
  <si>
    <t>SITZPOLSTER S3 B 45 (37,5) KPL.</t>
  </si>
  <si>
    <t>SEAT UHOLSTERY S3 W45 (37</t>
  </si>
  <si>
    <t>5274537-C</t>
  </si>
  <si>
    <t>SITZVERLÄNGERUNG SF7</t>
  </si>
  <si>
    <t>SEAT EXTENSION SF7</t>
  </si>
  <si>
    <t>5274540-C</t>
  </si>
  <si>
    <t>SITZPOLSTER S3 45 STD. KPL.</t>
  </si>
  <si>
    <t>SEAT UPHOLSTERY S3 45 STD</t>
  </si>
  <si>
    <t>5274542-C</t>
  </si>
  <si>
    <t>SEAT UPHOLSTERY S3 W45 (4</t>
  </si>
  <si>
    <t>5274545-C</t>
  </si>
  <si>
    <t>SITZPOLSTER S3 45 LANG KPL.</t>
  </si>
  <si>
    <t>SEAT UPHOLSTERY S3 45 LON</t>
  </si>
  <si>
    <t>5275036-C</t>
  </si>
  <si>
    <t>SITZPOLSTER S3 B 50 (37,5) KPL.</t>
  </si>
  <si>
    <t>SEAT UHOLSTERY S3 W50 (37</t>
  </si>
  <si>
    <t>5275040-C</t>
  </si>
  <si>
    <t>SITZPOLSTER S3 50 STD. KPL.</t>
  </si>
  <si>
    <t>SEAT UPHOLSTERY S3 50 STD</t>
  </si>
  <si>
    <t>5275042-C</t>
  </si>
  <si>
    <t>SEAT UPHOLSTERY S3 W50 (4</t>
  </si>
  <si>
    <t>5275045-C</t>
  </si>
  <si>
    <t>SITZPOLSTER S3 50 LANG KPL.</t>
  </si>
  <si>
    <t>SEAT UPHOLSTERY S3 50 LON</t>
  </si>
  <si>
    <t>5292415-C</t>
  </si>
  <si>
    <t>SITZPOLSTER M3 24 (15 CM) KPL.</t>
  </si>
  <si>
    <t>SEAT UPHOLSTERY M3 24 (15</t>
  </si>
  <si>
    <t>5CM) CPL</t>
  </si>
  <si>
    <t>5292420-C</t>
  </si>
  <si>
    <t>SITZPOLSTER B3 24 KURZ KPL. (20 CM)</t>
  </si>
  <si>
    <t>ORT CPL</t>
  </si>
  <si>
    <t>5292421-C</t>
  </si>
  <si>
    <t>SITZPOLSTER M3 LANG 24 (20 CM)</t>
  </si>
  <si>
    <t>SEAT UPHOLSTERY M3 LONG 2</t>
  </si>
  <si>
    <t>24 (20CM)</t>
  </si>
  <si>
    <t>5292425-C</t>
  </si>
  <si>
    <t>SITZPOLSTER B3 24 (25 CM) KPL.</t>
  </si>
  <si>
    <t>SEAT UPHOLSTERY B3 24 (25</t>
  </si>
  <si>
    <t>5292715-C</t>
  </si>
  <si>
    <t>SITZPOLSTER M3 27 (15 CM) KPL.</t>
  </si>
  <si>
    <t>SEAT UPHOLSTERY M3 27 (15</t>
  </si>
  <si>
    <t>5292720-C</t>
  </si>
  <si>
    <t>SITZPOLSTER B3 27 KURZ KPL. (20 CM)</t>
  </si>
  <si>
    <t>5292721-C</t>
  </si>
  <si>
    <t>SITZPOLSTER M3 LANG 27 (20 CM)</t>
  </si>
  <si>
    <t>27 (20CM)</t>
  </si>
  <si>
    <t>5292725-C</t>
  </si>
  <si>
    <t>SITZPOLSTER B3 27 (25 CM) KPL.</t>
  </si>
  <si>
    <t>SEAT UPHOLSTERY B3 27 (25</t>
  </si>
  <si>
    <t>5292730-C</t>
  </si>
  <si>
    <t>SITZPOLSTER S3 KURZ ABD 27 KPL.</t>
  </si>
  <si>
    <t>SEAT UPHOLSTERY S3 SHORTA</t>
  </si>
  <si>
    <t>ABD 27 CPL</t>
  </si>
  <si>
    <t>5293025-C</t>
  </si>
  <si>
    <t>SITZPOLSTER B3 30 (25 CM) KPL.</t>
  </si>
  <si>
    <t>SEAT UPHOLSTERY B3 30 (25</t>
  </si>
  <si>
    <t>5293030-C</t>
  </si>
  <si>
    <t>SITZPOLSTER S3 KURZ ABD 30 KPL.</t>
  </si>
  <si>
    <t>ABD 30 CPL</t>
  </si>
  <si>
    <t>5293325-C</t>
  </si>
  <si>
    <t>SITZPOLSTER B3 33 (25 CM) KPL.</t>
  </si>
  <si>
    <t>SEAT UPHOLSTERY B3 33 (25</t>
  </si>
  <si>
    <t>5293330-C</t>
  </si>
  <si>
    <t>SITZPOLSTER S3 KURZ ABD 33 KPL.</t>
  </si>
  <si>
    <t>ABD 33 CPL</t>
  </si>
  <si>
    <t>5362417BL-C</t>
  </si>
  <si>
    <t>RÜCKENPOLSTER B3 SCHWARZ B 24 H 20-28</t>
  </si>
  <si>
    <t>BACKREST MAT B3 BLACK W24</t>
  </si>
  <si>
    <t>4</t>
  </si>
  <si>
    <t>5362417-C</t>
  </si>
  <si>
    <t>RÜCKENPOLSTER B3 BLAU B 24 H 20-28</t>
  </si>
  <si>
    <t>BACKREST MAT B3 BLUE W24</t>
  </si>
  <si>
    <t>5362717BL-C</t>
  </si>
  <si>
    <t>RÜCKENPOLSTER B3 SCHWARZ B 27 H 20-28</t>
  </si>
  <si>
    <t>BACKREST MAT B3 BLACK W27</t>
  </si>
  <si>
    <t>7</t>
  </si>
  <si>
    <t>5362717-C</t>
  </si>
  <si>
    <t>RÜCKENPOLSTER B3 BLAU B 27 H 20-28</t>
  </si>
  <si>
    <t>BACKREST MAT B3 BLUE W27</t>
  </si>
  <si>
    <t>5380324-C</t>
  </si>
  <si>
    <t>VERSTELLRIEMEN HINTEN B 24</t>
  </si>
  <si>
    <t>ADJUSTMENT-STRAP BACK W 2</t>
  </si>
  <si>
    <t>5380327-C</t>
  </si>
  <si>
    <t>VERSTELLRIEMEN HINTEN B 27</t>
  </si>
  <si>
    <t>5380330-C</t>
  </si>
  <si>
    <t>VERSTELLRIEMEN HINTEN B 30</t>
  </si>
  <si>
    <t>ADJUSTMENT-STRAP BACK W 3</t>
  </si>
  <si>
    <t>5380333-C</t>
  </si>
  <si>
    <t>VERSTELLRIEMEN HINTEN B 33</t>
  </si>
  <si>
    <t>5473600BLG-C</t>
  </si>
  <si>
    <t>ROLLSTUHL S3 SWING 36 SCHWARZ</t>
  </si>
  <si>
    <t>HEELCHAIR S3 SWING 36 BLA</t>
  </si>
  <si>
    <t>5473600GP-C</t>
  </si>
  <si>
    <t>ROLLSTUHL S3 SWING 36 UNLACKIERT</t>
  </si>
  <si>
    <t>WHEELCHAIR S3 SWING 36 UN</t>
  </si>
  <si>
    <t>5473900BLG-C</t>
  </si>
  <si>
    <t>ROLLSTUHL S3 SWING 39 SCHWARZ</t>
  </si>
  <si>
    <t>WHEELCHAIR S3 SWING 39 BL</t>
  </si>
  <si>
    <t>5473900GP-C</t>
  </si>
  <si>
    <t>ROLLSTUHL S3 SWING 39 UNLACKIERT</t>
  </si>
  <si>
    <t>WHEELCHAIR S3 SWING 39 UN</t>
  </si>
  <si>
    <t>5474200BLG-C</t>
  </si>
  <si>
    <t>ROLLSTUHL S3 SWING 42 SCHWARZ</t>
  </si>
  <si>
    <t>WHEELCHAIR S3 SWING 42 BL</t>
  </si>
  <si>
    <t>5474200GP-C</t>
  </si>
  <si>
    <t>ROLLSTUHL S3 SWING 42 UNLACKIERT</t>
  </si>
  <si>
    <t>WHEELCHAIR S3 SWING 42 UN</t>
  </si>
  <si>
    <t>5474500BLG-C</t>
  </si>
  <si>
    <t>ROLLSTUHL S3 SWING 45 SCHWARZ</t>
  </si>
  <si>
    <t>WHEELCHAIR S3 SWING 45 BL</t>
  </si>
  <si>
    <t>5474500GP-C</t>
  </si>
  <si>
    <t>ROLLSTUHL S3 SWING 45 UNLACKIERT</t>
  </si>
  <si>
    <t>WHEELCHAIR S3 SWING 45 UN</t>
  </si>
  <si>
    <t>5475000BLG-C</t>
  </si>
  <si>
    <t>ROLLSTUHL S3 SWING 50 SCHWARZ</t>
  </si>
  <si>
    <t>HEELCHAIR S3 SWING 50 BLA</t>
  </si>
  <si>
    <t>5475000GP-C</t>
  </si>
  <si>
    <t>ROLLSTUHL S3 SWING 50 UNLACKIERT</t>
  </si>
  <si>
    <t>WHEELCHAIR S3 SWING 50 UN</t>
  </si>
  <si>
    <t>5483300BLG-C</t>
  </si>
  <si>
    <t>ROLLSTUHL S3 33 SCHWARZ</t>
  </si>
  <si>
    <t>WHEELCHAIR S3 33 BLACK</t>
  </si>
  <si>
    <t>5483300G-C</t>
  </si>
  <si>
    <t>ROLLSTUHL S3 33 GRAU</t>
  </si>
  <si>
    <t>WHEELCHAIR S3 33 GREY</t>
  </si>
  <si>
    <t>5483300GP-C</t>
  </si>
  <si>
    <t>ROLLSTUHL S3 33 UNLACKIERT</t>
  </si>
  <si>
    <t>WHEELCHAIR S3 33 UNPAINTE</t>
  </si>
  <si>
    <t>ED</t>
  </si>
  <si>
    <t>5483600BLG-C</t>
  </si>
  <si>
    <t>ROLLSTUHL S3 36 SCHWARZ</t>
  </si>
  <si>
    <t>WHEELCHAIR S3 36 BLACK</t>
  </si>
  <si>
    <t>5483600G-C</t>
  </si>
  <si>
    <t>ROLLSTUHL S3 36 GRAU</t>
  </si>
  <si>
    <t>WHEELCHAIR S3 36 GREY</t>
  </si>
  <si>
    <t>5483600GP-C</t>
  </si>
  <si>
    <t>ROLLSTUHL S3 36 UNLACKIERT</t>
  </si>
  <si>
    <t>WHEELCHAIR S3 36 UNPAINTE</t>
  </si>
  <si>
    <t>5483900BLG-C</t>
  </si>
  <si>
    <t>ROLLSTUHL S3 39 SCHWARZ</t>
  </si>
  <si>
    <t>WHEELCHAIR S3 39 BLACK</t>
  </si>
  <si>
    <t>5483900G-C</t>
  </si>
  <si>
    <t>ROLLSTUHL S3 39 GRAU</t>
  </si>
  <si>
    <t>WHEELCHAIR S3 39 GREY</t>
  </si>
  <si>
    <t>5483900GP-C</t>
  </si>
  <si>
    <t>ROLLSTUHL S3 39 UNLACKIERT</t>
  </si>
  <si>
    <t>WHEELCHAIR S3 39 UNPAINTE</t>
  </si>
  <si>
    <t>5484200BLG-C</t>
  </si>
  <si>
    <t>ROLLSTUHL S3 42 SCHWARZ</t>
  </si>
  <si>
    <t>WHEELCHAIR S3 42 BLACK</t>
  </si>
  <si>
    <t>5484200G-C</t>
  </si>
  <si>
    <t>ROLLSTUHL S3 42 GRAU</t>
  </si>
  <si>
    <t>WHEELCHAIR S3 42 GREY</t>
  </si>
  <si>
    <t>5484200GP-C</t>
  </si>
  <si>
    <t>ROLLSTUHL S3 42 UNLACKIERT</t>
  </si>
  <si>
    <t>WHEELCHAIR S3 42 UNPAINTE</t>
  </si>
  <si>
    <t>5484500BLG-C</t>
  </si>
  <si>
    <t>ROLLSTUHL S3 45 SCHWARZ</t>
  </si>
  <si>
    <t>WHEELCHAIR S3 45 BLACK</t>
  </si>
  <si>
    <t>5484500G-C</t>
  </si>
  <si>
    <t>ROLLSTUHL S3 45 GRAU</t>
  </si>
  <si>
    <t>WHEELCHAIR S3 45 GREY</t>
  </si>
  <si>
    <t>5484500GP-C</t>
  </si>
  <si>
    <t>ROLLSTUHL S3 45 UNLACKIERT</t>
  </si>
  <si>
    <t>WHEELCHAIR S3 45 UNPAINTE</t>
  </si>
  <si>
    <t>5485000BLG-C</t>
  </si>
  <si>
    <t>ROLLSTUHL S3 50 SCHWARZ</t>
  </si>
  <si>
    <t>WHEELCHAIR S3 50 BLACK</t>
  </si>
  <si>
    <t>5485000G-C</t>
  </si>
  <si>
    <t>ROLLSTUHL S3 50 GRAU</t>
  </si>
  <si>
    <t>WHEELCHAIR S3 50 GREY</t>
  </si>
  <si>
    <t>5485000GP-C</t>
  </si>
  <si>
    <t>ROLLSTUHL S3 50 UNLACKIERT</t>
  </si>
  <si>
    <t>WHEELCHAIR S3 50 UNPAINTE</t>
  </si>
  <si>
    <t>5493000BLG-C</t>
  </si>
  <si>
    <t>ROLLSTUHL S3 KURZ 30 SCHWARZ</t>
  </si>
  <si>
    <t>WHEELCHAIR S3 SHORT 30 BL</t>
  </si>
  <si>
    <t>5493000G-C</t>
  </si>
  <si>
    <t>ROLLSTUHL S3 KURZ 30 GRAU</t>
  </si>
  <si>
    <t>WHEELCHAIR S3 SHORT 30 GR</t>
  </si>
  <si>
    <t>REY</t>
  </si>
  <si>
    <t>5493000GP-C</t>
  </si>
  <si>
    <t>ROLLSTUHL S3 KURZ 30 UNLACKIERT</t>
  </si>
  <si>
    <t>WHEELCHAIR S3 SHORT 30 UN</t>
  </si>
  <si>
    <t>5493300BLG-C</t>
  </si>
  <si>
    <t>ROLLSTUHL S3 KURZ 33 SCHWARZ</t>
  </si>
  <si>
    <t>WHEELCHAIR S3 SHORT 33 BL</t>
  </si>
  <si>
    <t>5493300G-C</t>
  </si>
  <si>
    <t>ROLLSTUHL S3 KURZ 33 GRAU</t>
  </si>
  <si>
    <t>WHEELCHAIR S3 SHORT 33 GR</t>
  </si>
  <si>
    <t>5493300GP-C</t>
  </si>
  <si>
    <t>ROLLSTUHL S3 KURZ 33 UNLACKIERT</t>
  </si>
  <si>
    <t>WHEELCHAIR S3 SHORT 33 UN</t>
  </si>
  <si>
    <t>5493600BLG-C</t>
  </si>
  <si>
    <t>ROLLSTUHL S3 KURZ 36 SCHWARZ</t>
  </si>
  <si>
    <t>WHEELCHAIR S3 SHORT 36 BL</t>
  </si>
  <si>
    <t>5493600G-C</t>
  </si>
  <si>
    <t>ROLLSTUHL S3 KURZ 36 GRAU</t>
  </si>
  <si>
    <t>WHEELCHAIR S3 SHORT 36 GR</t>
  </si>
  <si>
    <t>5493600GP-C</t>
  </si>
  <si>
    <t>ROLLSTUHL S3 KURZ 36 UNLACKIERT</t>
  </si>
  <si>
    <t>WHEELCHAIR S3 SHORT 36 UN</t>
  </si>
  <si>
    <t>5493900BLG-C</t>
  </si>
  <si>
    <t>ROLLSTUHL S3 KURZ 39 SCHWARZ</t>
  </si>
  <si>
    <t>WHEELCHAIR S3 SHORT 39 BL</t>
  </si>
  <si>
    <t>5493900G-C</t>
  </si>
  <si>
    <t>ROLLSTUHL S3 KURZ 39 GRAU</t>
  </si>
  <si>
    <t>WHEELCHAIR S3 SHORT 39 GR</t>
  </si>
  <si>
    <t>5493900GP-C</t>
  </si>
  <si>
    <t>ROLLSTUHL S3 KURZ 39 UNLACKIERT</t>
  </si>
  <si>
    <t>WHEELCHAIR S3 SHORT 39 UN</t>
  </si>
  <si>
    <t>5494200BLG-C</t>
  </si>
  <si>
    <t>ROLLSTUHL S3 KURZ 42 SCHWARZ</t>
  </si>
  <si>
    <t>WHEELCHAIR S3 SHORT 42 BL</t>
  </si>
  <si>
    <t>5494200G-C</t>
  </si>
  <si>
    <t>ROLLSTUHL S3 KURZ 42 GRAU</t>
  </si>
  <si>
    <t>WHEELCHAIR S3 SHORT 42 GR</t>
  </si>
  <si>
    <t>5494200GP-C</t>
  </si>
  <si>
    <t>ROLLSTUHL S3 KURZ 42 UNLACKIERT</t>
  </si>
  <si>
    <t>WHEELCHAIR S3 SHORT 42 UN</t>
  </si>
  <si>
    <t>5494500BLG-C</t>
  </si>
  <si>
    <t>ROLLSTUHL S3 KURZ 45 SCHWARZ</t>
  </si>
  <si>
    <t>WHEELCHAIR S3 SHORT 45 BL</t>
  </si>
  <si>
    <t>5494500GB-C</t>
  </si>
  <si>
    <t>ROLLSTUHL S3 KURZ 45 UNLACKIERT</t>
  </si>
  <si>
    <t>WHEELCHAIR S3 SHORT 45PAI</t>
  </si>
  <si>
    <t>INT</t>
  </si>
  <si>
    <t>5494500G-C</t>
  </si>
  <si>
    <t>ROLLSTUHL S3 KURZ 45 GRAU</t>
  </si>
  <si>
    <t>WHEELCHAIR S3 SHORT 45 GR</t>
  </si>
  <si>
    <t>5513300BLG-C</t>
  </si>
  <si>
    <t>ROLLSTUHL U3 33 SCHWARZ</t>
  </si>
  <si>
    <t>WHEELCHAIR U3 33 BLACK</t>
  </si>
  <si>
    <t>5513300GP-C</t>
  </si>
  <si>
    <t>ROLLSTUHL U3 33 UNLACKIERT</t>
  </si>
  <si>
    <t>WHEELCHAIR U3 33 UNPAINTE</t>
  </si>
  <si>
    <t>5513600BLG-C</t>
  </si>
  <si>
    <t>ROLLSTUHL U3 36 SCHWARZ</t>
  </si>
  <si>
    <t>WHEELCHAIR U3 36 BLACK</t>
  </si>
  <si>
    <t>5513600GP-C</t>
  </si>
  <si>
    <t>ROLLSTUHL U3 36 UNLACKIERT</t>
  </si>
  <si>
    <t>WHEELCHAIR U3 36 UNPAINTE</t>
  </si>
  <si>
    <t>5513900BLG-C</t>
  </si>
  <si>
    <t>ROLLSTUHL U3 39 SCHWARZ</t>
  </si>
  <si>
    <t>WHEELCHAIR U3 39 BLACK</t>
  </si>
  <si>
    <t>5513900GP-C</t>
  </si>
  <si>
    <t>ROLLSTUHL U3 39 UNLACKIERT</t>
  </si>
  <si>
    <t>WHEELCHAIR U3 39 UNPAINTE</t>
  </si>
  <si>
    <t>5514200BLG-C</t>
  </si>
  <si>
    <t>ROLLSTUHL U3 42 SCHWARZ</t>
  </si>
  <si>
    <t>WHEELCHAIR U3 42 BLACK</t>
  </si>
  <si>
    <t>5514200GP-C</t>
  </si>
  <si>
    <t>ROLLSTUHL U3 42 UNLACKIERT</t>
  </si>
  <si>
    <t>WHEELCHAIR U3 42 UNPAINTE</t>
  </si>
  <si>
    <t>5514500BLG-C</t>
  </si>
  <si>
    <t>ROLLSTUHL U3 45 SCHWARZ</t>
  </si>
  <si>
    <t>WHEELCHAIR U3 45 BLACK</t>
  </si>
  <si>
    <t>5514500GP-C</t>
  </si>
  <si>
    <t>ROLLSTUHL U3 45 UNLACKIERT</t>
  </si>
  <si>
    <t>WHEELCHAIR U3 45 UNPAINTE</t>
  </si>
  <si>
    <t>5533300BLG-C</t>
  </si>
  <si>
    <t>ROLLSTUHL S3 SWING SHORT 33 SCHWARZ</t>
  </si>
  <si>
    <t>WHEELCHAIR S3 SWING SHORT</t>
  </si>
  <si>
    <t>T 33 BLACK</t>
  </si>
  <si>
    <t>5533300GP-C</t>
  </si>
  <si>
    <t>ROLLSTUHL S3 SWING SHORT 33 UNLACKIERT</t>
  </si>
  <si>
    <t>T 33 UNPAINTED</t>
  </si>
  <si>
    <t>5533600BLG-C</t>
  </si>
  <si>
    <t>ROLLSTUHL S3 SWING SHORT 36 SCHWARZ</t>
  </si>
  <si>
    <t>T 36 BLACK</t>
  </si>
  <si>
    <t>5533600GP-C</t>
  </si>
  <si>
    <t>ROLLSTUHL S3 SWING SHORT 36 UNLACKIERT</t>
  </si>
  <si>
    <t>T 36 UNPAINTED</t>
  </si>
  <si>
    <t>5533900BLG-C</t>
  </si>
  <si>
    <t>ROLLSTUHL S3 SWING SHORT 39 SCHWARZ</t>
  </si>
  <si>
    <t>T 39 BLACK</t>
  </si>
  <si>
    <t>5533900GP-C</t>
  </si>
  <si>
    <t>ROLLSTUHL S3 SWING SHORT 39 UNLACKIERT</t>
  </si>
  <si>
    <t>T 39 UNPAINTED</t>
  </si>
  <si>
    <t>5573300BLG-C</t>
  </si>
  <si>
    <t>ROLLSTUHL U3 LIGHT 33 SCHWARZ</t>
  </si>
  <si>
    <t>WHEELCHAIR U3 LIGHT 33 BL</t>
  </si>
  <si>
    <t>5573300G-C</t>
  </si>
  <si>
    <t>ROLLSTUHL U3 LIGHT 33 WEIß</t>
  </si>
  <si>
    <t>WHEELCHAIR U3 LIGHT 33 WH</t>
  </si>
  <si>
    <t>HITE</t>
  </si>
  <si>
    <t>5573300GP-C</t>
  </si>
  <si>
    <t>ROLLSTUHL U3 LIGHT 33 UNLACKIERT</t>
  </si>
  <si>
    <t>WHEELCHAIR U3 LIGHT 33 UN</t>
  </si>
  <si>
    <t>5573600BLG-C</t>
  </si>
  <si>
    <t>ROLLSTUHL U3 LIGHT 36 SCHWARZ</t>
  </si>
  <si>
    <t>WHEELCHAIR U3 LIGHT 36 BL</t>
  </si>
  <si>
    <t>5573600G-C</t>
  </si>
  <si>
    <t>ROLLSTUHL U3 LIGHT 36 WEIß</t>
  </si>
  <si>
    <t>WHEELCHAIR U3 LIGHT 36 WH</t>
  </si>
  <si>
    <t>5573600GP-C</t>
  </si>
  <si>
    <t>ROLLSTUHL U3 LIGHT 36 UNLACKIERT</t>
  </si>
  <si>
    <t>WHEELCHAIR U3 LIGHT 36 UN</t>
  </si>
  <si>
    <t>5573900BLG-C</t>
  </si>
  <si>
    <t>ROLLSTUHL U3 LIGHT 39 SCHWARZ</t>
  </si>
  <si>
    <t>WHEELCHAIR U3 LIGHT 39 BL</t>
  </si>
  <si>
    <t>5573900G-C</t>
  </si>
  <si>
    <t>ROLLSTUHL U3 LIGHT 39 WEIß</t>
  </si>
  <si>
    <t>WHEELCHAIR U3 LIGHT 39 WH</t>
  </si>
  <si>
    <t>5573900GP-C</t>
  </si>
  <si>
    <t>ROLLSTUHL U3 LIGHT 39 UNLACKIERT</t>
  </si>
  <si>
    <t>WHEELCHAIR U3 LIGHT 39 UN</t>
  </si>
  <si>
    <t>5574200BLG-C</t>
  </si>
  <si>
    <t>ROLLSTUHL U3 LIGHT 42 SCHWARZ</t>
  </si>
  <si>
    <t>WHEELCHAIR U3 LIGHT 42 BL</t>
  </si>
  <si>
    <t>5574200G-C</t>
  </si>
  <si>
    <t>ROLLSTUHL U3 LIGHT 42 WEIß</t>
  </si>
  <si>
    <t>WHEELCHAIR U3 LIGHT 42 WH</t>
  </si>
  <si>
    <t>5574200GP-C</t>
  </si>
  <si>
    <t>ROLLSTUHL U3 LIGHT 42 UNLACKIERT</t>
  </si>
  <si>
    <t>WHEELCHAIR U3 LIGHT 42 UN</t>
  </si>
  <si>
    <t>5574500BLG-C</t>
  </si>
  <si>
    <t>ROLLSTUHL U3 LIGHT 45 SCHWARZ</t>
  </si>
  <si>
    <t>WHEELCHAIR U3 LIGHT 45 BL</t>
  </si>
  <si>
    <t>5574500G-C</t>
  </si>
  <si>
    <t>ROLLSTUHL U3 LIGHT 45 WEIß</t>
  </si>
  <si>
    <t>WHEELCHAIR U3 LIGHT 45 WH</t>
  </si>
  <si>
    <t>5574500GP-C</t>
  </si>
  <si>
    <t>ROLLSTUHL U3 LIGHT 45 UNLACKIERT</t>
  </si>
  <si>
    <t>WHEELCHAIR U3 LIGHT 45 UN</t>
  </si>
  <si>
    <t>5583300BLG-C</t>
  </si>
  <si>
    <t>ROLLSTUHL U3 LIGHT /L 33 SCHWARZ</t>
  </si>
  <si>
    <t>WHEELCHAIR U3 LIGHT/L 33</t>
  </si>
  <si>
    <t>5583300G-C</t>
  </si>
  <si>
    <t>ROLLSTUHL U3 LIGHT /L 33 WEIß</t>
  </si>
  <si>
    <t xml:space="preserve"> WHITE</t>
  </si>
  <si>
    <t>5583300GP-C</t>
  </si>
  <si>
    <t>ROLLSTUHL U3 LIGHT /L 33 UNLACKIERT</t>
  </si>
  <si>
    <t xml:space="preserve"> UNPAINTED</t>
  </si>
  <si>
    <t>5583600BLG-C</t>
  </si>
  <si>
    <t>ROLLSTUHL U3 LIGHT /L 36 SCHWARZ</t>
  </si>
  <si>
    <t>WHEELCHAIR U3 LIGHT/L 36</t>
  </si>
  <si>
    <t>5583600G-C</t>
  </si>
  <si>
    <t>ROLLSTUHL U3 LIGHT /L 36 WEIß</t>
  </si>
  <si>
    <t>5583600GP-C</t>
  </si>
  <si>
    <t>ROLLSTUHL U3 LIGHT /L 36 UNLACKIERT</t>
  </si>
  <si>
    <t>5583900BLG-C</t>
  </si>
  <si>
    <t>ROLLSTUHL U3 LIGHT /L 39 SCHWARZ</t>
  </si>
  <si>
    <t>WHEELCHAIR U3 LIGHT/L 39</t>
  </si>
  <si>
    <t>5583900G-C</t>
  </si>
  <si>
    <t>ROLLSTUHL U3 LIGHT /L 39 WEIß</t>
  </si>
  <si>
    <t>5583900GP-C</t>
  </si>
  <si>
    <t>ROLLSTUHL U3 LIGHT /L 39 UNLACKIERT</t>
  </si>
  <si>
    <t>5584200BLG-C</t>
  </si>
  <si>
    <t>ROLLSTUHL U3 LIGHT /L 42 SCHWARZ</t>
  </si>
  <si>
    <t>WHEELCHAIR U3 LIGHT/L 42</t>
  </si>
  <si>
    <t>5584200G-C</t>
  </si>
  <si>
    <t>ROLLSTUHL U3 LIGHT /L 42 WEIß</t>
  </si>
  <si>
    <t>5584200GP-C</t>
  </si>
  <si>
    <t>ROLLSTUHL U3 LIGHT /L 42 UNLACKIERT</t>
  </si>
  <si>
    <t>5584500BLG-C</t>
  </si>
  <si>
    <t>ROLLSTUHL U3 LIGHT /L 45 SCHWARZ</t>
  </si>
  <si>
    <t>WHEELCHAIR U3 LIGHT/L 45</t>
  </si>
  <si>
    <t>5584500G-C</t>
  </si>
  <si>
    <t>ROLLSTUHL U3 LIGHT /L 45 WEIß</t>
  </si>
  <si>
    <t>5584500GP-C</t>
  </si>
  <si>
    <t>ROLLSTUHL U3 LIGHT /L 45 UNLACKIERT</t>
  </si>
  <si>
    <t>6601001-C</t>
  </si>
  <si>
    <t>FUßSTÜTZE SWING LINKS OBERTEIL</t>
  </si>
  <si>
    <t>FOOTREST SWING LEFT UPPER</t>
  </si>
  <si>
    <t>R PART</t>
  </si>
  <si>
    <t>6601002-C</t>
  </si>
  <si>
    <t>FUßSTÜTZE SWING RECHTS OBERTEIL</t>
  </si>
  <si>
    <t>FOOTREST SWING RIGHT UPPE</t>
  </si>
  <si>
    <t>ER PART</t>
  </si>
  <si>
    <t>6603600-C</t>
  </si>
  <si>
    <t>FUßSTÜTZE SWING S2 PAAR KOMPL. 33/36</t>
  </si>
  <si>
    <t>FOOTREST SWING S2 PAIR CO</t>
  </si>
  <si>
    <t>6603601-C</t>
  </si>
  <si>
    <t>FUßSTÜTZE SWING S2 LINKS KOMPL 33/36</t>
  </si>
  <si>
    <t>FOOTREST SWING S2 LEFT CO</t>
  </si>
  <si>
    <t>6603602-C</t>
  </si>
  <si>
    <t>FUßSTÜTZE SWING S2 RECHTS KOMPL 33/36</t>
  </si>
  <si>
    <t>FOOTREST SWING S2 RIGHT C</t>
  </si>
  <si>
    <t>6603900-C</t>
  </si>
  <si>
    <t>FUßSTÜTZE SWING S2 PAAR KOMPL. 39/42</t>
  </si>
  <si>
    <t>6603901-C</t>
  </si>
  <si>
    <t>FUßSTÜTZE SWING S2 LINKS KOMPL 39/42</t>
  </si>
  <si>
    <t>OMPL 39</t>
  </si>
  <si>
    <t>6603902-C</t>
  </si>
  <si>
    <t>FUßSTÜTZE SWING S2 RECHTS KOMPL 39/42</t>
  </si>
  <si>
    <t>COMPL 39</t>
  </si>
  <si>
    <t>6604500-C</t>
  </si>
  <si>
    <t>FUßSTÜTZE SWING S2 PAAR KOMPL. 45</t>
  </si>
  <si>
    <t>6604501-C</t>
  </si>
  <si>
    <t>FUßSTÜTZE SWING S2 LINKS KOMPL. 45</t>
  </si>
  <si>
    <t>6604502-C</t>
  </si>
  <si>
    <t>FUßSTÜTZE SWING S2 RECHTS KOMPL. 45</t>
  </si>
  <si>
    <t>6623600-C</t>
  </si>
  <si>
    <t>FUßSTÜTZE SWING S2 VERLÄNGERT  33/36</t>
  </si>
  <si>
    <t>FOOTREST SWING S2 EXTENDE</t>
  </si>
  <si>
    <t>6623601-C</t>
  </si>
  <si>
    <t>FUßSTÜTZE SWING S2 LINKS VERLÄNGERT  33/36</t>
  </si>
  <si>
    <t>FOOTREST SWING S2 LEFT EX</t>
  </si>
  <si>
    <t>XTEND.33/36</t>
  </si>
  <si>
    <t>6623602-C</t>
  </si>
  <si>
    <t>FUßSTÜTZE SWING S2 RECHTS VERL. 33/36</t>
  </si>
  <si>
    <t>FOOTREST SWING S2 RIGHT E</t>
  </si>
  <si>
    <t>EXTEN.33/36</t>
  </si>
  <si>
    <t>6623900-C</t>
  </si>
  <si>
    <t>FUßSTÜTZE SWING S2 VERLÄNGERT  39/42</t>
  </si>
  <si>
    <t>6623901-C</t>
  </si>
  <si>
    <t>FUßSTÜTZE SWING S2 LINKS VERLÄNGERT</t>
  </si>
  <si>
    <t>XTENDED</t>
  </si>
  <si>
    <t>6623902-C</t>
  </si>
  <si>
    <t>FUßSTÜTZE SWING S2 RECHTS VERL. 39/42</t>
  </si>
  <si>
    <t>EXTEN.39/42</t>
  </si>
  <si>
    <t>6624500-C</t>
  </si>
  <si>
    <t>FUßSTÜTZE SWING S2 PAAR VERLÄNGERT 45</t>
  </si>
  <si>
    <t>FOOTREST SWING S2 PAIR EX</t>
  </si>
  <si>
    <t>XTENDED 45</t>
  </si>
  <si>
    <t>6624501-C</t>
  </si>
  <si>
    <t>FUßSTÜTZE SWING S2 LINKS VERLÄNGERT 45</t>
  </si>
  <si>
    <t>6624502-C</t>
  </si>
  <si>
    <t>FUßSTÜTZE SWING S2 RECHTS VERLÄNGERT 45</t>
  </si>
  <si>
    <t>EXTENDED 45</t>
  </si>
  <si>
    <t>6701001-C</t>
  </si>
  <si>
    <t>BUCHSE FUßSTÜTZE NEU</t>
  </si>
  <si>
    <t>BUSHING FOOTREST NEW</t>
  </si>
  <si>
    <t>6701018-C</t>
  </si>
  <si>
    <t>FEDERNDER ROHRSTIFT 3X20</t>
  </si>
  <si>
    <t>SPRINGY TUBE-PIN 3X20</t>
  </si>
  <si>
    <t>6701019-C</t>
  </si>
  <si>
    <t>STIFT FERSENRIEMEN</t>
  </si>
  <si>
    <t>PIN HEEL STRAP</t>
  </si>
  <si>
    <t>6713301-C</t>
  </si>
  <si>
    <t>FUßPLATTE NEU 33/36 LINKS</t>
  </si>
  <si>
    <t>FOOTPLATE NEW 33/36 LEFT</t>
  </si>
  <si>
    <t>6713302-C</t>
  </si>
  <si>
    <t>FUßPLATTE NEU 33/36 RECHTS</t>
  </si>
  <si>
    <t>FOOTPLATE NEW 33/36 RIGHT</t>
  </si>
  <si>
    <t>6713311-C</t>
  </si>
  <si>
    <t>FUßPLATTE GROß 33/36 LINKS</t>
  </si>
  <si>
    <t>FOOTPLATE LARGE 33/36 LEF</t>
  </si>
  <si>
    <t>6713312-C</t>
  </si>
  <si>
    <t>FUßPLATTE GROß 33/36 RECHTS</t>
  </si>
  <si>
    <t>FOOTPLATE LARGE 33/36 RIG</t>
  </si>
  <si>
    <t>6713901-C</t>
  </si>
  <si>
    <t>FUßPLATTE NEU 39/42 LINKS</t>
  </si>
  <si>
    <t>FOOTPLATE NEW 39/42 LEFT</t>
  </si>
  <si>
    <t>6713902-C</t>
  </si>
  <si>
    <t>FUßPLATTE NEU 39/42 RECHTS</t>
  </si>
  <si>
    <t>FOOTPLATE NEW 39/42 RIGHT</t>
  </si>
  <si>
    <t>6713911-C</t>
  </si>
  <si>
    <t>FUßPLATTE GROß 39/42 LINKS</t>
  </si>
  <si>
    <t>FOOTPLATE LARGE 39/42 LEF</t>
  </si>
  <si>
    <t>6713912-C</t>
  </si>
  <si>
    <t>FUßPLATTE GROß 39/42 RECHTS</t>
  </si>
  <si>
    <t>FOOTPLATE LARGE 39/42 RIG</t>
  </si>
  <si>
    <t>6714501-C</t>
  </si>
  <si>
    <t>FUßPLATTE NEU 45 LINKS</t>
  </si>
  <si>
    <t>FOOTPLATE NEW 45 LEFT</t>
  </si>
  <si>
    <t>6714502-C</t>
  </si>
  <si>
    <t>FUßPLATTE NEU 45 RECHTS</t>
  </si>
  <si>
    <t>FOOTPLATE NEW 45 RIGHT</t>
  </si>
  <si>
    <t>6714511-C</t>
  </si>
  <si>
    <t>FUßPLATTE GROß 45/50 LINKS</t>
  </si>
  <si>
    <t>FOOTPLATE LARGE 45/50 LEF</t>
  </si>
  <si>
    <t>6714512-C</t>
  </si>
  <si>
    <t>FUßPLATTE GROß 45/50 RECHTS</t>
  </si>
  <si>
    <t>FOOTPLATE LARGE 45/50 RIG</t>
  </si>
  <si>
    <t>6715001-C</t>
  </si>
  <si>
    <t>FUßPLATTE NEU 50 LINKS</t>
  </si>
  <si>
    <t>FOOTPLATE NEW 50 LEFT</t>
  </si>
  <si>
    <t>6715002-C</t>
  </si>
  <si>
    <t>FUßPLATTE NEU 50 RECHTS</t>
  </si>
  <si>
    <t>FOOTPLATE NEW 50 RIGHT</t>
  </si>
  <si>
    <t>7120595-C</t>
  </si>
  <si>
    <t>POLSTER S3 AUSGESTELLT 3 CM B 30 H 25</t>
  </si>
  <si>
    <t>UPHOLSTERY S3 FLARED 3CM</t>
  </si>
  <si>
    <t xml:space="preserve"> W30 H25</t>
  </si>
  <si>
    <t>7120596-C</t>
  </si>
  <si>
    <t>POLSTER S3 AUSGESTELLT 3 CM B 30 H 30</t>
  </si>
  <si>
    <t xml:space="preserve"> W30 H30</t>
  </si>
  <si>
    <t>7120597-C</t>
  </si>
  <si>
    <t>POLSTER S3 AUSGESTELLT 3 CM B 30 H 35</t>
  </si>
  <si>
    <t xml:space="preserve"> W30 H35</t>
  </si>
  <si>
    <t>7120598-C</t>
  </si>
  <si>
    <t>POLSTER S3 AUSGESTELLT 3 CM B 30 H 40</t>
  </si>
  <si>
    <t xml:space="preserve"> W30 H40</t>
  </si>
  <si>
    <t>7120599-C</t>
  </si>
  <si>
    <t>POLSTER S3 AUSGESTELLT 3 CM B 33 H 25</t>
  </si>
  <si>
    <t xml:space="preserve"> W33 H25</t>
  </si>
  <si>
    <t>7120600-C</t>
  </si>
  <si>
    <t>POLSTER S3 AUSGESTELLT 3 CM B 33 H 30</t>
  </si>
  <si>
    <t xml:space="preserve"> W33 H30</t>
  </si>
  <si>
    <t>7120601-C</t>
  </si>
  <si>
    <t>POLSTER S3 AUSGESTELLT 3 CM B 33 H 35</t>
  </si>
  <si>
    <t xml:space="preserve"> W33 H35</t>
  </si>
  <si>
    <t>7120602-C</t>
  </si>
  <si>
    <t>POLSTER S3 AUSGESTELLT 3 CM B 33 H 40</t>
  </si>
  <si>
    <t xml:space="preserve"> W33 H40</t>
  </si>
  <si>
    <t>7120603-C</t>
  </si>
  <si>
    <t>POLSTER S3 AUSGESTELLT 3 CM B 36 H 25</t>
  </si>
  <si>
    <t xml:space="preserve"> W36 H25</t>
  </si>
  <si>
    <t>7120604-C</t>
  </si>
  <si>
    <t>POLSTER S3 AUSGESTELLT 3 CM B 36 H 30</t>
  </si>
  <si>
    <t xml:space="preserve"> W36 H30</t>
  </si>
  <si>
    <t>7120605-C</t>
  </si>
  <si>
    <t>POLSTER S3 AUSGESTELLT 3 CM B 36 H 35</t>
  </si>
  <si>
    <t xml:space="preserve"> W36 H35</t>
  </si>
  <si>
    <t>7120606-C</t>
  </si>
  <si>
    <t>POLSTER S3 AUSGESTELLT 3 CM B 36 H 40</t>
  </si>
  <si>
    <t xml:space="preserve"> W36 H40</t>
  </si>
  <si>
    <t>7120607-C</t>
  </si>
  <si>
    <t>POLSTER S3 AUSGESTELLT 3 CM B 39 H 25</t>
  </si>
  <si>
    <t xml:space="preserve"> W39 H25</t>
  </si>
  <si>
    <t>7120608-C</t>
  </si>
  <si>
    <t>POLSTER S3 AUSGESTELLT 3 CM B 39 H 30</t>
  </si>
  <si>
    <t xml:space="preserve"> W39 H30</t>
  </si>
  <si>
    <t>7120609-C</t>
  </si>
  <si>
    <t>POLSTER S3 AUSGESTELLT 3 CM B 39 H 35</t>
  </si>
  <si>
    <t xml:space="preserve"> W39 H35</t>
  </si>
  <si>
    <t>7120610-C</t>
  </si>
  <si>
    <t>POLSTER RÜCKENLEHNE S3 AUSGESTELLT B 39 H 40</t>
  </si>
  <si>
    <t>UPHOLSTERY BACKREST S3 FL</t>
  </si>
  <si>
    <t>LARED 39-40</t>
  </si>
  <si>
    <t>7120611-C</t>
  </si>
  <si>
    <t>POLSTER S3 AUSGESTELLT 3 CM B 42 H 25</t>
  </si>
  <si>
    <t xml:space="preserve"> W42 H25</t>
  </si>
  <si>
    <t>7120612-C</t>
  </si>
  <si>
    <t>POLSTER S3 AUSGESTELLT 3 CM B 42 H 30</t>
  </si>
  <si>
    <t xml:space="preserve"> W42 H30</t>
  </si>
  <si>
    <t>7120613-C</t>
  </si>
  <si>
    <t>POLSTER S3 AUSGESTELLT 3 CM B 42 H 35</t>
  </si>
  <si>
    <t xml:space="preserve"> W42 H35</t>
  </si>
  <si>
    <t>7120614-C</t>
  </si>
  <si>
    <t>POLSTER S3 AUSGESTELLT 3 CM B 42 H 40</t>
  </si>
  <si>
    <t xml:space="preserve"> W42 H40</t>
  </si>
  <si>
    <t>7120626-C</t>
  </si>
  <si>
    <t>POLSTER S3 VERJÜNGT 6 CM B 36 H 30</t>
  </si>
  <si>
    <t>UPHOLSTERY S3 TAPERED 6CM</t>
  </si>
  <si>
    <t>M W36 H30</t>
  </si>
  <si>
    <t>7120627-C</t>
  </si>
  <si>
    <t>POLSTER S3 VERJÜNGT 6 CM B 36 H 35</t>
  </si>
  <si>
    <t>M W36 H35</t>
  </si>
  <si>
    <t>7120628-C</t>
  </si>
  <si>
    <t>POLSTER S3 VERJÜNGT 6 CM B 36 H 40</t>
  </si>
  <si>
    <t>M W36 H40</t>
  </si>
  <si>
    <t>7120629-C</t>
  </si>
  <si>
    <t>POLSTER S3 VERJÜNGT 6 CM B 39 H 30</t>
  </si>
  <si>
    <t>M W39 H30</t>
  </si>
  <si>
    <t>7120630-C</t>
  </si>
  <si>
    <t>POLSTER S3 VERJÜNGT 6 CM B 39 H 35</t>
  </si>
  <si>
    <t>M W39 H35</t>
  </si>
  <si>
    <t>7120631-C</t>
  </si>
  <si>
    <t>POLSTER S3 VERJÜNGT 6 CM B 39 H 40</t>
  </si>
  <si>
    <t>M W39 H40</t>
  </si>
  <si>
    <t>7120632-C</t>
  </si>
  <si>
    <t>POLSTER S3 VERJÜNGT 6 CM B 42 H 30</t>
  </si>
  <si>
    <t>M W42 H30</t>
  </si>
  <si>
    <t>7120633-C</t>
  </si>
  <si>
    <t>POLSTER S3 VERJÜNGT 6 CM B 42 H 35</t>
  </si>
  <si>
    <t>M W42 H35</t>
  </si>
  <si>
    <t>7120634-C</t>
  </si>
  <si>
    <t>POLSTER S3 VERJÜNGT 6 CM B 42 H 40</t>
  </si>
  <si>
    <t>M W42 H40</t>
  </si>
  <si>
    <t>7120635-C</t>
  </si>
  <si>
    <t>POLSTER S3 VERJÜNGT 6 CM B 45 H 30</t>
  </si>
  <si>
    <t>M W45 H30</t>
  </si>
  <si>
    <t>7120636-C</t>
  </si>
  <si>
    <t>POLSTER S3 VERJÜNGT 6 CM B 45 H 35</t>
  </si>
  <si>
    <t>M W45 H35</t>
  </si>
  <si>
    <t>7120637-C</t>
  </si>
  <si>
    <t>POLSTER S3 VERJÜNGT 6 CM B 45 H 40</t>
  </si>
  <si>
    <t>M W45 H40</t>
  </si>
  <si>
    <t>7120642-C</t>
  </si>
  <si>
    <t>POLSTER LIGHT VERJÜNGT 6 CM B 36 H 30</t>
  </si>
  <si>
    <t>UPHOLSTERY LIGHT TAPER 6C</t>
  </si>
  <si>
    <t>CM W36 H30</t>
  </si>
  <si>
    <t>7120643-C</t>
  </si>
  <si>
    <t>POLSTER LIGHT VERJÜNGT 6 CM B 36 H 35</t>
  </si>
  <si>
    <t>CM W36 H35</t>
  </si>
  <si>
    <t>7120644-C</t>
  </si>
  <si>
    <t>POLSTER LIGHT VERJÜNGT 6 CM B 39 H 30</t>
  </si>
  <si>
    <t>CM W39 H30</t>
  </si>
  <si>
    <t>7120645-C</t>
  </si>
  <si>
    <t>POLSTER LIGHT VERJÜNGT 6 CM B 39 H 35</t>
  </si>
  <si>
    <t>CM W39 H35</t>
  </si>
  <si>
    <t>7120646-C</t>
  </si>
  <si>
    <t>POLSTER LIGHT VERJÜNGT 6 CM B 42 H 30</t>
  </si>
  <si>
    <t>CM W42 H30</t>
  </si>
  <si>
    <t>7120647-C</t>
  </si>
  <si>
    <t>POLSTER LIGHT VERJÜNGT 6 CM B 42 H 35</t>
  </si>
  <si>
    <t>CM W42 H35</t>
  </si>
  <si>
    <t>7120648-C</t>
  </si>
  <si>
    <t>CM W45 H30</t>
  </si>
  <si>
    <t>7120649-C</t>
  </si>
  <si>
    <t>POLSTER LIGHT VERJÜNGT 6 CM B 45 H 35</t>
  </si>
  <si>
    <t>CM W45 H35</t>
  </si>
  <si>
    <t>7120653-C</t>
  </si>
  <si>
    <t>POLSTER LIGHT AUSGESTELLT 3 CM B 33 H 25</t>
  </si>
  <si>
    <t>UPHOLSTERY LIGHT FLARED 3</t>
  </si>
  <si>
    <t>3CM W33 H25</t>
  </si>
  <si>
    <t>7120654-C</t>
  </si>
  <si>
    <t>POLSTER LIGHT AUSGESTELLT 3 CM B 33 H 30</t>
  </si>
  <si>
    <t>3CM W33 H30</t>
  </si>
  <si>
    <t>7120655-C</t>
  </si>
  <si>
    <t>POLSTER LIGHT AUSGESTELLT 3 CM B 33 H 35</t>
  </si>
  <si>
    <t>3CM W33 H35</t>
  </si>
  <si>
    <t>7120656-C</t>
  </si>
  <si>
    <t>POLSTER LIGHT AUSGESTELLT 3 CM B 36 H 25</t>
  </si>
  <si>
    <t>3CM W36 H25</t>
  </si>
  <si>
    <t>7120657-C</t>
  </si>
  <si>
    <t>POLSTER LIGHT AUSGESTELLT 3 CM B 36 H 30</t>
  </si>
  <si>
    <t>3CM W36 H30</t>
  </si>
  <si>
    <t>7120658-C</t>
  </si>
  <si>
    <t>POLSTER LIGHT AUSGESTELLT 3 CM B 36 H 35</t>
  </si>
  <si>
    <t>3CM W36 H35</t>
  </si>
  <si>
    <t>7120659-C</t>
  </si>
  <si>
    <t>POLSTER LIGHT AUSGESTELLT 3 CM B 39 H 25</t>
  </si>
  <si>
    <t>3CM W39 H25</t>
  </si>
  <si>
    <t>7120660-C</t>
  </si>
  <si>
    <t>POLSTER LIGHT AUSGESTELLT 3 CM B 39 H 30</t>
  </si>
  <si>
    <t>3CM W39 H30</t>
  </si>
  <si>
    <t>7120661-C</t>
  </si>
  <si>
    <t>POLSTER LIGHT AUSGESTELLT 3 CM B 39 H 35</t>
  </si>
  <si>
    <t>3CM W39 H35</t>
  </si>
  <si>
    <t>7120662-C</t>
  </si>
  <si>
    <t>POLSTER LIGHT AUSGESTELLT 3 CM B 42 H 25</t>
  </si>
  <si>
    <t>3CM W42 H25</t>
  </si>
  <si>
    <t>7120663-C</t>
  </si>
  <si>
    <t>POLSTER LIGHT AUSGESTELLT 3 CM B 42 H 30</t>
  </si>
  <si>
    <t>3CM W42 H30</t>
  </si>
  <si>
    <t>7120664-C</t>
  </si>
  <si>
    <t>POLSTER LIGHT AUSGESTELLT 3 CM B 42 H 35</t>
  </si>
  <si>
    <t>3CM W42 H35</t>
  </si>
  <si>
    <t>7151013-C</t>
  </si>
  <si>
    <t>CHASSIS SWING SHORT W 42 SCHWARZ</t>
  </si>
  <si>
    <t>CHASSIS SWING SHORT W 42</t>
  </si>
  <si>
    <t>7170018-C</t>
  </si>
  <si>
    <t>FUßSTÜTZE U-FORM 39 VERLÄNGERT (FÜR S-SERIE)</t>
  </si>
  <si>
    <t>FOOTREST U FORM 39 EXTEND</t>
  </si>
  <si>
    <t>DED (FOR S SERIE)</t>
  </si>
  <si>
    <t>7170190-C</t>
  </si>
  <si>
    <t>FUßSTÜTZE U-FORM 33 VERLÄNGERT (FÜR S-SERIE)</t>
  </si>
  <si>
    <t>FOOTREST U FORM 33 EXTEND</t>
  </si>
  <si>
    <t>7170191-C</t>
  </si>
  <si>
    <t>FUßSTÜTZE U-FORM 36 VERLÄNGERT (FÜR S-SERIE)</t>
  </si>
  <si>
    <t>FOOTREST U FORM 36 EXTEND</t>
  </si>
  <si>
    <t>DEN (FOR S SERIE)</t>
  </si>
  <si>
    <t>7170192-C</t>
  </si>
  <si>
    <t>FUßSTÜTZE U-FORM 42 VERLÄNGERT (FÜR S-SERIE)</t>
  </si>
  <si>
    <t>FOOTREST U FORM 42 EXTEND</t>
  </si>
  <si>
    <t>7170193-C</t>
  </si>
  <si>
    <t>FUßSTÜTZE U-FORM 45 VERLÄNGERT (FÜR S-SERIE)</t>
  </si>
  <si>
    <t>FOOTREST U FORM 45 EXTEND</t>
  </si>
  <si>
    <t>7170200-C</t>
  </si>
  <si>
    <t>FUßSTÜTZE U-FORM 50 VERLÄNGERT (FÜR S-SERIE)</t>
  </si>
  <si>
    <t>FOOTREST U FORM 50 EXTEND</t>
  </si>
  <si>
    <t>7170990-C</t>
  </si>
  <si>
    <t>FUßSTÜTZE U-FORM 30 VERLÄNGERT (FÜR S-SERIE)</t>
  </si>
  <si>
    <t>FOOTREST U FORM 30 EXTEND</t>
  </si>
  <si>
    <t>7190034-C</t>
  </si>
  <si>
    <t>GREIFREIFEN TITAN 20" MICRO</t>
  </si>
  <si>
    <t>HINTERRAD 26" SPINERGY LX</t>
  </si>
  <si>
    <t>HINTERRAD SPINERGY 24" LX 12 S/W SPEICHEN</t>
  </si>
  <si>
    <t>7220079-C</t>
  </si>
  <si>
    <t>HINTERRAD 24" SPOX LX S/W SPEICHEN</t>
  </si>
  <si>
    <t>REAR WHEEL 24" SPOX LX</t>
  </si>
  <si>
    <t>REARWHEEL SPINERGY 26" SLX SCHW/GRÜN SPEICHEN</t>
  </si>
  <si>
    <t>SPINERGY X 24" MIT ROTEN SPEICHEN</t>
  </si>
  <si>
    <t>SPINERGY X 24" WITH RED S</t>
  </si>
  <si>
    <t>SPOKES</t>
  </si>
  <si>
    <t>HINTERRAD 26" SPINERGYSLX BL NABE 24 SCHW SPEICHEN</t>
  </si>
  <si>
    <t>HINTERRAD SPINERGY 26" SLX SPEICHEN GRÜN/WEIß</t>
  </si>
  <si>
    <t>7220186-C</t>
  </si>
  <si>
    <t>HINTERRAD SPINERGY SPORT 26" SLX S/W SPEICHEN</t>
  </si>
  <si>
    <t>REAR WHEEL SPINERGY SPORT</t>
  </si>
  <si>
    <t>T 26" SLX</t>
  </si>
  <si>
    <t>HINTERRAD 26" SPINERGY SLX BL/ORANGE SPEICHEN</t>
  </si>
  <si>
    <t>HINTERRAD SPINERGY 24" CLX BLAUE SPEICHEN</t>
  </si>
  <si>
    <t>REAR WHEEL 24" SPINERGY C</t>
  </si>
  <si>
    <t>CLX</t>
  </si>
  <si>
    <t>HINTERRAD 26" SPINERGY SLX BL./GRÜNE SPEICHEN</t>
  </si>
  <si>
    <t>HINTERRAD 25" SPINERGY SLX SPEICHEN BLAU</t>
  </si>
  <si>
    <t>7300003-C</t>
  </si>
  <si>
    <t>HINTERACHSE CARBON B 42 0°</t>
  </si>
  <si>
    <t>REAR AXLE CARBON WIDE 420</t>
  </si>
  <si>
    <t>0 DEGREES</t>
  </si>
  <si>
    <t>8822146-C</t>
  </si>
  <si>
    <t>BENUTZERHANDBUCH IFU U3 LIGHT -- ENG</t>
  </si>
  <si>
    <t>User Manual IFU U3 Light-</t>
  </si>
  <si>
    <t>- ENG</t>
  </si>
  <si>
    <t>8822149-C</t>
  </si>
  <si>
    <t xml:space="preserve">NUTZERHANDBUCH IFU S3 Swing </t>
  </si>
  <si>
    <t>User Manual IFU S3 Swing</t>
  </si>
  <si>
    <t>Der Rahmen kann in 2 verschiedenen Gleichgewichts- und Höhenpositionen bestellt werden.</t>
  </si>
  <si>
    <t>Panthera X3 hat einen Rahmen, eine Rückenlehne und eine Hinterachse aus Carbon.</t>
  </si>
  <si>
    <t>Standardhöhe und 15 mm abgesenkt, „kippfreudig“ = leicht auf den Hinterrädern zu fahren.</t>
  </si>
  <si>
    <t>"kippfreudig"=leicht an den Hinterrädern hochzuziehen. Die Position kann später einfach geändert werden.</t>
  </si>
  <si>
    <t xml:space="preserve">     B2</t>
  </si>
  <si>
    <t xml:space="preserve">    A2</t>
  </si>
  <si>
    <t xml:space="preserve">   B1</t>
  </si>
  <si>
    <t>Preise verstehen sich exkl. MwSt.</t>
  </si>
  <si>
    <t>Permobil GmbH - Am Brüll 17 - 40878 Ratingen - www.permobil.de</t>
  </si>
  <si>
    <r>
      <t xml:space="preserve">Anpassungspauschale: RS060 - </t>
    </r>
    <r>
      <rPr>
        <b/>
        <sz val="10"/>
        <color theme="1"/>
        <rFont val="Calibri"/>
        <family val="2"/>
        <scheme val="minor"/>
      </rPr>
      <t>432 €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</si>
</sst>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 [$€-484]"/>
    <numFmt numFmtId="165" formatCode="[$£-809]#,##0"/>
    <numFmt numFmtId="166" formatCode="[$-C09]dd/mmmm/yyyy;@"/>
    <numFmt numFmtId="167" formatCode="[$€-2]\ #,##0"/>
    <numFmt numFmtId="168" formatCode="#,##0\ [$CHF]"/>
    <numFmt numFmtId="169" formatCode="#,##0\ [$EUR]"/>
  </numFmts>
  <fonts count="107" x14ac:knownFonts="1">
    <font>
      <sz val="11"/>
      <color theme="1"/>
      <name val="Calibri"/>
      <family val="2"/>
      <scheme val="minor"/>
    </font>
    <font>
      <sz val="7"/>
      <color theme="1"/>
      <name val="Calibri"/>
      <family val="2"/>
      <scheme val="minor"/>
    </font>
    <font>
      <u/>
      <sz val="11"/>
      <color theme="10"/>
      <name val="Calibri"/>
      <family val="2"/>
      <scheme val="minor"/>
    </font>
    <font>
      <u/>
      <sz val="8"/>
      <color theme="10"/>
      <name val="Calibri"/>
      <family val="2"/>
      <scheme val="minor"/>
    </font>
    <font>
      <b/>
      <i/>
      <sz val="12"/>
      <color rgb="FF0070C0"/>
      <name val="Calibri"/>
      <family val="2"/>
      <scheme val="minor"/>
    </font>
    <font>
      <sz val="11"/>
      <name val="Calibri"/>
      <family val="2"/>
      <scheme val="minor"/>
    </font>
    <font>
      <b/>
      <i/>
      <sz val="10"/>
      <color rgb="FFC00000"/>
      <name val="Calibri"/>
      <family val="2"/>
      <scheme val="minor"/>
    </font>
    <font>
      <sz val="8"/>
      <color theme="1"/>
      <name val="Calibri"/>
      <family val="2"/>
      <scheme val="minor"/>
    </font>
    <font>
      <b/>
      <i/>
      <sz val="12"/>
      <name val="Calibri"/>
      <family val="2"/>
      <scheme val="minor"/>
    </font>
    <font>
      <sz val="11"/>
      <color theme="0"/>
      <name val="Calibri"/>
      <family val="2"/>
      <scheme val="minor"/>
    </font>
    <font>
      <b/>
      <i/>
      <sz val="11"/>
      <color rgb="FFC00000"/>
      <name val="Calibri"/>
      <family val="2"/>
      <scheme val="minor"/>
    </font>
    <font>
      <b/>
      <sz val="11"/>
      <color theme="1"/>
      <name val="Calibri"/>
      <family val="2"/>
      <scheme val="minor"/>
    </font>
    <font>
      <sz val="10"/>
      <color theme="1"/>
      <name val="Calibri"/>
      <family val="2"/>
      <scheme val="minor"/>
    </font>
    <font>
      <sz val="8"/>
      <color rgb="FFC00000"/>
      <name val="Calibri"/>
      <family val="2"/>
      <scheme val="minor"/>
    </font>
    <font>
      <sz val="9"/>
      <color rgb="FFC00000"/>
      <name val="Calibri"/>
      <family val="2"/>
      <scheme val="minor"/>
    </font>
    <font>
      <b/>
      <sz val="10"/>
      <color theme="1"/>
      <name val="Calibri"/>
      <family val="2"/>
      <scheme val="minor"/>
    </font>
    <font>
      <sz val="9"/>
      <color theme="1"/>
      <name val="Calibri"/>
      <family val="2"/>
      <scheme val="minor"/>
    </font>
    <font>
      <u/>
      <sz val="9"/>
      <color theme="10"/>
      <name val="Calibri"/>
      <family val="2"/>
      <scheme val="minor"/>
    </font>
    <font>
      <b/>
      <sz val="8"/>
      <color rgb="FFC00000"/>
      <name val="Calibri"/>
      <family val="2"/>
      <scheme val="minor"/>
    </font>
    <font>
      <sz val="8"/>
      <name val="Calibri"/>
      <family val="2"/>
      <scheme val="minor"/>
    </font>
    <font>
      <u/>
      <sz val="10"/>
      <color theme="10"/>
      <name val="Calibri"/>
      <family val="2"/>
      <scheme val="minor"/>
    </font>
    <font>
      <b/>
      <i/>
      <sz val="10"/>
      <name val="Calibri"/>
      <family val="2"/>
      <scheme val="minor"/>
    </font>
    <font>
      <sz val="10"/>
      <name val="Calibri"/>
      <family val="2"/>
      <scheme val="minor"/>
    </font>
    <font>
      <b/>
      <sz val="10"/>
      <name val="Calibri"/>
      <family val="2"/>
      <scheme val="minor"/>
    </font>
    <font>
      <b/>
      <sz val="9"/>
      <color rgb="FFC00000"/>
      <name val="Calibri"/>
      <family val="2"/>
      <scheme val="minor"/>
    </font>
    <font>
      <i/>
      <sz val="9"/>
      <color theme="1"/>
      <name val="Calibri"/>
      <family val="2"/>
      <scheme val="minor"/>
    </font>
    <font>
      <sz val="9"/>
      <name val="Calibri"/>
      <family val="2"/>
      <scheme val="minor"/>
    </font>
    <font>
      <sz val="7"/>
      <name val="Calibri"/>
      <family val="2"/>
      <scheme val="minor"/>
    </font>
    <font>
      <sz val="6"/>
      <color theme="1"/>
      <name val="Calibri"/>
      <family val="2"/>
      <scheme val="minor"/>
    </font>
    <font>
      <b/>
      <i/>
      <sz val="11"/>
      <color theme="1"/>
      <name val="Calibri"/>
      <family val="2"/>
      <scheme val="minor"/>
    </font>
    <font>
      <b/>
      <i/>
      <u/>
      <sz val="12"/>
      <color theme="10"/>
      <name val="Calibri"/>
      <family val="2"/>
      <scheme val="minor"/>
    </font>
    <font>
      <sz val="11"/>
      <color theme="0" tint="-0.34998626667073579"/>
      <name val="Calibri"/>
      <family val="2"/>
      <scheme val="minor"/>
    </font>
    <font>
      <b/>
      <sz val="10"/>
      <color rgb="FF0070C0"/>
      <name val="Calibri"/>
      <family val="2"/>
      <scheme val="minor"/>
    </font>
    <font>
      <b/>
      <i/>
      <sz val="10"/>
      <color rgb="FF0070C0"/>
      <name val="Calibri"/>
      <family val="2"/>
      <scheme val="minor"/>
    </font>
    <font>
      <b/>
      <i/>
      <sz val="11"/>
      <name val="Calibri"/>
      <family val="2"/>
      <scheme val="minor"/>
    </font>
    <font>
      <b/>
      <sz val="9"/>
      <color rgb="FF0070C0"/>
      <name val="Calibri"/>
      <family val="2"/>
      <scheme val="minor"/>
    </font>
    <font>
      <b/>
      <sz val="8"/>
      <color theme="1"/>
      <name val="Calibri"/>
      <family val="2"/>
      <scheme val="minor"/>
    </font>
    <font>
      <sz val="9"/>
      <color rgb="FFFFFFFF"/>
      <name val="Arial"/>
      <family val="2"/>
    </font>
    <font>
      <sz val="9"/>
      <name val="Arial"/>
      <family val="2"/>
    </font>
    <font>
      <b/>
      <sz val="7"/>
      <color theme="1"/>
      <name val="Calibri"/>
      <family val="2"/>
      <scheme val="minor"/>
    </font>
    <font>
      <b/>
      <sz val="7"/>
      <color rgb="FF0070C0"/>
      <name val="Calibri"/>
      <family val="2"/>
      <scheme val="minor"/>
    </font>
    <font>
      <sz val="11"/>
      <color rgb="FFC00000"/>
      <name val="Calibri"/>
      <family val="2"/>
      <scheme val="minor"/>
    </font>
    <font>
      <b/>
      <sz val="7"/>
      <color rgb="FFC00000"/>
      <name val="Calibri"/>
      <family val="2"/>
      <scheme val="minor"/>
    </font>
    <font>
      <b/>
      <sz val="7"/>
      <name val="Calibri"/>
      <family val="2"/>
      <scheme val="minor"/>
    </font>
    <font>
      <b/>
      <sz val="11"/>
      <color rgb="FFC00000"/>
      <name val="Calibri"/>
      <family val="2"/>
      <scheme val="minor"/>
    </font>
    <font>
      <b/>
      <sz val="14"/>
      <color rgb="FFC00000"/>
      <name val="Calibri"/>
      <family val="2"/>
      <scheme val="minor"/>
    </font>
    <font>
      <b/>
      <sz val="12"/>
      <color rgb="FFC00000"/>
      <name val="Calibri"/>
      <family val="2"/>
      <scheme val="minor"/>
    </font>
    <font>
      <b/>
      <sz val="11"/>
      <name val="Calibri"/>
      <family val="2"/>
      <scheme val="minor"/>
    </font>
    <font>
      <sz val="12"/>
      <color rgb="FFC00000"/>
      <name val="Calibri"/>
      <family val="2"/>
      <scheme val="minor"/>
    </font>
    <font>
      <b/>
      <i/>
      <sz val="9"/>
      <color rgb="FFC00000"/>
      <name val="Calibri"/>
      <family val="2"/>
      <scheme val="minor"/>
    </font>
    <font>
      <b/>
      <sz val="9"/>
      <name val="Calibri"/>
      <family val="2"/>
      <scheme val="minor"/>
    </font>
    <font>
      <b/>
      <sz val="8"/>
      <name val="Calibri"/>
      <family val="2"/>
      <scheme val="minor"/>
    </font>
    <font>
      <b/>
      <i/>
      <sz val="12"/>
      <color rgb="FFC00000"/>
      <name val="Calibri"/>
      <family val="2"/>
      <scheme val="minor"/>
    </font>
    <font>
      <b/>
      <i/>
      <sz val="12"/>
      <color theme="1"/>
      <name val="Calibri"/>
      <family val="2"/>
      <scheme val="minor"/>
    </font>
    <font>
      <i/>
      <sz val="10"/>
      <color theme="1"/>
      <name val="Calibri"/>
      <family val="2"/>
      <scheme val="minor"/>
    </font>
    <font>
      <b/>
      <sz val="10"/>
      <color rgb="FFC00000"/>
      <name val="Calibri"/>
      <family val="2"/>
      <scheme val="minor"/>
    </font>
    <font>
      <b/>
      <i/>
      <u/>
      <sz val="11"/>
      <color theme="10"/>
      <name val="Calibri"/>
      <family val="2"/>
      <scheme val="minor"/>
    </font>
    <font>
      <sz val="11"/>
      <color rgb="FF0070C0"/>
      <name val="Calibri"/>
      <family val="2"/>
      <scheme val="minor"/>
    </font>
    <font>
      <b/>
      <sz val="9"/>
      <color theme="10"/>
      <name val="Calibri"/>
      <family val="2"/>
      <scheme val="minor"/>
    </font>
    <font>
      <sz val="11"/>
      <color theme="0" tint="-0.499984740745262"/>
      <name val="Calibri"/>
      <family val="2"/>
      <scheme val="minor"/>
    </font>
    <font>
      <sz val="12"/>
      <color theme="1"/>
      <name val="Calibri"/>
      <family val="2"/>
      <scheme val="minor"/>
    </font>
    <font>
      <b/>
      <i/>
      <sz val="12"/>
      <color theme="0" tint="-0.249977111117893"/>
      <name val="Calibri"/>
      <family val="2"/>
      <scheme val="minor"/>
    </font>
    <font>
      <sz val="11"/>
      <color theme="0" tint="-0.249977111117893"/>
      <name val="Calibri"/>
      <family val="2"/>
      <scheme val="minor"/>
    </font>
    <font>
      <b/>
      <sz val="11"/>
      <color theme="0" tint="-0.249977111117893"/>
      <name val="Calibri"/>
      <family val="2"/>
      <scheme val="minor"/>
    </font>
    <font>
      <b/>
      <sz val="12"/>
      <color theme="0" tint="-0.249977111117893"/>
      <name val="Calibri"/>
      <family val="2"/>
      <scheme val="minor"/>
    </font>
    <font>
      <b/>
      <sz val="11"/>
      <color theme="0" tint="-0.14999847407452621"/>
      <name val="Calibri"/>
      <family val="2"/>
      <scheme val="minor"/>
    </font>
    <font>
      <sz val="11"/>
      <color theme="0" tint="-0.14999847407452621"/>
      <name val="Calibri"/>
      <family val="2"/>
      <scheme val="minor"/>
    </font>
    <font>
      <b/>
      <sz val="12"/>
      <name val="Calibri"/>
      <family val="2"/>
      <scheme val="minor"/>
    </font>
    <font>
      <b/>
      <sz val="12"/>
      <color theme="0" tint="-0.34998626667073579"/>
      <name val="Calibri"/>
      <family val="2"/>
      <scheme val="minor"/>
    </font>
    <font>
      <b/>
      <i/>
      <sz val="12"/>
      <color theme="0" tint="-0.34998626667073579"/>
      <name val="Calibri"/>
      <family val="2"/>
      <scheme val="minor"/>
    </font>
    <font>
      <b/>
      <sz val="11"/>
      <color theme="0" tint="-0.34998626667073579"/>
      <name val="Calibri"/>
      <family val="2"/>
      <scheme val="minor"/>
    </font>
    <font>
      <sz val="9"/>
      <color theme="0" tint="-0.34998626667073579"/>
      <name val="Arial"/>
      <family val="2"/>
    </font>
    <font>
      <b/>
      <sz val="12"/>
      <color theme="0" tint="-0.34998626667073579"/>
      <name val="Arial"/>
      <family val="2"/>
    </font>
    <font>
      <sz val="11"/>
      <color indexed="8"/>
      <name val="Calibri"/>
      <family val="2"/>
      <scheme val="minor"/>
    </font>
    <font>
      <sz val="6"/>
      <color rgb="FFC00000"/>
      <name val="Calibri"/>
      <family val="2"/>
      <scheme val="minor"/>
    </font>
    <font>
      <b/>
      <i/>
      <sz val="11"/>
      <color rgb="FF0070C0"/>
      <name val="Calibri"/>
      <family val="2"/>
      <scheme val="minor"/>
    </font>
    <font>
      <b/>
      <sz val="14"/>
      <color theme="10"/>
      <name val="Calibri"/>
      <family val="2"/>
      <scheme val="minor"/>
    </font>
    <font>
      <b/>
      <sz val="11"/>
      <color rgb="FF0070C0"/>
      <name val="Calibri"/>
      <family val="2"/>
      <scheme val="minor"/>
    </font>
    <font>
      <b/>
      <sz val="18"/>
      <color rgb="FF0070C0"/>
      <name val="Calibri"/>
      <family val="2"/>
      <scheme val="minor"/>
    </font>
    <font>
      <sz val="11"/>
      <color rgb="FF000000"/>
      <name val="Calibri"/>
      <family val="2"/>
      <scheme val="minor"/>
    </font>
    <font>
      <i/>
      <sz val="11"/>
      <color theme="1"/>
      <name val="Calibri"/>
      <family val="2"/>
      <scheme val="minor"/>
    </font>
    <font>
      <b/>
      <sz val="14"/>
      <color rgb="FF0070C0"/>
      <name val="Calibri"/>
      <family val="2"/>
      <scheme val="minor"/>
    </font>
    <font>
      <b/>
      <sz val="16"/>
      <color theme="10"/>
      <name val="Calibri"/>
      <family val="2"/>
      <scheme val="minor"/>
    </font>
    <font>
      <b/>
      <sz val="8"/>
      <color theme="10"/>
      <name val="Calibri"/>
      <family val="2"/>
      <scheme val="minor"/>
    </font>
    <font>
      <sz val="12"/>
      <name val="Calibri"/>
      <family val="2"/>
      <scheme val="minor"/>
    </font>
    <font>
      <i/>
      <sz val="10"/>
      <color rgb="FF0070C0"/>
      <name val="Calibri"/>
      <family val="2"/>
      <scheme val="minor"/>
    </font>
    <font>
      <sz val="5"/>
      <color rgb="FFC00000"/>
      <name val="Calibri"/>
      <family val="2"/>
      <scheme val="minor"/>
    </font>
    <font>
      <sz val="10"/>
      <color theme="0"/>
      <name val="Calibri"/>
      <family val="2"/>
    </font>
    <font>
      <sz val="10"/>
      <color theme="1"/>
      <name val="Calibri"/>
      <family val="2"/>
    </font>
    <font>
      <b/>
      <i/>
      <sz val="9"/>
      <name val="Calibri"/>
      <family val="2"/>
      <scheme val="minor"/>
    </font>
    <font>
      <i/>
      <sz val="8"/>
      <color theme="1"/>
      <name val="Calibri"/>
      <family val="2"/>
      <scheme val="minor"/>
    </font>
    <font>
      <sz val="6"/>
      <color rgb="FFFFFFFF"/>
      <name val="Arial"/>
      <family val="2"/>
    </font>
    <font>
      <i/>
      <sz val="9"/>
      <name val="Calibri"/>
      <family val="2"/>
      <scheme val="minor"/>
    </font>
    <font>
      <sz val="8.5"/>
      <name val="Calibri"/>
      <family val="2"/>
      <scheme val="minor"/>
    </font>
    <font>
      <sz val="7"/>
      <color rgb="FFC00000"/>
      <name val="Calibri"/>
      <family val="2"/>
      <scheme val="minor"/>
    </font>
    <font>
      <b/>
      <i/>
      <sz val="10"/>
      <color rgb="FF002060"/>
      <name val="Calibri"/>
      <family val="2"/>
      <scheme val="minor"/>
    </font>
    <font>
      <vertAlign val="subscript"/>
      <sz val="12"/>
      <name val="Calibri"/>
      <family val="2"/>
      <scheme val="minor"/>
    </font>
    <font>
      <b/>
      <vertAlign val="subscript"/>
      <sz val="16"/>
      <color rgb="FF8A0000"/>
      <name val="Calibri"/>
      <family val="2"/>
      <scheme val="minor"/>
    </font>
    <font>
      <b/>
      <sz val="10"/>
      <color rgb="FF8A0000"/>
      <name val="Calibri"/>
      <family val="2"/>
      <scheme val="minor"/>
    </font>
    <font>
      <b/>
      <sz val="7"/>
      <color theme="5" tint="-0.499984740745262"/>
      <name val="Calibri"/>
      <family val="2"/>
      <scheme val="minor"/>
    </font>
    <font>
      <b/>
      <i/>
      <sz val="8"/>
      <color theme="5" tint="-0.499984740745262"/>
      <name val="Calibri"/>
      <family val="2"/>
      <scheme val="minor"/>
    </font>
    <font>
      <b/>
      <i/>
      <sz val="9"/>
      <color theme="1"/>
      <name val="Calibri"/>
      <family val="2"/>
      <scheme val="minor"/>
    </font>
    <font>
      <b/>
      <sz val="11"/>
      <color theme="8" tint="-0.249977111117893"/>
      <name val="Calibri"/>
      <family val="2"/>
      <scheme val="minor"/>
    </font>
    <font>
      <sz val="11"/>
      <color theme="1"/>
      <name val="Aptos Narrow"/>
      <family val="2"/>
    </font>
    <font>
      <i/>
      <sz val="8"/>
      <color theme="5" tint="-0.499984740745262"/>
      <name val="Calibri"/>
      <family val="2"/>
      <scheme val="minor"/>
    </font>
    <font>
      <sz val="8"/>
      <color rgb="FF000000"/>
      <name val="Segoe UI"/>
      <family val="2"/>
    </font>
    <font>
      <b/>
      <sz val="10"/>
      <color theme="0"/>
      <name val="Calibri"/>
      <family val="2"/>
    </font>
  </fonts>
  <fills count="2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39997558519241921"/>
        <bgColor indexed="64"/>
      </patternFill>
    </fill>
    <fill>
      <patternFill patternType="solid">
        <fgColor rgb="FFFFFF00"/>
        <bgColor indexed="64"/>
      </patternFill>
    </fill>
    <fill>
      <patternFill patternType="solid">
        <fgColor theme="2"/>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0070C0"/>
        <bgColor indexed="64"/>
      </patternFill>
    </fill>
    <fill>
      <patternFill patternType="solid">
        <fgColor rgb="FF92D050"/>
        <bgColor indexed="64"/>
      </patternFill>
    </fill>
    <fill>
      <patternFill patternType="solid">
        <fgColor rgb="FF00B050"/>
        <bgColor indexed="64"/>
      </patternFill>
    </fill>
    <fill>
      <patternFill patternType="solid">
        <fgColor rgb="FFFFC000"/>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7" tint="0.79998168889431442"/>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s>
  <cellStyleXfs count="3">
    <xf numFmtId="0" fontId="0" fillId="0" borderId="0"/>
    <xf numFmtId="0" fontId="2" fillId="0" borderId="0" applyNumberFormat="0" applyFill="0" applyBorder="0" applyAlignment="0" applyProtection="0"/>
    <xf numFmtId="0" fontId="73" fillId="0" borderId="0"/>
  </cellStyleXfs>
  <cellXfs count="617">
    <xf numFmtId="0" fontId="0" fillId="0" borderId="0" xfId="0"/>
    <xf numFmtId="0" fontId="0" fillId="0" borderId="0" xfId="0" applyAlignment="1">
      <alignment horizontal="center"/>
    </xf>
    <xf numFmtId="0" fontId="0" fillId="0" borderId="0" xfId="0" applyAlignment="1">
      <alignment horizontal="right"/>
    </xf>
    <xf numFmtId="0" fontId="6" fillId="0" borderId="0" xfId="0" applyFont="1" applyAlignment="1">
      <alignment horizontal="right"/>
    </xf>
    <xf numFmtId="0" fontId="10" fillId="0" borderId="0" xfId="0" applyFont="1" applyAlignment="1">
      <alignment horizontal="center"/>
    </xf>
    <xf numFmtId="0" fontId="0" fillId="0" borderId="0" xfId="0" applyAlignment="1">
      <alignment horizontal="left"/>
    </xf>
    <xf numFmtId="0" fontId="6" fillId="0" borderId="0" xfId="0" applyFont="1" applyAlignment="1">
      <alignment horizontal="right" vertical="center"/>
    </xf>
    <xf numFmtId="0" fontId="11" fillId="0" borderId="0" xfId="0" applyFont="1"/>
    <xf numFmtId="0" fontId="0" fillId="0" borderId="0" xfId="0" applyAlignment="1" applyProtection="1">
      <alignment horizontal="center"/>
      <protection locked="0"/>
    </xf>
    <xf numFmtId="0" fontId="27" fillId="0" borderId="0" xfId="0" applyFont="1" applyAlignment="1">
      <alignment horizontal="center"/>
    </xf>
    <xf numFmtId="0" fontId="21" fillId="0" borderId="0" xfId="0" applyFont="1" applyAlignment="1">
      <alignment horizontal="right" vertical="center"/>
    </xf>
    <xf numFmtId="0" fontId="5" fillId="0" borderId="0" xfId="0" applyFont="1" applyAlignment="1" applyProtection="1">
      <alignment horizontal="center"/>
      <protection locked="0"/>
    </xf>
    <xf numFmtId="0" fontId="20" fillId="0" borderId="0" xfId="1" applyFont="1" applyProtection="1"/>
    <xf numFmtId="0" fontId="3" fillId="0" borderId="0" xfId="1" applyFont="1" applyAlignment="1" applyProtection="1">
      <alignment horizontal="left" vertical="center"/>
    </xf>
    <xf numFmtId="0" fontId="3" fillId="0" borderId="0" xfId="1" applyFont="1" applyAlignment="1" applyProtection="1">
      <alignment horizontal="center" vertical="center"/>
    </xf>
    <xf numFmtId="0" fontId="5" fillId="0" borderId="0" xfId="0" applyFont="1"/>
    <xf numFmtId="0" fontId="5" fillId="0" borderId="0" xfId="0" applyFont="1" applyAlignment="1">
      <alignment horizontal="left"/>
    </xf>
    <xf numFmtId="0" fontId="31" fillId="0" borderId="0" xfId="0" applyFont="1" applyAlignment="1" applyProtection="1">
      <alignment horizontal="center"/>
      <protection locked="0"/>
    </xf>
    <xf numFmtId="0" fontId="32" fillId="2" borderId="4" xfId="0" applyFont="1" applyFill="1" applyBorder="1" applyAlignment="1" applyProtection="1">
      <alignment horizontal="center" vertical="center"/>
      <protection locked="0"/>
    </xf>
    <xf numFmtId="14" fontId="16" fillId="4" borderId="0" xfId="0" applyNumberFormat="1" applyFont="1" applyFill="1" applyAlignment="1" applyProtection="1">
      <alignment horizontal="left" vertical="center"/>
      <protection locked="0"/>
    </xf>
    <xf numFmtId="0" fontId="23" fillId="0" borderId="0" xfId="1" applyFont="1" applyAlignment="1" applyProtection="1">
      <alignment horizontal="center" vertical="center"/>
    </xf>
    <xf numFmtId="0" fontId="0" fillId="5" borderId="0" xfId="0" applyFill="1"/>
    <xf numFmtId="0" fontId="5" fillId="0" borderId="0" xfId="0" applyFont="1" applyAlignment="1">
      <alignment horizontal="center"/>
    </xf>
    <xf numFmtId="0" fontId="11" fillId="0" borderId="0" xfId="0" applyFont="1" applyAlignment="1">
      <alignment horizontal="right"/>
    </xf>
    <xf numFmtId="0" fontId="27" fillId="0" borderId="0" xfId="0" applyFont="1" applyAlignment="1">
      <alignment horizontal="right" vertical="center"/>
    </xf>
    <xf numFmtId="1" fontId="0" fillId="0" borderId="0" xfId="0" applyNumberFormat="1"/>
    <xf numFmtId="49" fontId="0" fillId="0" borderId="0" xfId="0" applyNumberFormat="1" applyAlignment="1">
      <alignment horizontal="right"/>
    </xf>
    <xf numFmtId="49" fontId="5" fillId="0" borderId="0" xfId="0" applyNumberFormat="1" applyFont="1" applyAlignment="1">
      <alignment horizontal="right"/>
    </xf>
    <xf numFmtId="0" fontId="9" fillId="0" borderId="0" xfId="0" applyFont="1" applyAlignment="1">
      <alignment horizontal="left"/>
    </xf>
    <xf numFmtId="0" fontId="9" fillId="0" borderId="0" xfId="0" applyFont="1"/>
    <xf numFmtId="0" fontId="27" fillId="0" borderId="0" xfId="0" applyFont="1" applyAlignment="1" applyProtection="1">
      <alignment horizontal="center"/>
      <protection locked="0"/>
    </xf>
    <xf numFmtId="0" fontId="26" fillId="0" borderId="0" xfId="0" applyFont="1" applyAlignment="1">
      <alignment horizontal="left"/>
    </xf>
    <xf numFmtId="0" fontId="27" fillId="0" borderId="0" xfId="0" applyFont="1"/>
    <xf numFmtId="49" fontId="27" fillId="0" borderId="0" xfId="0" applyNumberFormat="1" applyFont="1" applyAlignment="1">
      <alignment horizontal="right" vertical="center"/>
    </xf>
    <xf numFmtId="0" fontId="26" fillId="0" borderId="0" xfId="0" applyFont="1"/>
    <xf numFmtId="0" fontId="19" fillId="0" borderId="0" xfId="0" applyFont="1" applyAlignment="1">
      <alignment horizontal="right"/>
    </xf>
    <xf numFmtId="49" fontId="5" fillId="0" borderId="0" xfId="0" applyNumberFormat="1" applyFont="1" applyAlignment="1">
      <alignment horizontal="left"/>
    </xf>
    <xf numFmtId="0" fontId="19" fillId="0" borderId="0" xfId="0" applyFont="1" applyProtection="1">
      <protection locked="0"/>
    </xf>
    <xf numFmtId="0" fontId="44" fillId="0" borderId="0" xfId="0" applyFont="1"/>
    <xf numFmtId="0" fontId="11" fillId="0" borderId="4" xfId="0" applyFont="1" applyBorder="1" applyAlignment="1">
      <alignment horizontal="right"/>
    </xf>
    <xf numFmtId="0" fontId="0" fillId="0" borderId="4" xfId="0" applyBorder="1" applyAlignment="1">
      <alignment horizontal="right"/>
    </xf>
    <xf numFmtId="0" fontId="47" fillId="0" borderId="0" xfId="0" applyFont="1"/>
    <xf numFmtId="0" fontId="47" fillId="0" borderId="0" xfId="0" applyFont="1" applyAlignment="1">
      <alignment horizontal="left"/>
    </xf>
    <xf numFmtId="0" fontId="5" fillId="0" borderId="0" xfId="0" applyFont="1" applyAlignment="1">
      <alignment horizontal="right"/>
    </xf>
    <xf numFmtId="0" fontId="5" fillId="0" borderId="4" xfId="0" applyFont="1" applyBorder="1"/>
    <xf numFmtId="0" fontId="0" fillId="0" borderId="4" xfId="0" applyBorder="1"/>
    <xf numFmtId="0" fontId="11" fillId="0" borderId="4" xfId="0" applyFont="1" applyBorder="1" applyAlignment="1">
      <alignment horizontal="center"/>
    </xf>
    <xf numFmtId="0" fontId="0" fillId="0" borderId="4" xfId="0" applyBorder="1" applyAlignment="1">
      <alignment horizontal="center"/>
    </xf>
    <xf numFmtId="0" fontId="0" fillId="0" borderId="0" xfId="0" applyAlignment="1">
      <alignment horizontal="center" vertical="center"/>
    </xf>
    <xf numFmtId="0" fontId="4" fillId="5" borderId="0" xfId="0" applyFont="1" applyFill="1" applyAlignment="1">
      <alignment horizontal="left" vertical="center"/>
    </xf>
    <xf numFmtId="0" fontId="11" fillId="5" borderId="0" xfId="0" applyFont="1" applyFill="1"/>
    <xf numFmtId="0" fontId="11" fillId="5" borderId="0" xfId="0" applyFont="1" applyFill="1" applyAlignment="1">
      <alignment horizontal="right"/>
    </xf>
    <xf numFmtId="0" fontId="0" fillId="5" borderId="0" xfId="0" applyFill="1" applyAlignment="1">
      <alignment horizontal="center"/>
    </xf>
    <xf numFmtId="0" fontId="0" fillId="5" borderId="0" xfId="0" applyFill="1" applyAlignment="1">
      <alignment horizontal="right"/>
    </xf>
    <xf numFmtId="0" fontId="0" fillId="7" borderId="0" xfId="0" applyFill="1"/>
    <xf numFmtId="0" fontId="47" fillId="7" borderId="4" xfId="0" applyFont="1" applyFill="1" applyBorder="1" applyAlignment="1">
      <alignment horizontal="left"/>
    </xf>
    <xf numFmtId="0" fontId="52" fillId="5" borderId="0" xfId="0" applyFont="1" applyFill="1" applyAlignment="1">
      <alignment horizontal="left"/>
    </xf>
    <xf numFmtId="0" fontId="5" fillId="0" borderId="4" xfId="0" applyFont="1" applyBorder="1" applyAlignment="1">
      <alignment horizontal="center"/>
    </xf>
    <xf numFmtId="0" fontId="0" fillId="0" borderId="13" xfId="0" applyBorder="1" applyAlignment="1">
      <alignment horizontal="right"/>
    </xf>
    <xf numFmtId="0" fontId="0" fillId="0" borderId="5" xfId="0" applyBorder="1" applyAlignment="1">
      <alignment horizontal="center"/>
    </xf>
    <xf numFmtId="0" fontId="38" fillId="0" borderId="7" xfId="0" applyFont="1" applyBorder="1" applyAlignment="1">
      <alignment horizontal="right"/>
    </xf>
    <xf numFmtId="0" fontId="0" fillId="0" borderId="10" xfId="0" applyBorder="1" applyAlignment="1">
      <alignment horizontal="center"/>
    </xf>
    <xf numFmtId="0" fontId="0" fillId="0" borderId="11" xfId="0" applyBorder="1" applyAlignment="1">
      <alignment horizontal="center"/>
    </xf>
    <xf numFmtId="0" fontId="0" fillId="0" borderId="12" xfId="0" applyBorder="1" applyAlignment="1">
      <alignment horizontal="right"/>
    </xf>
    <xf numFmtId="0" fontId="0" fillId="0" borderId="11" xfId="0" applyBorder="1" applyAlignment="1">
      <alignment horizontal="right"/>
    </xf>
    <xf numFmtId="0" fontId="48" fillId="0" borderId="0" xfId="0" applyFont="1" applyAlignment="1" applyProtection="1">
      <alignment horizontal="center"/>
      <protection locked="0"/>
    </xf>
    <xf numFmtId="0" fontId="41" fillId="0" borderId="0" xfId="0" applyFont="1" applyAlignment="1" applyProtection="1">
      <alignment horizontal="center"/>
      <protection locked="0"/>
    </xf>
    <xf numFmtId="0" fontId="26" fillId="0" borderId="0" xfId="0" applyFont="1" applyProtection="1">
      <protection locked="0"/>
    </xf>
    <xf numFmtId="49" fontId="5" fillId="0" borderId="0" xfId="0" applyNumberFormat="1" applyFont="1"/>
    <xf numFmtId="0" fontId="8" fillId="5" borderId="0" xfId="0" applyFont="1" applyFill="1" applyAlignment="1">
      <alignment horizontal="left"/>
    </xf>
    <xf numFmtId="49" fontId="47" fillId="0" borderId="0" xfId="0" applyNumberFormat="1" applyFont="1"/>
    <xf numFmtId="0" fontId="5" fillId="0" borderId="4" xfId="0" applyFont="1" applyBorder="1" applyAlignment="1">
      <alignment horizontal="right"/>
    </xf>
    <xf numFmtId="0" fontId="11" fillId="5" borderId="0" xfId="0" applyFont="1" applyFill="1" applyAlignment="1" applyProtection="1">
      <alignment horizontal="center"/>
      <protection locked="0"/>
    </xf>
    <xf numFmtId="0" fontId="11" fillId="0" borderId="4" xfId="0" applyFont="1" applyBorder="1" applyAlignment="1" applyProtection="1">
      <alignment horizontal="center"/>
      <protection locked="0"/>
    </xf>
    <xf numFmtId="0" fontId="0" fillId="5" borderId="0" xfId="0" applyFill="1" applyAlignment="1" applyProtection="1">
      <alignment horizontal="center"/>
      <protection locked="0"/>
    </xf>
    <xf numFmtId="0" fontId="0" fillId="0" borderId="4" xfId="0" applyBorder="1" applyAlignment="1" applyProtection="1">
      <alignment horizontal="center"/>
      <protection locked="0"/>
    </xf>
    <xf numFmtId="0" fontId="0" fillId="0" borderId="6" xfId="0" applyBorder="1" applyAlignment="1" applyProtection="1">
      <alignment horizontal="center"/>
      <protection locked="0"/>
    </xf>
    <xf numFmtId="0" fontId="0" fillId="0" borderId="11" xfId="0" applyBorder="1" applyAlignment="1" applyProtection="1">
      <alignment horizontal="center"/>
      <protection locked="0"/>
    </xf>
    <xf numFmtId="0" fontId="45" fillId="0" borderId="4" xfId="0" applyFont="1" applyBorder="1" applyAlignment="1" applyProtection="1">
      <alignment horizontal="center"/>
      <protection locked="0"/>
    </xf>
    <xf numFmtId="0" fontId="23" fillId="0" borderId="0" xfId="1" applyFont="1" applyAlignment="1" applyProtection="1">
      <alignment horizontal="left"/>
    </xf>
    <xf numFmtId="0" fontId="23" fillId="0" borderId="0" xfId="1" applyFont="1" applyAlignment="1" applyProtection="1">
      <alignment horizontal="left" vertical="center"/>
    </xf>
    <xf numFmtId="0" fontId="0" fillId="3" borderId="0" xfId="0" applyFill="1"/>
    <xf numFmtId="0" fontId="20" fillId="3" borderId="0" xfId="1" applyFont="1" applyFill="1" applyProtection="1"/>
    <xf numFmtId="0" fontId="3" fillId="3" borderId="0" xfId="1" applyFont="1" applyFill="1" applyAlignment="1" applyProtection="1">
      <alignment horizontal="left" vertical="center"/>
    </xf>
    <xf numFmtId="0" fontId="53" fillId="3" borderId="0" xfId="0" applyFont="1" applyFill="1" applyAlignment="1">
      <alignment horizontal="left" vertical="center"/>
    </xf>
    <xf numFmtId="0" fontId="20" fillId="3" borderId="0" xfId="1" applyFont="1" applyFill="1" applyAlignment="1" applyProtection="1">
      <alignment horizontal="center"/>
    </xf>
    <xf numFmtId="0" fontId="20" fillId="0" borderId="0" xfId="1" applyFont="1" applyAlignment="1" applyProtection="1">
      <alignment horizontal="right"/>
    </xf>
    <xf numFmtId="0" fontId="5" fillId="0" borderId="0" xfId="1" applyFont="1" applyAlignment="1" applyProtection="1">
      <alignment horizontal="left"/>
    </xf>
    <xf numFmtId="0" fontId="0" fillId="8" borderId="0" xfId="0" applyFill="1" applyAlignment="1">
      <alignment horizontal="center"/>
    </xf>
    <xf numFmtId="0" fontId="0" fillId="2" borderId="0" xfId="0" applyFill="1"/>
    <xf numFmtId="0" fontId="46" fillId="6"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0" fontId="38" fillId="0" borderId="0" xfId="0" applyFont="1" applyAlignment="1" applyProtection="1">
      <alignment horizontal="right"/>
      <protection locked="0"/>
    </xf>
    <xf numFmtId="0" fontId="46" fillId="6" borderId="0" xfId="0" applyFont="1" applyFill="1" applyProtection="1">
      <protection locked="0"/>
    </xf>
    <xf numFmtId="0" fontId="48" fillId="0" borderId="0" xfId="0" applyFont="1" applyProtection="1">
      <protection locked="0"/>
    </xf>
    <xf numFmtId="0" fontId="48" fillId="0" borderId="0" xfId="0" applyFont="1" applyAlignment="1" applyProtection="1">
      <alignment horizontal="center" vertical="center"/>
      <protection locked="0"/>
    </xf>
    <xf numFmtId="0" fontId="48" fillId="0" borderId="0" xfId="0" applyFont="1" applyAlignment="1" applyProtection="1">
      <alignment vertical="center"/>
      <protection locked="0"/>
    </xf>
    <xf numFmtId="0" fontId="47" fillId="4" borderId="4" xfId="0" applyFont="1" applyFill="1" applyBorder="1" applyAlignment="1">
      <alignment horizontal="left"/>
    </xf>
    <xf numFmtId="0" fontId="5" fillId="0" borderId="0" xfId="0" applyFont="1" applyAlignment="1" applyProtection="1">
      <alignment horizontal="center" vertical="center"/>
      <protection locked="0"/>
    </xf>
    <xf numFmtId="0" fontId="5" fillId="0" borderId="4" xfId="0" applyFont="1" applyBorder="1" applyAlignment="1" applyProtection="1">
      <alignment horizontal="center"/>
      <protection locked="0"/>
    </xf>
    <xf numFmtId="1" fontId="5" fillId="0" borderId="0" xfId="0" applyNumberFormat="1" applyFont="1"/>
    <xf numFmtId="0" fontId="0" fillId="3" borderId="4" xfId="0" applyFill="1" applyBorder="1"/>
    <xf numFmtId="0" fontId="44" fillId="0" borderId="0" xfId="0" applyFont="1" applyAlignment="1">
      <alignment horizontal="center"/>
    </xf>
    <xf numFmtId="0" fontId="19" fillId="0" borderId="0" xfId="1" applyFont="1" applyAlignment="1" applyProtection="1">
      <alignment horizontal="center" vertical="center"/>
    </xf>
    <xf numFmtId="0" fontId="3" fillId="0" borderId="0" xfId="1" applyFont="1" applyAlignment="1" applyProtection="1">
      <alignment horizontal="center"/>
    </xf>
    <xf numFmtId="0" fontId="3" fillId="0" borderId="0" xfId="1" applyFont="1" applyFill="1" applyAlignment="1" applyProtection="1">
      <alignment horizontal="center" vertical="top"/>
    </xf>
    <xf numFmtId="0" fontId="17" fillId="0" borderId="0" xfId="1" applyFont="1" applyFill="1" applyProtection="1"/>
    <xf numFmtId="0" fontId="0" fillId="8" borderId="4" xfId="0" applyFill="1" applyBorder="1" applyAlignment="1">
      <alignment horizontal="center"/>
    </xf>
    <xf numFmtId="0" fontId="35" fillId="0" borderId="0" xfId="1" applyFont="1" applyAlignment="1" applyProtection="1">
      <alignment horizontal="left" vertical="top"/>
    </xf>
    <xf numFmtId="0" fontId="61" fillId="5" borderId="0" xfId="0" applyFont="1" applyFill="1" applyAlignment="1">
      <alignment horizontal="left" vertical="center"/>
    </xf>
    <xf numFmtId="0" fontId="62" fillId="5" borderId="0" xfId="0" applyFont="1" applyFill="1"/>
    <xf numFmtId="0" fontId="62" fillId="5" borderId="0" xfId="0" applyFont="1" applyFill="1" applyAlignment="1" applyProtection="1">
      <alignment horizontal="center"/>
      <protection locked="0"/>
    </xf>
    <xf numFmtId="0" fontId="63" fillId="5" borderId="0" xfId="0" applyFont="1" applyFill="1" applyAlignment="1">
      <alignment horizontal="right"/>
    </xf>
    <xf numFmtId="0" fontId="62" fillId="0" borderId="0" xfId="0" applyFont="1" applyAlignment="1">
      <alignment horizontal="right"/>
    </xf>
    <xf numFmtId="0" fontId="62" fillId="0" borderId="0" xfId="0" applyFont="1" applyAlignment="1">
      <alignment horizontal="center"/>
    </xf>
    <xf numFmtId="0" fontId="62" fillId="0" borderId="0" xfId="0" applyFont="1" applyAlignment="1" applyProtection="1">
      <alignment horizontal="center"/>
      <protection locked="0"/>
    </xf>
    <xf numFmtId="0" fontId="62" fillId="0" borderId="0" xfId="0" applyFont="1"/>
    <xf numFmtId="0" fontId="62" fillId="0" borderId="4" xfId="0" applyFont="1" applyBorder="1" applyAlignment="1">
      <alignment horizontal="center"/>
    </xf>
    <xf numFmtId="0" fontId="62" fillId="0" borderId="4" xfId="0" applyFont="1" applyBorder="1" applyAlignment="1" applyProtection="1">
      <alignment horizontal="center"/>
      <protection locked="0"/>
    </xf>
    <xf numFmtId="0" fontId="63" fillId="0" borderId="4" xfId="0" applyFont="1" applyBorder="1" applyAlignment="1">
      <alignment horizontal="left"/>
    </xf>
    <xf numFmtId="0" fontId="62" fillId="3" borderId="0" xfId="0" applyFont="1" applyFill="1"/>
    <xf numFmtId="0" fontId="63" fillId="0" borderId="0" xfId="0" applyFont="1" applyAlignment="1">
      <alignment horizontal="left"/>
    </xf>
    <xf numFmtId="0" fontId="62" fillId="5" borderId="0" xfId="0" applyFont="1" applyFill="1" applyAlignment="1">
      <alignment horizontal="right"/>
    </xf>
    <xf numFmtId="0" fontId="62" fillId="0" borderId="4" xfId="0" applyFont="1" applyBorder="1" applyAlignment="1">
      <alignment horizontal="right"/>
    </xf>
    <xf numFmtId="0" fontId="64" fillId="6" borderId="0" xfId="0" applyFont="1" applyFill="1" applyAlignment="1" applyProtection="1">
      <alignment horizontal="center" vertical="center"/>
      <protection locked="0"/>
    </xf>
    <xf numFmtId="0" fontId="64" fillId="0" borderId="0" xfId="0" applyFont="1" applyAlignment="1" applyProtection="1">
      <alignment horizontal="center" vertical="center"/>
      <protection locked="0"/>
    </xf>
    <xf numFmtId="0" fontId="63" fillId="0" borderId="0" xfId="0" applyFont="1"/>
    <xf numFmtId="0" fontId="62" fillId="0" borderId="4" xfId="0" applyFont="1" applyBorder="1"/>
    <xf numFmtId="0" fontId="62" fillId="0" borderId="5" xfId="0" applyFont="1" applyBorder="1"/>
    <xf numFmtId="0" fontId="62" fillId="0" borderId="7" xfId="0" applyFont="1" applyBorder="1"/>
    <xf numFmtId="0" fontId="62" fillId="7" borderId="0" xfId="0" applyFont="1" applyFill="1"/>
    <xf numFmtId="0" fontId="63" fillId="0" borderId="8" xfId="0" applyFont="1" applyBorder="1"/>
    <xf numFmtId="0" fontId="62" fillId="0" borderId="9" xfId="0" applyFont="1" applyBorder="1"/>
    <xf numFmtId="0" fontId="62" fillId="0" borderId="8" xfId="0" applyFont="1" applyBorder="1"/>
    <xf numFmtId="0" fontId="62" fillId="0" borderId="10" xfId="0" applyFont="1" applyBorder="1"/>
    <xf numFmtId="0" fontId="62" fillId="0" borderId="12" xfId="0" applyFont="1" applyBorder="1"/>
    <xf numFmtId="0" fontId="63" fillId="0" borderId="9" xfId="0" applyFont="1" applyBorder="1"/>
    <xf numFmtId="0" fontId="63" fillId="0" borderId="10" xfId="0" applyFont="1" applyBorder="1"/>
    <xf numFmtId="0" fontId="62" fillId="0" borderId="11" xfId="0" applyFont="1" applyBorder="1"/>
    <xf numFmtId="0" fontId="38" fillId="0" borderId="0" xfId="0" applyFont="1" applyAlignment="1">
      <alignment horizontal="right"/>
    </xf>
    <xf numFmtId="0" fontId="67" fillId="0" borderId="0" xfId="0" applyFont="1" applyAlignment="1" applyProtection="1">
      <alignment horizontal="center" vertical="center"/>
      <protection locked="0"/>
    </xf>
    <xf numFmtId="0" fontId="5" fillId="0" borderId="11" xfId="0" applyFont="1" applyBorder="1" applyAlignment="1">
      <alignment horizontal="right"/>
    </xf>
    <xf numFmtId="1" fontId="0" fillId="0" borderId="0" xfId="0" applyNumberFormat="1" applyAlignment="1">
      <alignment horizontal="right"/>
    </xf>
    <xf numFmtId="0" fontId="31" fillId="0" borderId="0" xfId="0" applyFont="1" applyAlignment="1">
      <alignment horizontal="right"/>
    </xf>
    <xf numFmtId="0" fontId="31" fillId="0" borderId="0" xfId="0" applyFont="1" applyAlignment="1">
      <alignment horizontal="center"/>
    </xf>
    <xf numFmtId="0" fontId="68" fillId="0" borderId="0" xfId="0" applyFont="1" applyAlignment="1" applyProtection="1">
      <alignment horizontal="center" vertical="center"/>
      <protection locked="0"/>
    </xf>
    <xf numFmtId="0" fontId="68" fillId="6" borderId="0" xfId="0" applyFont="1" applyFill="1" applyAlignment="1" applyProtection="1">
      <alignment horizontal="center" vertical="center"/>
      <protection locked="0"/>
    </xf>
    <xf numFmtId="0" fontId="31" fillId="0" borderId="11" xfId="0" applyFont="1" applyBorder="1" applyAlignment="1">
      <alignment horizontal="right"/>
    </xf>
    <xf numFmtId="0" fontId="31" fillId="0" borderId="4" xfId="0" applyFont="1" applyBorder="1" applyAlignment="1">
      <alignment horizontal="center"/>
    </xf>
    <xf numFmtId="0" fontId="31" fillId="0" borderId="4" xfId="0" applyFont="1" applyBorder="1" applyAlignment="1" applyProtection="1">
      <alignment horizontal="center"/>
      <protection locked="0"/>
    </xf>
    <xf numFmtId="0" fontId="31" fillId="0" borderId="4" xfId="0" applyFont="1" applyBorder="1" applyAlignment="1">
      <alignment horizontal="right"/>
    </xf>
    <xf numFmtId="0" fontId="31" fillId="0" borderId="4" xfId="0" applyFont="1" applyBorder="1"/>
    <xf numFmtId="0" fontId="31" fillId="3" borderId="0" xfId="0" applyFont="1" applyFill="1"/>
    <xf numFmtId="0" fontId="31" fillId="0" borderId="0" xfId="0" applyFont="1"/>
    <xf numFmtId="0" fontId="31" fillId="7" borderId="0" xfId="0" applyFont="1" applyFill="1"/>
    <xf numFmtId="0" fontId="31" fillId="0" borderId="1" xfId="0" applyFont="1" applyBorder="1" applyAlignment="1">
      <alignment horizontal="right"/>
    </xf>
    <xf numFmtId="0" fontId="70" fillId="0" borderId="0" xfId="0" applyFont="1"/>
    <xf numFmtId="0" fontId="70" fillId="0" borderId="4" xfId="0" applyFont="1" applyBorder="1" applyAlignment="1">
      <alignment horizontal="left"/>
    </xf>
    <xf numFmtId="0" fontId="72" fillId="0" borderId="0" xfId="0" applyFont="1" applyAlignment="1" applyProtection="1">
      <alignment horizontal="center" vertical="center" wrapText="1"/>
      <protection locked="0"/>
    </xf>
    <xf numFmtId="0" fontId="70" fillId="0" borderId="10" xfId="0" applyFont="1" applyBorder="1" applyAlignment="1">
      <alignment horizontal="left"/>
    </xf>
    <xf numFmtId="1" fontId="11" fillId="0" borderId="0" xfId="0" applyNumberFormat="1" applyFont="1" applyAlignment="1">
      <alignment horizontal="center"/>
    </xf>
    <xf numFmtId="0" fontId="11" fillId="8" borderId="0" xfId="0" applyFont="1" applyFill="1" applyAlignment="1">
      <alignment horizontal="center"/>
    </xf>
    <xf numFmtId="0" fontId="5" fillId="0" borderId="0" xfId="0" applyFont="1" applyProtection="1">
      <protection locked="0"/>
    </xf>
    <xf numFmtId="0" fontId="11" fillId="0" borderId="0" xfId="0" applyFont="1" applyAlignment="1" applyProtection="1">
      <alignment horizontal="center"/>
      <protection locked="0"/>
    </xf>
    <xf numFmtId="0" fontId="11" fillId="5" borderId="0" xfId="0" applyFont="1" applyFill="1" applyProtection="1">
      <protection locked="0"/>
    </xf>
    <xf numFmtId="0" fontId="59" fillId="0" borderId="0" xfId="0" applyFont="1" applyProtection="1">
      <protection locked="0"/>
    </xf>
    <xf numFmtId="49" fontId="47" fillId="0" borderId="0" xfId="0" applyNumberFormat="1" applyFont="1" applyProtection="1">
      <protection locked="0"/>
    </xf>
    <xf numFmtId="49" fontId="5" fillId="0" borderId="0" xfId="0" applyNumberFormat="1" applyFont="1" applyProtection="1">
      <protection locked="0"/>
    </xf>
    <xf numFmtId="0" fontId="27" fillId="0" borderId="0" xfId="0" applyFont="1" applyAlignment="1">
      <alignment horizontal="center" vertical="center"/>
    </xf>
    <xf numFmtId="0" fontId="0" fillId="0" borderId="0" xfId="0" applyProtection="1">
      <protection locked="0"/>
    </xf>
    <xf numFmtId="0" fontId="50" fillId="0" borderId="0" xfId="1" applyFont="1" applyAlignment="1" applyProtection="1">
      <alignment horizontal="left" vertical="top"/>
    </xf>
    <xf numFmtId="0" fontId="0" fillId="0" borderId="0" xfId="0" applyAlignment="1">
      <alignment horizontal="right" vertical="center"/>
    </xf>
    <xf numFmtId="1" fontId="0" fillId="0" borderId="0" xfId="0" applyNumberFormat="1" applyAlignment="1" applyProtection="1">
      <alignment horizontal="center"/>
      <protection locked="0"/>
    </xf>
    <xf numFmtId="0" fontId="69" fillId="0" borderId="0" xfId="0" applyFont="1" applyAlignment="1">
      <alignment horizontal="left" vertical="center"/>
    </xf>
    <xf numFmtId="0" fontId="70" fillId="0" borderId="0" xfId="0" applyFont="1" applyAlignment="1">
      <alignment horizontal="center"/>
    </xf>
    <xf numFmtId="0" fontId="70" fillId="0" borderId="0" xfId="0" applyFont="1" applyAlignment="1" applyProtection="1">
      <alignment horizontal="center"/>
      <protection locked="0"/>
    </xf>
    <xf numFmtId="0" fontId="71" fillId="0" borderId="0" xfId="0" applyFont="1" applyAlignment="1">
      <alignment horizontal="right" vertical="center" wrapText="1"/>
    </xf>
    <xf numFmtId="0" fontId="70" fillId="0" borderId="4" xfId="0" applyFont="1" applyBorder="1" applyAlignment="1" applyProtection="1">
      <alignment horizontal="center"/>
      <protection locked="0"/>
    </xf>
    <xf numFmtId="0" fontId="52" fillId="0" borderId="0" xfId="0" applyFont="1" applyAlignment="1">
      <alignment horizontal="right" vertical="center"/>
    </xf>
    <xf numFmtId="1" fontId="0" fillId="0" borderId="4" xfId="0" applyNumberFormat="1" applyBorder="1" applyAlignment="1">
      <alignment horizontal="center"/>
    </xf>
    <xf numFmtId="0" fontId="11" fillId="0" borderId="0" xfId="0" applyFont="1" applyAlignment="1">
      <alignment horizontal="center"/>
    </xf>
    <xf numFmtId="0" fontId="5" fillId="0" borderId="1" xfId="0" applyFont="1" applyBorder="1"/>
    <xf numFmtId="0" fontId="0" fillId="7" borderId="4" xfId="0" applyFill="1" applyBorder="1"/>
    <xf numFmtId="1" fontId="50" fillId="0" borderId="4" xfId="1" applyNumberFormat="1" applyFont="1" applyBorder="1" applyAlignment="1" applyProtection="1">
      <alignment horizontal="center" vertical="center"/>
    </xf>
    <xf numFmtId="0" fontId="2" fillId="0" borderId="0" xfId="1" applyAlignment="1">
      <alignment horizontal="center" vertical="center"/>
    </xf>
    <xf numFmtId="0" fontId="76" fillId="0" borderId="0" xfId="1" applyFont="1" applyAlignment="1">
      <alignment horizontal="center"/>
    </xf>
    <xf numFmtId="0" fontId="77" fillId="0" borderId="0" xfId="0" applyFont="1"/>
    <xf numFmtId="0" fontId="78" fillId="6" borderId="0" xfId="0" applyFont="1" applyFill="1"/>
    <xf numFmtId="0" fontId="79" fillId="0" borderId="0" xfId="0" applyFont="1"/>
    <xf numFmtId="0" fontId="0" fillId="0" borderId="0" xfId="0" applyAlignment="1">
      <alignment horizontal="left" vertical="center"/>
    </xf>
    <xf numFmtId="0" fontId="60" fillId="0" borderId="0" xfId="0" applyFont="1" applyAlignment="1">
      <alignment horizontal="left" vertical="center"/>
    </xf>
    <xf numFmtId="0" fontId="29" fillId="3" borderId="0" xfId="0" applyFont="1" applyFill="1" applyAlignment="1">
      <alignment horizontal="left" vertical="center"/>
    </xf>
    <xf numFmtId="0" fontId="60" fillId="0" borderId="0" xfId="0" applyFont="1" applyAlignment="1" applyProtection="1">
      <alignment horizontal="left" vertical="center"/>
      <protection locked="0"/>
    </xf>
    <xf numFmtId="0" fontId="5" fillId="0" borderId="0" xfId="1" applyNumberFormat="1" applyFont="1" applyAlignment="1" applyProtection="1">
      <alignment vertical="center"/>
    </xf>
    <xf numFmtId="0" fontId="5" fillId="0" borderId="0" xfId="0" applyFont="1" applyAlignment="1">
      <alignment horizontal="left" vertical="center"/>
    </xf>
    <xf numFmtId="0" fontId="34" fillId="0" borderId="0" xfId="0" applyFont="1" applyAlignment="1">
      <alignment horizontal="left"/>
    </xf>
    <xf numFmtId="0" fontId="5" fillId="0" borderId="7" xfId="0" applyFont="1" applyBorder="1" applyAlignment="1">
      <alignment horizontal="left"/>
    </xf>
    <xf numFmtId="0" fontId="5" fillId="0" borderId="9" xfId="0" applyFont="1" applyBorder="1" applyAlignment="1">
      <alignment horizontal="left"/>
    </xf>
    <xf numFmtId="0" fontId="5" fillId="0" borderId="12" xfId="0" applyFont="1" applyBorder="1" applyAlignment="1">
      <alignment horizontal="left"/>
    </xf>
    <xf numFmtId="0" fontId="52" fillId="3" borderId="0" xfId="0" applyFont="1" applyFill="1" applyAlignment="1">
      <alignment horizontal="left"/>
    </xf>
    <xf numFmtId="0" fontId="41" fillId="3" borderId="0" xfId="0" applyFont="1" applyFill="1"/>
    <xf numFmtId="0" fontId="81" fillId="0" borderId="0" xfId="0" applyFont="1"/>
    <xf numFmtId="0" fontId="82" fillId="0" borderId="0" xfId="1" applyFont="1" applyAlignment="1">
      <alignment horizontal="center"/>
    </xf>
    <xf numFmtId="0" fontId="58" fillId="0" borderId="0" xfId="1" applyFont="1" applyAlignment="1">
      <alignment horizontal="center" vertical="center"/>
    </xf>
    <xf numFmtId="0" fontId="16" fillId="0" borderId="0" xfId="0" applyFont="1" applyAlignment="1">
      <alignment horizontal="right"/>
    </xf>
    <xf numFmtId="0" fontId="19" fillId="0" borderId="0" xfId="1" applyFont="1" applyAlignment="1" applyProtection="1">
      <alignment horizontal="center"/>
    </xf>
    <xf numFmtId="0" fontId="47" fillId="3" borderId="0" xfId="1" applyNumberFormat="1" applyFont="1" applyFill="1" applyAlignment="1" applyProtection="1">
      <alignment vertical="center"/>
    </xf>
    <xf numFmtId="0" fontId="51" fillId="0" borderId="0" xfId="1" applyFont="1" applyAlignment="1" applyProtection="1">
      <alignment horizontal="center" vertical="center"/>
    </xf>
    <xf numFmtId="0" fontId="75" fillId="5" borderId="0" xfId="0" applyFont="1" applyFill="1" applyAlignment="1" applyProtection="1">
      <alignment vertical="center"/>
      <protection locked="0"/>
    </xf>
    <xf numFmtId="0" fontId="0" fillId="7" borderId="0" xfId="0" applyFill="1" applyAlignment="1" applyProtection="1">
      <alignment vertical="center"/>
      <protection locked="0"/>
    </xf>
    <xf numFmtId="0" fontId="0" fillId="0" borderId="0" xfId="0" applyAlignment="1" applyProtection="1">
      <alignment vertical="center"/>
      <protection locked="0"/>
    </xf>
    <xf numFmtId="0" fontId="0" fillId="4" borderId="0" xfId="0" applyFill="1" applyAlignment="1" applyProtection="1">
      <alignment vertical="center"/>
      <protection locked="0"/>
    </xf>
    <xf numFmtId="0" fontId="0" fillId="3" borderId="0" xfId="0" applyFill="1" applyAlignment="1" applyProtection="1">
      <alignment vertical="center"/>
      <protection locked="0"/>
    </xf>
    <xf numFmtId="0" fontId="10" fillId="5" borderId="0" xfId="0" applyFont="1" applyFill="1" applyProtection="1">
      <protection locked="0"/>
    </xf>
    <xf numFmtId="0" fontId="34" fillId="5" borderId="0" xfId="0" applyFont="1" applyFill="1" applyProtection="1">
      <protection locked="0"/>
    </xf>
    <xf numFmtId="0" fontId="8" fillId="3" borderId="0" xfId="0" applyFont="1" applyFill="1" applyAlignment="1">
      <alignment horizontal="left" vertical="center"/>
    </xf>
    <xf numFmtId="0" fontId="29" fillId="3" borderId="0" xfId="1" applyNumberFormat="1" applyFont="1" applyFill="1" applyAlignment="1" applyProtection="1">
      <alignment vertical="center"/>
    </xf>
    <xf numFmtId="0" fontId="34" fillId="5" borderId="0" xfId="0" applyFont="1" applyFill="1" applyAlignment="1" applyProtection="1">
      <alignment vertical="center"/>
      <protection locked="0"/>
    </xf>
    <xf numFmtId="0" fontId="84" fillId="0" borderId="0" xfId="0" applyFont="1" applyAlignment="1">
      <alignment horizontal="left" vertical="center"/>
    </xf>
    <xf numFmtId="0" fontId="19" fillId="0" borderId="0" xfId="1" applyNumberFormat="1" applyFont="1" applyAlignment="1" applyProtection="1">
      <alignment horizontal="right" vertical="center"/>
    </xf>
    <xf numFmtId="1" fontId="5" fillId="0" borderId="4" xfId="0" applyNumberFormat="1" applyFont="1" applyBorder="1" applyAlignment="1">
      <alignment horizontal="center" vertical="center"/>
    </xf>
    <xf numFmtId="1" fontId="5" fillId="0" borderId="4" xfId="0" applyNumberFormat="1" applyFont="1" applyBorder="1"/>
    <xf numFmtId="0" fontId="31" fillId="0" borderId="0" xfId="0" applyFont="1" applyAlignment="1">
      <alignment horizontal="left"/>
    </xf>
    <xf numFmtId="0" fontId="31" fillId="0" borderId="4" xfId="0" applyFont="1" applyBorder="1" applyAlignment="1">
      <alignment horizontal="left"/>
    </xf>
    <xf numFmtId="0" fontId="0" fillId="3" borderId="11" xfId="0" applyFill="1" applyBorder="1" applyAlignment="1">
      <alignment horizontal="right"/>
    </xf>
    <xf numFmtId="0" fontId="65" fillId="0" borderId="0" xfId="0" applyFont="1"/>
    <xf numFmtId="0" fontId="66" fillId="0" borderId="0" xfId="0" applyFont="1"/>
    <xf numFmtId="0" fontId="66" fillId="0" borderId="0" xfId="0" applyFont="1" applyAlignment="1">
      <alignment horizontal="right"/>
    </xf>
    <xf numFmtId="0" fontId="66" fillId="0" borderId="0" xfId="0" applyFont="1" applyAlignment="1">
      <alignment horizontal="center"/>
    </xf>
    <xf numFmtId="0" fontId="66" fillId="0" borderId="0" xfId="0" applyFont="1" applyAlignment="1">
      <alignment horizontal="right" vertical="center"/>
    </xf>
    <xf numFmtId="0" fontId="62" fillId="0" borderId="6" xfId="0" applyFont="1" applyBorder="1"/>
    <xf numFmtId="0" fontId="11" fillId="0" borderId="0" xfId="0" applyFont="1" applyAlignment="1">
      <alignment horizontal="center" vertical="center"/>
    </xf>
    <xf numFmtId="0" fontId="0" fillId="0" borderId="4" xfId="0" applyBorder="1" applyAlignment="1">
      <alignment horizontal="center" vertical="center"/>
    </xf>
    <xf numFmtId="0" fontId="0" fillId="0" borderId="2" xfId="0" applyBorder="1"/>
    <xf numFmtId="0" fontId="0" fillId="0" borderId="3" xfId="0" applyBorder="1"/>
    <xf numFmtId="1" fontId="5" fillId="0" borderId="4" xfId="0" applyNumberFormat="1" applyFont="1" applyBorder="1" applyAlignment="1">
      <alignment horizontal="right"/>
    </xf>
    <xf numFmtId="0" fontId="8" fillId="5" borderId="0" xfId="0" applyFont="1" applyFill="1" applyAlignment="1">
      <alignment horizontal="center" vertical="center"/>
    </xf>
    <xf numFmtId="0" fontId="0" fillId="0" borderId="1" xfId="0" applyBorder="1"/>
    <xf numFmtId="1" fontId="0" fillId="0" borderId="4" xfId="0" applyNumberFormat="1" applyBorder="1" applyAlignment="1">
      <alignment horizontal="center" vertical="center"/>
    </xf>
    <xf numFmtId="1" fontId="0" fillId="0" borderId="0" xfId="0" applyNumberFormat="1" applyAlignment="1">
      <alignment horizontal="center"/>
    </xf>
    <xf numFmtId="1" fontId="11" fillId="0" borderId="0" xfId="0" applyNumberFormat="1" applyFont="1" applyAlignment="1">
      <alignment horizontal="center" vertical="center"/>
    </xf>
    <xf numFmtId="1" fontId="11" fillId="0" borderId="4" xfId="0" applyNumberFormat="1" applyFont="1" applyBorder="1" applyAlignment="1">
      <alignment horizontal="center" vertical="center"/>
    </xf>
    <xf numFmtId="1" fontId="0" fillId="0" borderId="0" xfId="0" applyNumberFormat="1" applyAlignment="1">
      <alignment horizontal="center" vertical="center"/>
    </xf>
    <xf numFmtId="1" fontId="5" fillId="0" borderId="4" xfId="0" applyNumberFormat="1" applyFont="1" applyBorder="1" applyAlignment="1">
      <alignment horizontal="right" vertical="center"/>
    </xf>
    <xf numFmtId="0" fontId="86" fillId="0" borderId="0" xfId="0" applyFont="1" applyAlignment="1">
      <alignment horizontal="left" vertical="center"/>
    </xf>
    <xf numFmtId="1" fontId="50" fillId="0" borderId="0" xfId="1" applyNumberFormat="1" applyFont="1" applyBorder="1" applyAlignment="1" applyProtection="1">
      <alignment horizontal="center" vertical="center"/>
    </xf>
    <xf numFmtId="1" fontId="50" fillId="0" borderId="0" xfId="1" applyNumberFormat="1" applyFont="1" applyBorder="1" applyAlignment="1" applyProtection="1">
      <alignment horizontal="left" vertical="center"/>
    </xf>
    <xf numFmtId="0" fontId="43" fillId="0" borderId="0" xfId="1" applyFont="1" applyAlignment="1" applyProtection="1">
      <alignment horizontal="center" vertical="center"/>
    </xf>
    <xf numFmtId="0" fontId="43" fillId="0" borderId="0" xfId="1" applyFont="1" applyAlignment="1" applyProtection="1">
      <alignment vertical="center"/>
    </xf>
    <xf numFmtId="0" fontId="43" fillId="0" borderId="0" xfId="1" applyFont="1" applyAlignment="1" applyProtection="1">
      <alignment vertical="top"/>
    </xf>
    <xf numFmtId="0" fontId="27" fillId="0" borderId="0" xfId="1" applyFont="1" applyAlignment="1" applyProtection="1">
      <alignment vertical="top"/>
    </xf>
    <xf numFmtId="0" fontId="50" fillId="0" borderId="0" xfId="1" applyFont="1" applyAlignment="1" applyProtection="1">
      <alignment horizontal="center" vertical="center"/>
    </xf>
    <xf numFmtId="1" fontId="5" fillId="9" borderId="4" xfId="0" applyNumberFormat="1" applyFont="1" applyFill="1" applyBorder="1" applyAlignment="1">
      <alignment horizontal="center" vertical="center"/>
    </xf>
    <xf numFmtId="1" fontId="5" fillId="10" borderId="4" xfId="0" applyNumberFormat="1" applyFont="1" applyFill="1" applyBorder="1" applyAlignment="1">
      <alignment horizontal="center" vertical="center"/>
    </xf>
    <xf numFmtId="0" fontId="0" fillId="10" borderId="0" xfId="0" applyFill="1"/>
    <xf numFmtId="1" fontId="0" fillId="9" borderId="0" xfId="0" applyNumberFormat="1" applyFill="1"/>
    <xf numFmtId="1" fontId="0" fillId="3" borderId="0" xfId="0" applyNumberFormat="1" applyFill="1"/>
    <xf numFmtId="1" fontId="0" fillId="7" borderId="0" xfId="0" applyNumberFormat="1" applyFill="1"/>
    <xf numFmtId="1" fontId="5" fillId="9" borderId="4" xfId="0" applyNumberFormat="1" applyFont="1" applyFill="1" applyBorder="1" applyAlignment="1">
      <alignment horizontal="right" vertical="center"/>
    </xf>
    <xf numFmtId="1" fontId="5" fillId="10" borderId="4" xfId="0" applyNumberFormat="1" applyFont="1" applyFill="1" applyBorder="1" applyAlignment="1">
      <alignment horizontal="right" vertical="center"/>
    </xf>
    <xf numFmtId="1" fontId="5" fillId="9" borderId="4" xfId="0" applyNumberFormat="1" applyFont="1" applyFill="1" applyBorder="1" applyAlignment="1">
      <alignment horizontal="right"/>
    </xf>
    <xf numFmtId="1" fontId="0" fillId="9" borderId="4" xfId="0" applyNumberFormat="1" applyFill="1" applyBorder="1" applyAlignment="1">
      <alignment horizontal="center"/>
    </xf>
    <xf numFmtId="1" fontId="5" fillId="8" borderId="4" xfId="0" applyNumberFormat="1" applyFont="1" applyFill="1" applyBorder="1"/>
    <xf numFmtId="1" fontId="0" fillId="8" borderId="0" xfId="0" applyNumberFormat="1" applyFill="1" applyAlignment="1">
      <alignment horizontal="center" vertical="center"/>
    </xf>
    <xf numFmtId="0" fontId="11" fillId="8" borderId="0" xfId="0" applyFont="1" applyFill="1" applyAlignment="1">
      <alignment horizontal="center" vertical="center"/>
    </xf>
    <xf numFmtId="0" fontId="52" fillId="0" borderId="0" xfId="0" applyFont="1" applyAlignment="1">
      <alignment horizontal="left" vertical="center"/>
    </xf>
    <xf numFmtId="0" fontId="0" fillId="0" borderId="5" xfId="0" applyBorder="1" applyAlignment="1">
      <alignment horizontal="right"/>
    </xf>
    <xf numFmtId="0" fontId="0" fillId="0" borderId="6" xfId="0" applyBorder="1" applyAlignment="1">
      <alignment horizontal="right"/>
    </xf>
    <xf numFmtId="0" fontId="46" fillId="0" borderId="7" xfId="0" applyFont="1" applyBorder="1" applyProtection="1">
      <protection locked="0"/>
    </xf>
    <xf numFmtId="0" fontId="0" fillId="0" borderId="8" xfId="0" applyBorder="1" applyAlignment="1">
      <alignment horizontal="right"/>
    </xf>
    <xf numFmtId="0" fontId="46" fillId="0" borderId="9" xfId="0" applyFont="1" applyBorder="1" applyProtection="1">
      <protection locked="0"/>
    </xf>
    <xf numFmtId="0" fontId="5" fillId="0" borderId="8" xfId="0" applyFont="1" applyBorder="1" applyAlignment="1">
      <alignment horizontal="right"/>
    </xf>
    <xf numFmtId="0" fontId="46" fillId="0" borderId="12" xfId="0" applyFont="1" applyBorder="1" applyProtection="1">
      <protection locked="0"/>
    </xf>
    <xf numFmtId="1" fontId="47" fillId="0" borderId="4" xfId="0" applyNumberFormat="1" applyFont="1" applyBorder="1" applyAlignment="1">
      <alignment horizontal="center" vertical="center"/>
    </xf>
    <xf numFmtId="0" fontId="31" fillId="0" borderId="8" xfId="0" applyFont="1" applyBorder="1" applyAlignment="1">
      <alignment horizontal="right"/>
    </xf>
    <xf numFmtId="0" fontId="5" fillId="0" borderId="10" xfId="0" applyFont="1" applyBorder="1" applyAlignment="1">
      <alignment horizontal="right"/>
    </xf>
    <xf numFmtId="0" fontId="31" fillId="0" borderId="10" xfId="0" applyFont="1" applyBorder="1" applyAlignment="1" applyProtection="1">
      <alignment horizontal="center"/>
      <protection locked="0"/>
    </xf>
    <xf numFmtId="0" fontId="31" fillId="0" borderId="0" xfId="0" applyFont="1" applyAlignment="1" applyProtection="1">
      <alignment horizontal="center" vertical="center"/>
      <protection locked="0"/>
    </xf>
    <xf numFmtId="0" fontId="31" fillId="0" borderId="0" xfId="0" applyFont="1" applyAlignment="1">
      <alignment horizontal="center" vertical="center"/>
    </xf>
    <xf numFmtId="0" fontId="31" fillId="0" borderId="4" xfId="0" applyFont="1" applyBorder="1" applyAlignment="1">
      <alignment horizontal="center" vertical="center"/>
    </xf>
    <xf numFmtId="1" fontId="0" fillId="0" borderId="0" xfId="0" applyNumberFormat="1" applyAlignment="1" applyProtection="1">
      <alignment horizontal="right" vertical="center"/>
      <protection locked="0"/>
    </xf>
    <xf numFmtId="1" fontId="5" fillId="9" borderId="3" xfId="0" applyNumberFormat="1" applyFont="1" applyFill="1" applyBorder="1" applyAlignment="1">
      <alignment horizontal="center" vertical="center"/>
    </xf>
    <xf numFmtId="0" fontId="5" fillId="0" borderId="0" xfId="0" applyFont="1" applyAlignment="1">
      <alignment horizontal="center" vertical="center"/>
    </xf>
    <xf numFmtId="1" fontId="0" fillId="0" borderId="11" xfId="0" applyNumberFormat="1" applyBorder="1" applyAlignment="1">
      <alignment horizontal="center" vertical="center"/>
    </xf>
    <xf numFmtId="1" fontId="46" fillId="0" borderId="4" xfId="0" applyNumberFormat="1" applyFont="1" applyBorder="1" applyAlignment="1" applyProtection="1">
      <alignment horizontal="center" vertical="center"/>
      <protection locked="0"/>
    </xf>
    <xf numFmtId="1" fontId="0" fillId="5" borderId="0" xfId="0" applyNumberFormat="1" applyFill="1" applyAlignment="1">
      <alignment horizontal="center" vertical="center"/>
    </xf>
    <xf numFmtId="1" fontId="31" fillId="0" borderId="0" xfId="0" applyNumberFormat="1" applyFont="1" applyAlignment="1">
      <alignment horizontal="center" vertical="center"/>
    </xf>
    <xf numFmtId="1" fontId="62" fillId="5" borderId="0" xfId="0" applyNumberFormat="1" applyFont="1" applyFill="1" applyAlignment="1">
      <alignment horizontal="center" vertical="center"/>
    </xf>
    <xf numFmtId="1" fontId="62" fillId="0" borderId="0" xfId="0" applyNumberFormat="1" applyFont="1" applyAlignment="1">
      <alignment horizontal="center" vertical="center"/>
    </xf>
    <xf numFmtId="1" fontId="47" fillId="0" borderId="0" xfId="0" applyNumberFormat="1" applyFont="1" applyAlignment="1">
      <alignment horizontal="center" vertical="center"/>
    </xf>
    <xf numFmtId="1" fontId="5" fillId="0" borderId="0" xfId="0" applyNumberFormat="1" applyFont="1" applyAlignment="1">
      <alignment horizontal="center" vertical="center"/>
    </xf>
    <xf numFmtId="1" fontId="31" fillId="0" borderId="11" xfId="0" applyNumberFormat="1" applyFont="1" applyBorder="1" applyAlignment="1">
      <alignment horizontal="center" vertical="center"/>
    </xf>
    <xf numFmtId="11" fontId="0" fillId="0" borderId="0" xfId="0" applyNumberFormat="1" applyAlignment="1">
      <alignment horizontal="right"/>
    </xf>
    <xf numFmtId="0" fontId="47" fillId="0" borderId="4" xfId="0" applyFont="1" applyBorder="1"/>
    <xf numFmtId="0" fontId="5" fillId="7" borderId="0" xfId="0" applyFont="1" applyFill="1" applyAlignment="1">
      <alignment horizontal="center"/>
    </xf>
    <xf numFmtId="1" fontId="44" fillId="0" borderId="0" xfId="0" applyNumberFormat="1" applyFont="1"/>
    <xf numFmtId="1" fontId="45" fillId="0" borderId="4" xfId="0" applyNumberFormat="1" applyFont="1" applyBorder="1" applyAlignment="1">
      <alignment horizontal="center"/>
    </xf>
    <xf numFmtId="0" fontId="11" fillId="0" borderId="4" xfId="0" applyFont="1" applyBorder="1" applyAlignment="1">
      <alignment horizontal="center" vertical="center"/>
    </xf>
    <xf numFmtId="0" fontId="0" fillId="0" borderId="4" xfId="0" applyBorder="1" applyAlignment="1">
      <alignment horizontal="right" vertical="center"/>
    </xf>
    <xf numFmtId="1" fontId="11" fillId="0" borderId="4" xfId="0" applyNumberFormat="1" applyFont="1" applyBorder="1" applyAlignment="1">
      <alignment horizontal="right"/>
    </xf>
    <xf numFmtId="0" fontId="47" fillId="0" borderId="4" xfId="0" applyFont="1" applyBorder="1" applyAlignment="1">
      <alignment horizontal="right"/>
    </xf>
    <xf numFmtId="0" fontId="47" fillId="2" borderId="4" xfId="0" applyFont="1" applyFill="1" applyBorder="1" applyAlignment="1">
      <alignment horizontal="right"/>
    </xf>
    <xf numFmtId="1" fontId="0" fillId="9" borderId="0" xfId="0" applyNumberFormat="1" applyFill="1" applyAlignment="1">
      <alignment horizontal="center"/>
    </xf>
    <xf numFmtId="0" fontId="5" fillId="0" borderId="13" xfId="0" applyFont="1" applyBorder="1" applyAlignment="1" applyProtection="1">
      <alignment horizontal="center"/>
      <protection locked="0"/>
    </xf>
    <xf numFmtId="0" fontId="27" fillId="0" borderId="0" xfId="1" applyFont="1" applyAlignment="1" applyProtection="1">
      <alignment horizontal="left" vertical="top"/>
    </xf>
    <xf numFmtId="0" fontId="50" fillId="0" borderId="0" xfId="1" applyFont="1" applyAlignment="1" applyProtection="1">
      <alignment horizontal="left" vertical="center"/>
    </xf>
    <xf numFmtId="49" fontId="74" fillId="0" borderId="0" xfId="0" applyNumberFormat="1" applyFont="1" applyAlignment="1">
      <alignment horizontal="center" vertical="center"/>
    </xf>
    <xf numFmtId="1" fontId="0" fillId="0" borderId="4" xfId="0" applyNumberFormat="1" applyBorder="1"/>
    <xf numFmtId="0" fontId="87" fillId="11" borderId="4" xfId="0" applyFont="1" applyFill="1" applyBorder="1" applyAlignment="1">
      <alignment horizontal="left" vertical="top"/>
    </xf>
    <xf numFmtId="0" fontId="88" fillId="12" borderId="4" xfId="0" applyFont="1" applyFill="1" applyBorder="1" applyAlignment="1">
      <alignment horizontal="left" vertical="top"/>
    </xf>
    <xf numFmtId="0" fontId="88" fillId="0" borderId="4" xfId="0" applyFont="1" applyBorder="1" applyAlignment="1">
      <alignment horizontal="left"/>
    </xf>
    <xf numFmtId="1" fontId="0" fillId="0" borderId="0" xfId="0" applyNumberFormat="1" applyAlignment="1">
      <alignment horizontal="left"/>
    </xf>
    <xf numFmtId="0" fontId="88" fillId="2" borderId="4" xfId="0" applyFont="1" applyFill="1" applyBorder="1" applyAlignment="1">
      <alignment horizontal="left" vertical="top"/>
    </xf>
    <xf numFmtId="0" fontId="87" fillId="13" borderId="4" xfId="0" applyFont="1" applyFill="1" applyBorder="1" applyAlignment="1">
      <alignment horizontal="left" vertical="top"/>
    </xf>
    <xf numFmtId="0" fontId="88" fillId="2" borderId="4" xfId="0" applyFont="1" applyFill="1" applyBorder="1" applyAlignment="1">
      <alignment horizontal="left" vertical="top" wrapText="1"/>
    </xf>
    <xf numFmtId="0" fontId="0" fillId="14" borderId="0" xfId="0" applyFill="1" applyAlignment="1">
      <alignment horizontal="center" vertical="center"/>
    </xf>
    <xf numFmtId="1" fontId="11" fillId="14" borderId="4" xfId="0" applyNumberFormat="1" applyFont="1" applyFill="1" applyBorder="1" applyAlignment="1">
      <alignment horizontal="center" vertical="center"/>
    </xf>
    <xf numFmtId="1" fontId="0" fillId="14" borderId="0" xfId="0" applyNumberFormat="1" applyFill="1" applyAlignment="1">
      <alignment horizontal="center" vertical="center"/>
    </xf>
    <xf numFmtId="1" fontId="0" fillId="14" borderId="6" xfId="0" applyNumberFormat="1" applyFill="1" applyBorder="1" applyAlignment="1">
      <alignment horizontal="center" vertical="center"/>
    </xf>
    <xf numFmtId="0" fontId="0" fillId="6" borderId="0" xfId="0" applyFill="1" applyAlignment="1">
      <alignment horizontal="left"/>
    </xf>
    <xf numFmtId="0" fontId="0" fillId="6" borderId="0" xfId="0" applyFill="1" applyAlignment="1">
      <alignment horizontal="left" vertical="top" wrapText="1"/>
    </xf>
    <xf numFmtId="0" fontId="0" fillId="0" borderId="0" xfId="0" applyAlignment="1">
      <alignment horizontal="left" vertical="top" wrapText="1"/>
    </xf>
    <xf numFmtId="0" fontId="0" fillId="6" borderId="0" xfId="0" applyFill="1"/>
    <xf numFmtId="0" fontId="0" fillId="6" borderId="0" xfId="0" applyFill="1" applyAlignment="1">
      <alignment vertical="top" wrapText="1"/>
    </xf>
    <xf numFmtId="0" fontId="84" fillId="0" borderId="0" xfId="0" applyFont="1" applyAlignment="1">
      <alignment horizontal="left" vertical="top" wrapText="1"/>
    </xf>
    <xf numFmtId="0" fontId="60" fillId="0" borderId="0" xfId="0" applyFont="1" applyAlignment="1">
      <alignment horizontal="left" vertical="top" wrapText="1"/>
    </xf>
    <xf numFmtId="0" fontId="60" fillId="0" borderId="0" xfId="0" applyFont="1" applyAlignment="1" applyProtection="1">
      <alignment horizontal="left" vertical="top" wrapText="1"/>
      <protection locked="0"/>
    </xf>
    <xf numFmtId="0" fontId="60" fillId="0" borderId="0" xfId="0" applyFont="1" applyAlignment="1" applyProtection="1">
      <alignment horizontal="left" vertical="center" wrapText="1"/>
      <protection locked="0"/>
    </xf>
    <xf numFmtId="0" fontId="16" fillId="0" borderId="0" xfId="0" applyFont="1" applyAlignment="1" applyProtection="1">
      <alignment horizontal="center" vertical="center"/>
      <protection locked="0"/>
    </xf>
    <xf numFmtId="0" fontId="91" fillId="0" borderId="0" xfId="0" applyFont="1"/>
    <xf numFmtId="0" fontId="19" fillId="8" borderId="0" xfId="1" applyFont="1" applyFill="1" applyAlignment="1" applyProtection="1">
      <alignment horizontal="left" vertical="center"/>
    </xf>
    <xf numFmtId="1" fontId="16" fillId="0" borderId="0" xfId="0" applyNumberFormat="1" applyFont="1" applyAlignment="1" applyProtection="1">
      <alignment horizontal="center" vertical="center"/>
      <protection locked="0"/>
    </xf>
    <xf numFmtId="1" fontId="5" fillId="0" borderId="0" xfId="0" applyNumberFormat="1" applyFont="1" applyAlignment="1">
      <alignment horizontal="center"/>
    </xf>
    <xf numFmtId="0" fontId="83" fillId="0" borderId="0" xfId="1" applyFont="1" applyFill="1" applyAlignment="1" applyProtection="1">
      <alignment horizontal="left" vertical="center"/>
    </xf>
    <xf numFmtId="0" fontId="96" fillId="0" borderId="0" xfId="1" applyFont="1" applyAlignment="1" applyProtection="1">
      <alignment horizontal="left"/>
    </xf>
    <xf numFmtId="0" fontId="83" fillId="0" borderId="0" xfId="1" applyNumberFormat="1" applyFont="1" applyAlignment="1" applyProtection="1">
      <alignment horizontal="left" vertical="center"/>
    </xf>
    <xf numFmtId="0" fontId="5" fillId="16" borderId="0" xfId="0" applyFont="1" applyFill="1"/>
    <xf numFmtId="49" fontId="5" fillId="0" borderId="4" xfId="0" applyNumberFormat="1" applyFont="1" applyBorder="1"/>
    <xf numFmtId="0" fontId="0" fillId="0" borderId="4" xfId="0" quotePrefix="1" applyBorder="1" applyAlignment="1">
      <alignment horizontal="center"/>
    </xf>
    <xf numFmtId="1" fontId="0" fillId="5" borderId="4" xfId="0" applyNumberFormat="1" applyFill="1" applyBorder="1"/>
    <xf numFmtId="0" fontId="5" fillId="16" borderId="4" xfId="0" applyFont="1" applyFill="1" applyBorder="1" applyAlignment="1">
      <alignment horizontal="center"/>
    </xf>
    <xf numFmtId="0" fontId="7" fillId="17" borderId="0" xfId="0" applyFont="1" applyFill="1" applyProtection="1">
      <protection locked="0"/>
    </xf>
    <xf numFmtId="0" fontId="102" fillId="0" borderId="4" xfId="0" applyFont="1" applyBorder="1" applyAlignment="1">
      <alignment horizontal="left"/>
    </xf>
    <xf numFmtId="0" fontId="102" fillId="0" borderId="0" xfId="0" applyFont="1"/>
    <xf numFmtId="0" fontId="102" fillId="18" borderId="4" xfId="0" applyFont="1" applyFill="1" applyBorder="1" applyAlignment="1">
      <alignment horizontal="left"/>
    </xf>
    <xf numFmtId="0" fontId="102" fillId="18" borderId="3" xfId="0" applyFont="1" applyFill="1" applyBorder="1" applyAlignment="1">
      <alignment horizontal="left"/>
    </xf>
    <xf numFmtId="0" fontId="102" fillId="0" borderId="3" xfId="0" applyFont="1" applyBorder="1"/>
    <xf numFmtId="0" fontId="0" fillId="16" borderId="0" xfId="0" applyFill="1"/>
    <xf numFmtId="0" fontId="0" fillId="16" borderId="4" xfId="0" applyFill="1" applyBorder="1"/>
    <xf numFmtId="0" fontId="102" fillId="0" borderId="0" xfId="0" applyFont="1" applyAlignment="1">
      <alignment horizontal="center" vertical="center"/>
    </xf>
    <xf numFmtId="0" fontId="0" fillId="0" borderId="0" xfId="0" quotePrefix="1" applyAlignment="1" applyProtection="1">
      <alignment horizontal="center"/>
      <protection locked="0"/>
    </xf>
    <xf numFmtId="0" fontId="11" fillId="16" borderId="0" xfId="0" applyFont="1" applyFill="1" applyAlignment="1">
      <alignment horizontal="center" vertical="center"/>
    </xf>
    <xf numFmtId="1" fontId="0" fillId="19" borderId="0" xfId="0" applyNumberFormat="1" applyFill="1"/>
    <xf numFmtId="0" fontId="88" fillId="0" borderId="0" xfId="0" applyFont="1" applyAlignment="1">
      <alignment horizontal="left"/>
    </xf>
    <xf numFmtId="0" fontId="1" fillId="0" borderId="0" xfId="0" applyFont="1" applyAlignment="1">
      <alignment horizontal="center"/>
    </xf>
    <xf numFmtId="0" fontId="0" fillId="4" borderId="0" xfId="0" applyFill="1" applyAlignment="1">
      <alignment horizontal="right"/>
    </xf>
    <xf numFmtId="0" fontId="16" fillId="4" borderId="0" xfId="0" applyFont="1" applyFill="1" applyAlignment="1">
      <alignment horizontal="left" vertical="center"/>
    </xf>
    <xf numFmtId="14" fontId="16" fillId="4" borderId="0" xfId="0" applyNumberFormat="1" applyFont="1" applyFill="1" applyAlignment="1">
      <alignment horizontal="left" vertical="center"/>
    </xf>
    <xf numFmtId="0" fontId="6" fillId="4" borderId="0" xfId="0" applyFont="1" applyFill="1" applyAlignment="1">
      <alignment horizontal="right" vertical="center"/>
    </xf>
    <xf numFmtId="0" fontId="92" fillId="15" borderId="0" xfId="0" applyFont="1" applyFill="1"/>
    <xf numFmtId="0" fontId="26" fillId="15" borderId="0" xfId="0" applyFont="1" applyFill="1"/>
    <xf numFmtId="0" fontId="0" fillId="3" borderId="0" xfId="0" applyFill="1" applyAlignment="1">
      <alignment horizontal="right"/>
    </xf>
    <xf numFmtId="0" fontId="12" fillId="3" borderId="0" xfId="0" applyFont="1" applyFill="1" applyAlignment="1">
      <alignment horizontal="left" vertical="center"/>
    </xf>
    <xf numFmtId="0" fontId="12" fillId="3" borderId="0" xfId="0" applyFont="1" applyFill="1" applyAlignment="1">
      <alignment horizontal="left"/>
    </xf>
    <xf numFmtId="14" fontId="12" fillId="3" borderId="0" xfId="0" applyNumberFormat="1" applyFont="1" applyFill="1" applyAlignment="1">
      <alignment horizontal="left" vertical="center"/>
    </xf>
    <xf numFmtId="0" fontId="6" fillId="3" borderId="0" xfId="0" applyFont="1" applyFill="1" applyAlignment="1">
      <alignment horizontal="right" vertical="center"/>
    </xf>
    <xf numFmtId="49" fontId="12" fillId="3" borderId="0" xfId="0" applyNumberFormat="1" applyFont="1" applyFill="1" applyAlignment="1">
      <alignment horizontal="right"/>
    </xf>
    <xf numFmtId="0" fontId="12" fillId="3" borderId="0" xfId="0" applyFont="1" applyFill="1"/>
    <xf numFmtId="0" fontId="33" fillId="0" borderId="0" xfId="0" applyFont="1" applyAlignment="1">
      <alignment horizontal="left" vertical="center"/>
    </xf>
    <xf numFmtId="0" fontId="0" fillId="4" borderId="0" xfId="0" applyFill="1" applyAlignment="1">
      <alignment horizontal="center"/>
    </xf>
    <xf numFmtId="49" fontId="0" fillId="4" borderId="0" xfId="0" applyNumberFormat="1" applyFill="1" applyAlignment="1">
      <alignment horizontal="right"/>
    </xf>
    <xf numFmtId="0" fontId="0" fillId="4" borderId="0" xfId="0" applyFill="1"/>
    <xf numFmtId="0" fontId="7" fillId="0" borderId="0" xfId="0" applyFont="1"/>
    <xf numFmtId="14" fontId="16" fillId="0" borderId="0" xfId="0" applyNumberFormat="1" applyFont="1" applyAlignment="1">
      <alignment horizontal="left" vertical="center"/>
    </xf>
    <xf numFmtId="0" fontId="17" fillId="0" borderId="0" xfId="1" applyFont="1" applyFill="1" applyAlignment="1" applyProtection="1">
      <alignment horizontal="left" vertical="center"/>
    </xf>
    <xf numFmtId="165" fontId="14" fillId="0" borderId="0" xfId="0" applyNumberFormat="1" applyFont="1" applyAlignment="1">
      <alignment horizontal="left" vertical="center"/>
    </xf>
    <xf numFmtId="0" fontId="24" fillId="0" borderId="0" xfId="0" applyFont="1" applyAlignment="1">
      <alignment horizontal="center"/>
    </xf>
    <xf numFmtId="0" fontId="50" fillId="0" borderId="4" xfId="0" applyFont="1" applyBorder="1" applyAlignment="1">
      <alignment horizontal="center" vertical="center"/>
    </xf>
    <xf numFmtId="0" fontId="40" fillId="0" borderId="0" xfId="0" applyFont="1" applyAlignment="1">
      <alignment horizontal="left" vertical="center"/>
    </xf>
    <xf numFmtId="0" fontId="24" fillId="0" borderId="0" xfId="0" applyFont="1" applyAlignment="1">
      <alignment horizontal="left" vertical="center"/>
    </xf>
    <xf numFmtId="0" fontId="50" fillId="0" borderId="0" xfId="0" applyFont="1" applyAlignment="1">
      <alignment horizontal="center" vertical="center"/>
    </xf>
    <xf numFmtId="0" fontId="16" fillId="0" borderId="0" xfId="0" applyFont="1" applyAlignment="1">
      <alignment horizontal="left" vertical="center"/>
    </xf>
    <xf numFmtId="0" fontId="11" fillId="3" borderId="0" xfId="0" applyFont="1" applyFill="1" applyAlignment="1">
      <alignment horizontal="left"/>
    </xf>
    <xf numFmtId="0" fontId="50" fillId="3" borderId="0" xfId="0" applyFont="1" applyFill="1" applyAlignment="1">
      <alignment horizontal="center" vertical="center"/>
    </xf>
    <xf numFmtId="0" fontId="16" fillId="3" borderId="0" xfId="0" applyFont="1" applyFill="1" applyAlignment="1">
      <alignment horizontal="left" vertical="center"/>
    </xf>
    <xf numFmtId="0" fontId="0" fillId="3" borderId="0" xfId="0" applyFill="1" applyAlignment="1">
      <alignment horizontal="center"/>
    </xf>
    <xf numFmtId="49" fontId="0" fillId="3" borderId="0" xfId="0" applyNumberFormat="1" applyFill="1" applyAlignment="1">
      <alignment horizontal="right"/>
    </xf>
    <xf numFmtId="0" fontId="28" fillId="0" borderId="0" xfId="0" applyFont="1" applyAlignment="1">
      <alignment horizontal="center" vertical="center"/>
    </xf>
    <xf numFmtId="0" fontId="53" fillId="0" borderId="0" xfId="0" applyFont="1" applyAlignment="1">
      <alignment horizontal="left" vertical="center"/>
    </xf>
    <xf numFmtId="0" fontId="37" fillId="0" borderId="0" xfId="0" applyFont="1" applyAlignment="1">
      <alignment horizontal="center" vertical="center" wrapText="1"/>
    </xf>
    <xf numFmtId="0" fontId="3" fillId="0" borderId="0" xfId="1" applyFont="1" applyFill="1" applyBorder="1" applyAlignment="1" applyProtection="1">
      <alignment horizontal="left" vertical="center"/>
    </xf>
    <xf numFmtId="0" fontId="15" fillId="0" borderId="0" xfId="0" applyFont="1" applyAlignment="1">
      <alignment horizontal="center"/>
    </xf>
    <xf numFmtId="14" fontId="15" fillId="0" borderId="0" xfId="0" applyNumberFormat="1" applyFont="1" applyAlignment="1">
      <alignment horizontal="center"/>
    </xf>
    <xf numFmtId="49" fontId="15" fillId="0" borderId="0" xfId="0" applyNumberFormat="1" applyFont="1" applyAlignment="1">
      <alignment horizontal="center"/>
    </xf>
    <xf numFmtId="0" fontId="6" fillId="0" borderId="0" xfId="0" applyFont="1" applyAlignment="1">
      <alignment horizontal="left" vertical="center"/>
    </xf>
    <xf numFmtId="0" fontId="15" fillId="0" borderId="0" xfId="0" applyFont="1" applyAlignment="1">
      <alignment horizontal="right"/>
    </xf>
    <xf numFmtId="14" fontId="15" fillId="0" borderId="0" xfId="0" applyNumberFormat="1" applyFont="1" applyAlignment="1">
      <alignment horizontal="right"/>
    </xf>
    <xf numFmtId="49" fontId="15" fillId="0" borderId="0" xfId="0" applyNumberFormat="1" applyFont="1" applyAlignment="1">
      <alignment horizontal="right"/>
    </xf>
    <xf numFmtId="0" fontId="4" fillId="0" borderId="0" xfId="0" applyFont="1" applyAlignment="1">
      <alignment horizontal="left" vertical="center"/>
    </xf>
    <xf numFmtId="0" fontId="24" fillId="0" borderId="0" xfId="0" applyFont="1" applyAlignment="1">
      <alignment horizontal="center" vertical="center"/>
    </xf>
    <xf numFmtId="0" fontId="24" fillId="0" borderId="4" xfId="0" applyFont="1" applyBorder="1" applyAlignment="1">
      <alignment horizontal="center" vertical="center"/>
    </xf>
    <xf numFmtId="0" fontId="35" fillId="0" borderId="0" xfId="0" applyFont="1" applyAlignment="1">
      <alignment horizontal="center"/>
    </xf>
    <xf numFmtId="14" fontId="55" fillId="0" borderId="0" xfId="0" applyNumberFormat="1" applyFont="1" applyAlignment="1">
      <alignment horizontal="left"/>
    </xf>
    <xf numFmtId="0" fontId="28" fillId="3" borderId="0" xfId="0" applyFont="1" applyFill="1" applyAlignment="1">
      <alignment horizontal="center" vertical="center"/>
    </xf>
    <xf numFmtId="0" fontId="23" fillId="0" borderId="0" xfId="0" applyFont="1" applyAlignment="1">
      <alignment horizontal="center" vertical="center"/>
    </xf>
    <xf numFmtId="0" fontId="50" fillId="0" borderId="0" xfId="0" applyFont="1" applyAlignment="1">
      <alignment horizontal="left" vertical="center"/>
    </xf>
    <xf numFmtId="0" fontId="15" fillId="0" borderId="0" xfId="0" applyFont="1" applyAlignment="1">
      <alignment horizontal="left"/>
    </xf>
    <xf numFmtId="14" fontId="15" fillId="0" borderId="0" xfId="0" applyNumberFormat="1" applyFont="1" applyAlignment="1">
      <alignment horizontal="left"/>
    </xf>
    <xf numFmtId="14" fontId="23" fillId="0" borderId="0" xfId="0" applyNumberFormat="1" applyFont="1" applyAlignment="1">
      <alignment horizontal="right"/>
    </xf>
    <xf numFmtId="49" fontId="15" fillId="0" borderId="0" xfId="0" applyNumberFormat="1" applyFont="1" applyAlignment="1">
      <alignment horizontal="left"/>
    </xf>
    <xf numFmtId="0" fontId="43" fillId="0" borderId="0" xfId="0" applyFont="1" applyAlignment="1">
      <alignment vertical="center"/>
    </xf>
    <xf numFmtId="0" fontId="39" fillId="0" borderId="0" xfId="0" applyFont="1" applyAlignment="1">
      <alignment horizontal="left"/>
    </xf>
    <xf numFmtId="0" fontId="39" fillId="0" borderId="0" xfId="0" applyFont="1"/>
    <xf numFmtId="14" fontId="43" fillId="0" borderId="0" xfId="0" applyNumberFormat="1" applyFont="1"/>
    <xf numFmtId="14" fontId="39" fillId="0" borderId="0" xfId="0" applyNumberFormat="1" applyFont="1"/>
    <xf numFmtId="0" fontId="27" fillId="0" borderId="0" xfId="0" applyFont="1" applyAlignment="1">
      <alignment horizontal="left" vertical="center"/>
    </xf>
    <xf numFmtId="0" fontId="43" fillId="0" borderId="0" xfId="0" applyFont="1" applyAlignment="1">
      <alignment horizontal="left" vertical="center"/>
    </xf>
    <xf numFmtId="0" fontId="39" fillId="0" borderId="0" xfId="0" applyFont="1" applyAlignment="1">
      <alignment vertical="center"/>
    </xf>
    <xf numFmtId="0" fontId="24" fillId="0" borderId="0" xfId="0" applyFont="1" applyAlignment="1">
      <alignment horizontal="right"/>
    </xf>
    <xf numFmtId="0" fontId="18" fillId="0" borderId="0" xfId="0" applyFont="1" applyAlignment="1">
      <alignment horizontal="left"/>
    </xf>
    <xf numFmtId="165" fontId="14" fillId="3" borderId="0" xfId="0" applyNumberFormat="1" applyFont="1" applyFill="1" applyAlignment="1">
      <alignment horizontal="right" vertical="center"/>
    </xf>
    <xf numFmtId="0" fontId="28" fillId="3" borderId="0" xfId="0" applyFont="1" applyFill="1" applyAlignment="1">
      <alignment horizontal="left"/>
    </xf>
    <xf numFmtId="0" fontId="49" fillId="0" borderId="0" xfId="0" applyFont="1" applyAlignment="1">
      <alignment horizontal="left"/>
    </xf>
    <xf numFmtId="0" fontId="1" fillId="0" borderId="0" xfId="0" applyFont="1"/>
    <xf numFmtId="165" fontId="14" fillId="0" borderId="0" xfId="0" applyNumberFormat="1" applyFont="1" applyAlignment="1">
      <alignment horizontal="right" vertical="center"/>
    </xf>
    <xf numFmtId="0" fontId="28" fillId="0" borderId="0" xfId="0" applyFont="1"/>
    <xf numFmtId="0" fontId="9" fillId="0" borderId="0" xfId="0" applyFont="1" applyAlignment="1">
      <alignment horizontal="center"/>
    </xf>
    <xf numFmtId="0" fontId="33" fillId="0" borderId="0" xfId="0" applyFont="1" applyAlignment="1">
      <alignment horizontal="left"/>
    </xf>
    <xf numFmtId="0" fontId="18" fillId="0" borderId="0" xfId="0" applyFont="1"/>
    <xf numFmtId="49" fontId="23" fillId="0" borderId="0" xfId="0" applyNumberFormat="1" applyFont="1" applyAlignment="1">
      <alignment horizontal="center"/>
    </xf>
    <xf numFmtId="0" fontId="19" fillId="0" borderId="0" xfId="0" applyFont="1" applyAlignment="1">
      <alignment horizontal="center" vertical="center"/>
    </xf>
    <xf numFmtId="49" fontId="23" fillId="0" borderId="0" xfId="0" applyNumberFormat="1" applyFont="1" applyAlignment="1">
      <alignment horizontal="right"/>
    </xf>
    <xf numFmtId="0" fontId="18" fillId="0" borderId="0" xfId="0" applyFont="1" applyAlignment="1">
      <alignment horizontal="left" vertical="center"/>
    </xf>
    <xf numFmtId="0" fontId="35" fillId="0" borderId="0" xfId="0" applyFont="1" applyAlignment="1">
      <alignment horizontal="center" vertical="center"/>
    </xf>
    <xf numFmtId="0" fontId="50" fillId="0" borderId="0" xfId="0" applyFont="1" applyAlignment="1">
      <alignment horizontal="center"/>
    </xf>
    <xf numFmtId="0" fontId="27" fillId="0" borderId="0" xfId="0" applyFont="1" applyAlignment="1">
      <alignment horizontal="center" vertical="top"/>
    </xf>
    <xf numFmtId="0" fontId="24" fillId="0" borderId="0" xfId="0" applyFont="1" applyAlignment="1">
      <alignment horizontal="right" vertical="center"/>
    </xf>
    <xf numFmtId="0" fontId="4" fillId="3" borderId="0" xfId="0" applyFont="1" applyFill="1" applyAlignment="1">
      <alignment horizontal="center" vertical="center"/>
    </xf>
    <xf numFmtId="0" fontId="7" fillId="3" borderId="0" xfId="0" applyFont="1" applyFill="1" applyAlignment="1">
      <alignment horizontal="right"/>
    </xf>
    <xf numFmtId="49" fontId="7" fillId="3" borderId="0" xfId="0" applyNumberFormat="1" applyFont="1" applyFill="1" applyAlignment="1">
      <alignment horizontal="right"/>
    </xf>
    <xf numFmtId="0" fontId="18" fillId="0" borderId="0" xfId="0" applyFont="1" applyAlignment="1">
      <alignment vertical="top"/>
    </xf>
    <xf numFmtId="0" fontId="6" fillId="0" borderId="0" xfId="0" applyFont="1" applyAlignment="1">
      <alignment horizontal="left"/>
    </xf>
    <xf numFmtId="0" fontId="16" fillId="0" borderId="0" xfId="0" applyFont="1"/>
    <xf numFmtId="0" fontId="16" fillId="0" borderId="0" xfId="1" applyFont="1" applyFill="1" applyAlignment="1" applyProtection="1">
      <alignment horizontal="center" vertical="center"/>
    </xf>
    <xf numFmtId="0" fontId="16" fillId="0" borderId="0" xfId="0" applyFont="1" applyAlignment="1">
      <alignment horizontal="left" indent="1"/>
    </xf>
    <xf numFmtId="165" fontId="14" fillId="0" borderId="0" xfId="0" applyNumberFormat="1" applyFont="1" applyAlignment="1">
      <alignment horizontal="center" vertical="center"/>
    </xf>
    <xf numFmtId="0" fontId="17" fillId="0" borderId="0" xfId="1" applyFont="1" applyProtection="1"/>
    <xf numFmtId="0" fontId="27" fillId="0" borderId="0" xfId="1" applyFont="1" applyAlignment="1" applyProtection="1">
      <alignment vertical="center"/>
    </xf>
    <xf numFmtId="0" fontId="27" fillId="0" borderId="0" xfId="1" applyFont="1" applyAlignment="1" applyProtection="1">
      <alignment vertical="center" wrapText="1"/>
    </xf>
    <xf numFmtId="1" fontId="50" fillId="0" borderId="4" xfId="0" applyNumberFormat="1" applyFont="1" applyBorder="1" applyAlignment="1">
      <alignment horizontal="center" vertical="center"/>
    </xf>
    <xf numFmtId="0" fontId="104" fillId="0" borderId="0" xfId="1" applyFont="1" applyAlignment="1" applyProtection="1">
      <alignment horizontal="left"/>
    </xf>
    <xf numFmtId="0" fontId="17" fillId="0" borderId="0" xfId="1" applyFont="1" applyAlignment="1" applyProtection="1">
      <alignment vertical="center"/>
    </xf>
    <xf numFmtId="0" fontId="24" fillId="0" borderId="0" xfId="0" applyFont="1"/>
    <xf numFmtId="0" fontId="7" fillId="0" borderId="0" xfId="0" applyFont="1" applyAlignment="1">
      <alignment horizontal="right"/>
    </xf>
    <xf numFmtId="0" fontId="12" fillId="0" borderId="0" xfId="0" applyFont="1" applyAlignment="1">
      <alignment horizontal="center" vertical="center"/>
    </xf>
    <xf numFmtId="49" fontId="7" fillId="0" borderId="0" xfId="0" applyNumberFormat="1" applyFont="1" applyAlignment="1">
      <alignment horizontal="right"/>
    </xf>
    <xf numFmtId="0" fontId="0" fillId="3" borderId="0" xfId="0" applyFill="1" applyAlignment="1">
      <alignment horizontal="left"/>
    </xf>
    <xf numFmtId="0" fontId="18" fillId="3" borderId="0" xfId="0" applyFont="1" applyFill="1"/>
    <xf numFmtId="0" fontId="12" fillId="3" borderId="0" xfId="0" applyFont="1" applyFill="1" applyAlignment="1">
      <alignment horizontal="center" vertical="center"/>
    </xf>
    <xf numFmtId="0" fontId="15" fillId="0" borderId="0" xfId="0" applyFont="1" applyAlignment="1">
      <alignment horizontal="left" vertical="center"/>
    </xf>
    <xf numFmtId="0" fontId="15" fillId="0" borderId="0" xfId="0" applyFont="1" applyAlignment="1">
      <alignment vertical="center"/>
    </xf>
    <xf numFmtId="0" fontId="17" fillId="0" borderId="0" xfId="1" applyFont="1" applyAlignment="1" applyProtection="1">
      <alignment horizontal="left" vertical="center"/>
    </xf>
    <xf numFmtId="0" fontId="16" fillId="0" borderId="0" xfId="0" applyFont="1" applyAlignment="1">
      <alignment horizontal="center"/>
    </xf>
    <xf numFmtId="0" fontId="16" fillId="0" borderId="0" xfId="0" applyFont="1" applyAlignment="1">
      <alignment horizontal="left" indent="2"/>
    </xf>
    <xf numFmtId="0" fontId="26" fillId="0" borderId="0" xfId="0" applyFont="1" applyAlignment="1">
      <alignment horizontal="left" indent="5"/>
    </xf>
    <xf numFmtId="167" fontId="36" fillId="0" borderId="0" xfId="0" applyNumberFormat="1" applyFont="1" applyAlignment="1">
      <alignment horizontal="center"/>
    </xf>
    <xf numFmtId="0" fontId="23" fillId="0" borderId="0" xfId="0" applyFont="1" applyAlignment="1">
      <alignment horizontal="left" vertical="center"/>
    </xf>
    <xf numFmtId="0" fontId="100" fillId="0" borderId="0" xfId="0" applyFont="1" applyAlignment="1">
      <alignment horizontal="left" vertical="center" indent="2"/>
    </xf>
    <xf numFmtId="0" fontId="7" fillId="0" borderId="0" xfId="0" applyFont="1" applyAlignment="1">
      <alignment horizontal="right" vertical="center"/>
    </xf>
    <xf numFmtId="0" fontId="4" fillId="0" borderId="0" xfId="0" applyFont="1" applyAlignment="1">
      <alignment horizontal="center" vertical="center"/>
    </xf>
    <xf numFmtId="0" fontId="12" fillId="0" borderId="0" xfId="0" applyFont="1"/>
    <xf numFmtId="0" fontId="7" fillId="0" borderId="0" xfId="0" applyFont="1" applyAlignment="1">
      <alignment vertical="top"/>
    </xf>
    <xf numFmtId="0" fontId="7" fillId="3" borderId="0" xfId="0" applyFont="1" applyFill="1" applyAlignment="1">
      <alignment vertical="top"/>
    </xf>
    <xf numFmtId="0" fontId="16" fillId="0" borderId="0" xfId="0" applyFont="1" applyAlignment="1">
      <alignment horizontal="left"/>
    </xf>
    <xf numFmtId="0" fontId="24" fillId="0" borderId="0" xfId="1" applyFont="1" applyAlignment="1" applyProtection="1">
      <alignment horizontal="center" vertical="center"/>
    </xf>
    <xf numFmtId="0" fontId="15" fillId="0" borderId="0" xfId="0" applyFont="1" applyAlignment="1">
      <alignment horizontal="right" vertical="center"/>
    </xf>
    <xf numFmtId="49" fontId="15" fillId="0" borderId="0" xfId="0" applyNumberFormat="1" applyFont="1" applyAlignment="1">
      <alignment horizontal="right" vertical="center"/>
    </xf>
    <xf numFmtId="0" fontId="18" fillId="0" borderId="0" xfId="1" applyFont="1" applyAlignment="1" applyProtection="1">
      <alignment horizontal="left" vertical="center"/>
    </xf>
    <xf numFmtId="0" fontId="20" fillId="0" borderId="0" xfId="1" applyFont="1" applyAlignment="1" applyProtection="1">
      <alignment horizontal="center"/>
    </xf>
    <xf numFmtId="0" fontId="3" fillId="0" borderId="0" xfId="1" applyFont="1" applyAlignment="1" applyProtection="1">
      <alignment horizontal="center" vertical="top"/>
    </xf>
    <xf numFmtId="0" fontId="15" fillId="3" borderId="0" xfId="0" applyFont="1" applyFill="1" applyAlignment="1">
      <alignment horizontal="right"/>
    </xf>
    <xf numFmtId="0" fontId="11" fillId="3" borderId="0" xfId="0" applyFont="1" applyFill="1"/>
    <xf numFmtId="164" fontId="13" fillId="0" borderId="0" xfId="0" applyNumberFormat="1" applyFont="1" applyAlignment="1">
      <alignment horizontal="center" vertical="center"/>
    </xf>
    <xf numFmtId="0" fontId="19" fillId="0" borderId="0" xfId="0" applyFont="1" applyAlignment="1">
      <alignment horizontal="left" vertical="center"/>
    </xf>
    <xf numFmtId="165" fontId="24" fillId="0" borderId="0" xfId="0" applyNumberFormat="1" applyFont="1" applyAlignment="1">
      <alignment horizontal="center" vertical="center"/>
    </xf>
    <xf numFmtId="0" fontId="7" fillId="0" borderId="0" xfId="0" applyFont="1" applyAlignment="1">
      <alignment horizontal="left" vertical="top"/>
    </xf>
    <xf numFmtId="0" fontId="35" fillId="0" borderId="0" xfId="0" applyFont="1"/>
    <xf numFmtId="0" fontId="36" fillId="0" borderId="0" xfId="0" applyFont="1" applyAlignment="1">
      <alignment horizontal="left" vertical="center"/>
    </xf>
    <xf numFmtId="0" fontId="26" fillId="0" borderId="0" xfId="1" applyFont="1" applyProtection="1"/>
    <xf numFmtId="168" fontId="36" fillId="0" borderId="0" xfId="0" applyNumberFormat="1" applyFont="1" applyAlignment="1">
      <alignment horizontal="center"/>
    </xf>
    <xf numFmtId="0" fontId="50" fillId="15" borderId="0" xfId="0" applyFont="1" applyFill="1"/>
    <xf numFmtId="0" fontId="51" fillId="0" borderId="0" xfId="0" applyFont="1" applyAlignment="1">
      <alignment horizontal="right" vertical="center"/>
    </xf>
    <xf numFmtId="0" fontId="28" fillId="0" borderId="0" xfId="0" applyFont="1" applyAlignment="1">
      <alignment vertical="top"/>
    </xf>
    <xf numFmtId="0" fontId="19" fillId="0" borderId="0" xfId="0" applyFont="1" applyAlignment="1">
      <alignment horizontal="right" vertical="center"/>
    </xf>
    <xf numFmtId="0" fontId="7" fillId="0" borderId="0" xfId="0" applyFont="1" applyAlignment="1">
      <alignment horizontal="center"/>
    </xf>
    <xf numFmtId="0" fontId="35" fillId="2" borderId="4" xfId="0" applyFont="1" applyFill="1" applyBorder="1" applyAlignment="1">
      <alignment horizontal="center"/>
    </xf>
    <xf numFmtId="0" fontId="19" fillId="8" borderId="0" xfId="0" applyFont="1" applyFill="1" applyAlignment="1">
      <alignment horizontal="right" vertical="center"/>
    </xf>
    <xf numFmtId="0" fontId="7" fillId="0" borderId="0" xfId="0" applyFont="1" applyAlignment="1">
      <alignment horizontal="left" vertical="center"/>
    </xf>
    <xf numFmtId="0" fontId="43" fillId="0" borderId="0" xfId="0" applyFont="1" applyAlignment="1">
      <alignment horizontal="center" vertical="center"/>
    </xf>
    <xf numFmtId="0" fontId="97" fillId="0" borderId="0" xfId="0" applyFont="1" applyAlignment="1">
      <alignment horizontal="left"/>
    </xf>
    <xf numFmtId="0" fontId="7" fillId="5" borderId="0" xfId="0" applyFont="1" applyFill="1"/>
    <xf numFmtId="49" fontId="0" fillId="5" borderId="0" xfId="0" applyNumberFormat="1" applyFill="1" applyAlignment="1">
      <alignment horizontal="right"/>
    </xf>
    <xf numFmtId="0" fontId="89" fillId="0" borderId="0" xfId="0" applyFont="1" applyAlignment="1">
      <alignment horizontal="center" vertical="center"/>
    </xf>
    <xf numFmtId="0" fontId="8" fillId="0" borderId="0" xfId="0" applyFont="1" applyAlignment="1">
      <alignment horizontal="center" vertical="center"/>
    </xf>
    <xf numFmtId="0" fontId="89" fillId="0" borderId="0" xfId="0" applyFont="1" applyAlignment="1">
      <alignment horizontal="left" vertical="center"/>
    </xf>
    <xf numFmtId="0" fontId="89" fillId="0" borderId="0" xfId="0" applyFont="1" applyAlignment="1">
      <alignment vertical="center"/>
    </xf>
    <xf numFmtId="0" fontId="34" fillId="0" borderId="0" xfId="0" applyFont="1" applyAlignment="1">
      <alignment vertical="center"/>
    </xf>
    <xf numFmtId="0" fontId="26" fillId="15" borderId="0" xfId="0" applyFont="1" applyFill="1" applyAlignment="1">
      <alignment horizontal="left"/>
    </xf>
    <xf numFmtId="0" fontId="26" fillId="15" borderId="0" xfId="0" applyFont="1" applyFill="1" applyAlignment="1">
      <alignment horizontal="left" indent="2"/>
    </xf>
    <xf numFmtId="0" fontId="26" fillId="15" borderId="0" xfId="0" applyFont="1" applyFill="1" applyAlignment="1">
      <alignment horizontal="left" indent="1"/>
    </xf>
    <xf numFmtId="0" fontId="3" fillId="0" borderId="0" xfId="1" applyFont="1" applyAlignment="1" applyProtection="1">
      <alignment horizontal="left"/>
    </xf>
    <xf numFmtId="0" fontId="19" fillId="0" borderId="0" xfId="0" applyFont="1" applyAlignment="1">
      <alignment horizontal="center"/>
    </xf>
    <xf numFmtId="0" fontId="17" fillId="0" borderId="0" xfId="1" applyFont="1" applyAlignment="1" applyProtection="1"/>
    <xf numFmtId="165" fontId="50" fillId="0" borderId="4" xfId="0" applyNumberFormat="1" applyFont="1" applyBorder="1" applyAlignment="1">
      <alignment horizontal="center"/>
    </xf>
    <xf numFmtId="0" fontId="101" fillId="0" borderId="0" xfId="0" applyFont="1" applyAlignment="1">
      <alignment vertical="center"/>
    </xf>
    <xf numFmtId="0" fontId="25" fillId="0" borderId="0" xfId="0" applyFont="1" applyAlignment="1">
      <alignment horizontal="center" vertical="top"/>
    </xf>
    <xf numFmtId="0" fontId="19" fillId="15" borderId="0" xfId="0" applyFont="1" applyFill="1" applyAlignment="1">
      <alignment vertical="center" wrapText="1"/>
    </xf>
    <xf numFmtId="0" fontId="36" fillId="0" borderId="4" xfId="0" applyFont="1" applyBorder="1" applyAlignment="1">
      <alignment horizontal="center"/>
    </xf>
    <xf numFmtId="0" fontId="93" fillId="0" borderId="0" xfId="0" applyFont="1" applyAlignment="1">
      <alignment vertical="center" wrapText="1"/>
    </xf>
    <xf numFmtId="0" fontId="7" fillId="0" borderId="0" xfId="0" applyFont="1" applyAlignment="1">
      <alignment horizontal="center" vertical="center"/>
    </xf>
    <xf numFmtId="0" fontId="36" fillId="0" borderId="0" xfId="0" applyFont="1" applyAlignment="1">
      <alignment horizontal="center"/>
    </xf>
    <xf numFmtId="0" fontId="8" fillId="0" borderId="0" xfId="0" applyFont="1" applyAlignment="1">
      <alignment vertical="center"/>
    </xf>
    <xf numFmtId="0" fontId="26" fillId="0" borderId="0" xfId="0" applyFont="1" applyAlignment="1">
      <alignment vertical="center" wrapText="1"/>
    </xf>
    <xf numFmtId="0" fontId="58" fillId="0" borderId="0" xfId="1" applyFont="1" applyAlignment="1" applyProtection="1">
      <alignment horizontal="center" vertical="top"/>
    </xf>
    <xf numFmtId="0" fontId="93" fillId="15" borderId="0" xfId="0" applyFont="1" applyFill="1" applyAlignment="1">
      <alignment vertical="top" wrapText="1"/>
    </xf>
    <xf numFmtId="0" fontId="93" fillId="0" borderId="0" xfId="0" applyFont="1" applyAlignment="1">
      <alignment vertical="top" wrapText="1"/>
    </xf>
    <xf numFmtId="0" fontId="7" fillId="0" borderId="4" xfId="0" applyFont="1" applyBorder="1" applyAlignment="1">
      <alignment horizontal="center"/>
    </xf>
    <xf numFmtId="1" fontId="36" fillId="0" borderId="0" xfId="0" applyNumberFormat="1" applyFont="1" applyAlignment="1">
      <alignment horizontal="left" indent="4"/>
    </xf>
    <xf numFmtId="0" fontId="7" fillId="0" borderId="0" xfId="0" applyFont="1" applyAlignment="1">
      <alignment horizontal="left"/>
    </xf>
    <xf numFmtId="49" fontId="17" fillId="0" borderId="0" xfId="1" applyNumberFormat="1" applyFont="1" applyAlignment="1" applyProtection="1">
      <alignment horizontal="left" vertical="center"/>
    </xf>
    <xf numFmtId="0" fontId="16" fillId="0" borderId="0" xfId="0" applyFont="1" applyAlignment="1">
      <alignment horizontal="left" indent="9"/>
    </xf>
    <xf numFmtId="0" fontId="90" fillId="0" borderId="0" xfId="0" applyFont="1"/>
    <xf numFmtId="0" fontId="1" fillId="0" borderId="0" xfId="0" applyFont="1" applyAlignment="1">
      <alignment horizontal="left" vertical="top"/>
    </xf>
    <xf numFmtId="49" fontId="17" fillId="0" borderId="0" xfId="1" applyNumberFormat="1" applyFont="1" applyAlignment="1" applyProtection="1">
      <alignment horizontal="left"/>
    </xf>
    <xf numFmtId="0" fontId="36" fillId="0" borderId="4" xfId="0" applyFont="1" applyBorder="1" applyAlignment="1">
      <alignment horizontal="center" vertical="center"/>
    </xf>
    <xf numFmtId="0" fontId="8" fillId="5" borderId="0" xfId="0" applyFont="1" applyFill="1" applyAlignment="1">
      <alignment vertical="center"/>
    </xf>
    <xf numFmtId="0" fontId="0" fillId="5" borderId="0" xfId="0" applyFill="1" applyAlignment="1">
      <alignment horizontal="left"/>
    </xf>
    <xf numFmtId="0" fontId="29" fillId="0" borderId="0" xfId="0" applyFont="1"/>
    <xf numFmtId="0" fontId="56" fillId="0" borderId="0" xfId="1" applyFont="1" applyAlignment="1" applyProtection="1"/>
    <xf numFmtId="0" fontId="30" fillId="0" borderId="0" xfId="1" applyFont="1" applyAlignment="1" applyProtection="1"/>
    <xf numFmtId="0" fontId="29" fillId="0" borderId="0" xfId="0" applyFont="1" applyAlignment="1">
      <alignment horizontal="center"/>
    </xf>
    <xf numFmtId="0" fontId="3" fillId="0" borderId="0" xfId="1" applyFont="1" applyFill="1" applyAlignment="1" applyProtection="1">
      <alignment horizontal="left" vertical="top"/>
    </xf>
    <xf numFmtId="0" fontId="2" fillId="0" borderId="0" xfId="1" applyAlignment="1" applyProtection="1">
      <alignment horizontal="center"/>
    </xf>
    <xf numFmtId="0" fontId="2" fillId="0" borderId="0" xfId="1" applyProtection="1"/>
    <xf numFmtId="0" fontId="39" fillId="0" borderId="0" xfId="0" applyFont="1" applyAlignment="1">
      <alignment horizontal="center"/>
    </xf>
    <xf numFmtId="0" fontId="36" fillId="0" borderId="0" xfId="0" applyFont="1" applyAlignment="1">
      <alignment horizontal="left"/>
    </xf>
    <xf numFmtId="0" fontId="1" fillId="0" borderId="0" xfId="0" applyFont="1" applyAlignment="1">
      <alignment horizontal="left" vertical="center"/>
    </xf>
    <xf numFmtId="0" fontId="43" fillId="0" borderId="0" xfId="0" applyFont="1" applyAlignment="1">
      <alignment horizontal="right"/>
    </xf>
    <xf numFmtId="0" fontId="42" fillId="0" borderId="0" xfId="0" applyFont="1"/>
    <xf numFmtId="0" fontId="40" fillId="0" borderId="0" xfId="0" applyFont="1"/>
    <xf numFmtId="0" fontId="1" fillId="0" borderId="0" xfId="0" applyFont="1" applyAlignment="1">
      <alignment horizontal="center" vertical="center"/>
    </xf>
    <xf numFmtId="0" fontId="39" fillId="0" borderId="0" xfId="0" applyFont="1" applyAlignment="1">
      <alignment horizontal="right"/>
    </xf>
    <xf numFmtId="0" fontId="39" fillId="0" borderId="0" xfId="0" applyFont="1" applyAlignment="1">
      <alignment horizontal="center" vertical="center"/>
    </xf>
    <xf numFmtId="0" fontId="27" fillId="0" borderId="0" xfId="0" applyFont="1" applyAlignment="1">
      <alignment horizontal="right"/>
    </xf>
    <xf numFmtId="0" fontId="43" fillId="0" borderId="0" xfId="0" applyFont="1" applyAlignment="1">
      <alignment horizontal="right" vertical="center"/>
    </xf>
    <xf numFmtId="0" fontId="12" fillId="0" borderId="0" xfId="0" applyFont="1" applyAlignment="1">
      <alignment horizontal="center"/>
    </xf>
    <xf numFmtId="0" fontId="22" fillId="0" borderId="0" xfId="0" applyFont="1"/>
    <xf numFmtId="0" fontId="106" fillId="11" borderId="0" xfId="0" applyFont="1" applyFill="1" applyAlignment="1">
      <alignment horizontal="left" wrapText="1"/>
    </xf>
    <xf numFmtId="0" fontId="106" fillId="11" borderId="22" xfId="0" applyFont="1" applyFill="1" applyBorder="1" applyAlignment="1">
      <alignment horizontal="left" wrapText="1"/>
    </xf>
    <xf numFmtId="0" fontId="106" fillId="11" borderId="23" xfId="0" applyFont="1" applyFill="1" applyBorder="1" applyAlignment="1">
      <alignment horizontal="left" wrapText="1"/>
    </xf>
    <xf numFmtId="0" fontId="106" fillId="11" borderId="24" xfId="0" applyFont="1" applyFill="1" applyBorder="1" applyAlignment="1">
      <alignment horizontal="left" wrapText="1"/>
    </xf>
    <xf numFmtId="0" fontId="88" fillId="0" borderId="25" xfId="0" applyFont="1" applyBorder="1" applyAlignment="1">
      <alignment horizontal="left"/>
    </xf>
    <xf numFmtId="0" fontId="88" fillId="0" borderId="26" xfId="0" applyFont="1" applyBorder="1" applyAlignment="1">
      <alignment horizontal="left"/>
    </xf>
    <xf numFmtId="169" fontId="95" fillId="0" borderId="0" xfId="0" applyNumberFormat="1" applyFont="1" applyAlignment="1">
      <alignment horizontal="right"/>
    </xf>
    <xf numFmtId="169" fontId="50" fillId="0" borderId="0" xfId="1" applyNumberFormat="1" applyFont="1" applyFill="1" applyAlignment="1" applyProtection="1">
      <alignment horizontal="center" vertical="center"/>
    </xf>
    <xf numFmtId="169" fontId="36" fillId="15" borderId="0" xfId="0" applyNumberFormat="1" applyFont="1" applyFill="1" applyAlignment="1">
      <alignment horizontal="center"/>
    </xf>
    <xf numFmtId="169" fontId="36" fillId="15" borderId="0" xfId="0" applyNumberFormat="1" applyFont="1" applyFill="1" applyAlignment="1">
      <alignment horizontal="left"/>
    </xf>
    <xf numFmtId="0" fontId="12" fillId="0" borderId="0" xfId="0" applyFont="1" applyAlignment="1">
      <alignment horizontal="left"/>
    </xf>
    <xf numFmtId="0" fontId="4" fillId="0" borderId="0" xfId="0" applyFont="1" applyAlignment="1">
      <alignment horizontal="left" vertical="center" indent="10"/>
    </xf>
    <xf numFmtId="0" fontId="16" fillId="2" borderId="1" xfId="0" applyFont="1" applyFill="1" applyBorder="1" applyAlignment="1" applyProtection="1">
      <alignment horizontal="center" vertical="center"/>
      <protection locked="0"/>
    </xf>
    <xf numFmtId="0" fontId="16" fillId="2" borderId="2" xfId="0" applyFont="1" applyFill="1" applyBorder="1" applyAlignment="1" applyProtection="1">
      <alignment horizontal="center" vertical="center"/>
      <protection locked="0"/>
    </xf>
    <xf numFmtId="0" fontId="16" fillId="2" borderId="3"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protection locked="0"/>
    </xf>
    <xf numFmtId="0" fontId="7" fillId="2" borderId="2" xfId="0" applyFont="1" applyFill="1" applyBorder="1" applyAlignment="1" applyProtection="1">
      <alignment horizontal="center" vertical="center"/>
      <protection locked="0"/>
    </xf>
    <xf numFmtId="0" fontId="7" fillId="2" borderId="3" xfId="0" applyFont="1" applyFill="1" applyBorder="1" applyAlignment="1" applyProtection="1">
      <alignment horizontal="center" vertical="center"/>
      <protection locked="0"/>
    </xf>
    <xf numFmtId="0" fontId="35" fillId="0" borderId="8" xfId="0" applyFont="1" applyBorder="1" applyAlignment="1">
      <alignment horizontal="center"/>
    </xf>
    <xf numFmtId="0" fontId="35" fillId="0" borderId="0" xfId="0" applyFont="1" applyAlignment="1">
      <alignment horizontal="center"/>
    </xf>
    <xf numFmtId="0" fontId="94" fillId="0" borderId="0" xfId="0" applyFont="1" applyAlignment="1">
      <alignment horizontal="center" vertical="center"/>
    </xf>
    <xf numFmtId="0" fontId="1" fillId="0" borderId="8" xfId="0" applyFont="1" applyBorder="1" applyAlignment="1">
      <alignment horizontal="center"/>
    </xf>
    <xf numFmtId="0" fontId="1" fillId="0" borderId="0" xfId="0" applyFont="1" applyAlignment="1">
      <alignment horizontal="center"/>
    </xf>
    <xf numFmtId="166" fontId="16" fillId="2" borderId="1" xfId="0" applyNumberFormat="1" applyFont="1" applyFill="1" applyBorder="1" applyAlignment="1" applyProtection="1">
      <alignment horizontal="center" vertical="center"/>
      <protection locked="0"/>
    </xf>
    <xf numFmtId="166" fontId="16" fillId="2" borderId="3" xfId="0" applyNumberFormat="1" applyFont="1" applyFill="1" applyBorder="1" applyAlignment="1" applyProtection="1">
      <alignment horizontal="center" vertical="center"/>
      <protection locked="0"/>
    </xf>
    <xf numFmtId="0" fontId="1" fillId="4" borderId="0" xfId="0" applyFont="1" applyFill="1" applyAlignment="1">
      <alignment horizontal="center"/>
    </xf>
    <xf numFmtId="0" fontId="1" fillId="4" borderId="0" xfId="0" applyFont="1" applyFill="1" applyAlignment="1">
      <alignment horizontal="center" vertical="center"/>
    </xf>
    <xf numFmtId="0" fontId="36" fillId="4" borderId="0" xfId="0" applyFont="1" applyFill="1" applyAlignment="1">
      <alignment horizontal="center" vertical="top"/>
    </xf>
    <xf numFmtId="0" fontId="27" fillId="0" borderId="0" xfId="1" applyFont="1" applyAlignment="1" applyProtection="1">
      <alignment horizontal="center" vertical="center"/>
    </xf>
    <xf numFmtId="0" fontId="17" fillId="0" borderId="0" xfId="1" applyFont="1" applyFill="1" applyAlignment="1" applyProtection="1">
      <alignment horizontal="center" vertical="center"/>
    </xf>
    <xf numFmtId="0" fontId="26" fillId="15" borderId="0" xfId="0" applyFont="1" applyFill="1" applyAlignment="1">
      <alignment horizontal="left" vertical="top" wrapText="1"/>
    </xf>
    <xf numFmtId="0" fontId="0" fillId="0" borderId="0" xfId="0" applyAlignment="1">
      <alignment horizontal="center"/>
    </xf>
    <xf numFmtId="0" fontId="16" fillId="0" borderId="0" xfId="0" applyFont="1" applyAlignment="1">
      <alignment horizontal="center"/>
    </xf>
    <xf numFmtId="0" fontId="16" fillId="0" borderId="0" xfId="0" applyFont="1" applyAlignment="1">
      <alignment horizontal="left" indent="5"/>
    </xf>
    <xf numFmtId="14" fontId="99" fillId="0" borderId="0" xfId="0" applyNumberFormat="1" applyFont="1" applyAlignment="1">
      <alignment horizontal="center" vertical="top"/>
    </xf>
    <xf numFmtId="0" fontId="17" fillId="0" borderId="0" xfId="1" applyFont="1" applyAlignment="1" applyProtection="1">
      <alignment horizontal="right" vertical="center"/>
    </xf>
    <xf numFmtId="0" fontId="20" fillId="0" borderId="0" xfId="1" applyFont="1" applyAlignment="1" applyProtection="1">
      <alignment horizontal="left" vertical="center"/>
    </xf>
    <xf numFmtId="0" fontId="98" fillId="0" borderId="0" xfId="1" applyFont="1" applyAlignment="1" applyProtection="1">
      <alignment horizontal="right"/>
    </xf>
    <xf numFmtId="0" fontId="89" fillId="0" borderId="0" xfId="0" applyFont="1" applyAlignment="1">
      <alignment horizontal="right" vertical="center"/>
    </xf>
    <xf numFmtId="0" fontId="89" fillId="0" borderId="0" xfId="0" applyFont="1" applyAlignment="1">
      <alignment horizontal="left" vertical="center"/>
    </xf>
    <xf numFmtId="0" fontId="7" fillId="0" borderId="0" xfId="0" applyFont="1" applyAlignment="1">
      <alignment horizontal="center"/>
    </xf>
    <xf numFmtId="49" fontId="0" fillId="3" borderId="14" xfId="0" applyNumberFormat="1" applyFill="1" applyBorder="1" applyAlignment="1" applyProtection="1">
      <alignment horizontal="left" vertical="top" wrapText="1" indent="1" readingOrder="1"/>
      <protection locked="0"/>
    </xf>
    <xf numFmtId="49" fontId="0" fillId="3" borderId="15" xfId="0" applyNumberFormat="1" applyFill="1" applyBorder="1" applyAlignment="1" applyProtection="1">
      <alignment horizontal="left" vertical="top" wrapText="1" indent="1" readingOrder="1"/>
      <protection locked="0"/>
    </xf>
    <xf numFmtId="49" fontId="0" fillId="3" borderId="16" xfId="0" applyNumberFormat="1" applyFill="1" applyBorder="1" applyAlignment="1" applyProtection="1">
      <alignment horizontal="left" vertical="top" wrapText="1" indent="1" readingOrder="1"/>
      <protection locked="0"/>
    </xf>
    <xf numFmtId="49" fontId="0" fillId="3" borderId="17" xfId="0" applyNumberFormat="1" applyFill="1" applyBorder="1" applyAlignment="1" applyProtection="1">
      <alignment horizontal="left" vertical="top" wrapText="1" indent="1" readingOrder="1"/>
      <protection locked="0"/>
    </xf>
    <xf numFmtId="49" fontId="0" fillId="3" borderId="0" xfId="0" applyNumberFormat="1" applyFill="1" applyAlignment="1" applyProtection="1">
      <alignment horizontal="left" vertical="top" wrapText="1" indent="1" readingOrder="1"/>
      <protection locked="0"/>
    </xf>
    <xf numFmtId="49" fontId="0" fillId="3" borderId="18" xfId="0" applyNumberFormat="1" applyFill="1" applyBorder="1" applyAlignment="1" applyProtection="1">
      <alignment horizontal="left" vertical="top" wrapText="1" indent="1" readingOrder="1"/>
      <protection locked="0"/>
    </xf>
    <xf numFmtId="49" fontId="0" fillId="3" borderId="19" xfId="0" applyNumberFormat="1" applyFill="1" applyBorder="1" applyAlignment="1" applyProtection="1">
      <alignment horizontal="left" vertical="top" wrapText="1" indent="1" readingOrder="1"/>
      <protection locked="0"/>
    </xf>
    <xf numFmtId="49" fontId="0" fillId="3" borderId="20" xfId="0" applyNumberFormat="1" applyFill="1" applyBorder="1" applyAlignment="1" applyProtection="1">
      <alignment horizontal="left" vertical="top" wrapText="1" indent="1" readingOrder="1"/>
      <protection locked="0"/>
    </xf>
    <xf numFmtId="49" fontId="0" fillId="3" borderId="21" xfId="0" applyNumberFormat="1" applyFill="1" applyBorder="1" applyAlignment="1" applyProtection="1">
      <alignment horizontal="left" vertical="top" wrapText="1" indent="1" readingOrder="1"/>
      <protection locked="0"/>
    </xf>
    <xf numFmtId="49" fontId="17" fillId="0" borderId="0" xfId="1" applyNumberFormat="1" applyFont="1" applyAlignment="1" applyProtection="1">
      <alignment horizontal="center"/>
    </xf>
    <xf numFmtId="0" fontId="36" fillId="0" borderId="0" xfId="0" applyFont="1" applyAlignment="1">
      <alignment horizontal="center"/>
    </xf>
    <xf numFmtId="0" fontId="8" fillId="5" borderId="0" xfId="0" applyFont="1" applyFill="1" applyAlignment="1">
      <alignment horizontal="center" vertical="center"/>
    </xf>
    <xf numFmtId="0" fontId="89" fillId="0" borderId="0" xfId="0" applyFont="1" applyAlignment="1">
      <alignment horizontal="center" vertical="center"/>
    </xf>
    <xf numFmtId="0" fontId="28" fillId="0" borderId="0" xfId="0" applyFont="1" applyAlignment="1">
      <alignment horizontal="center" vertical="center"/>
    </xf>
    <xf numFmtId="0" fontId="26" fillId="15" borderId="0" xfId="0" applyFont="1" applyFill="1" applyAlignment="1">
      <alignment horizontal="center" vertical="top" wrapText="1"/>
    </xf>
    <xf numFmtId="0" fontId="26" fillId="15" borderId="0" xfId="0" applyFont="1" applyFill="1" applyAlignment="1">
      <alignment horizontal="right" vertical="top" wrapText="1" indent="3"/>
    </xf>
    <xf numFmtId="0" fontId="3" fillId="0" borderId="0" xfId="1" applyFont="1" applyAlignment="1" applyProtection="1">
      <alignment horizontal="center" vertical="top"/>
    </xf>
  </cellXfs>
  <cellStyles count="3">
    <cellStyle name="Hyperlink" xfId="1" builtinId="8"/>
    <cellStyle name="Normal" xfId="0" builtinId="0"/>
    <cellStyle name="Normal 2" xfId="2" xr:uid="{C37501B6-2E38-47C5-AEE5-F085C00F6BA7}"/>
  </cellStyles>
  <dxfs count="0"/>
  <tableStyles count="0" defaultTableStyle="TableStyleMedium2" defaultPivotStyle="PivotStyleLight16"/>
  <colors>
    <mruColors>
      <color rgb="FF8A0000"/>
      <color rgb="FFFF9900"/>
      <color rgb="FFF8CB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microsoft.com/office/2017/10/relationships/person" Target="persons/person.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eetMetadata" Target="metadata.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alcChain" Target="calcChain.xml"/></Relationships>
</file>

<file path=xl/ctrlProps/ctrlProp1.xml><?xml version="1.0" encoding="utf-8"?>
<formControlPr xmlns="http://schemas.microsoft.com/office/spreadsheetml/2009/9/main" objectType="Radio" firstButton="1" fmlaLink="Weights_X!$F$16"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CheckBox" fmlaLink="Weights_X!$F$130"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Radio" firstButton="1" fmlaLink="Weights_X!$F$157" lockText="1" noThreeD="1"/>
</file>

<file path=xl/ctrlProps/ctrlProp105.xml><?xml version="1.0" encoding="utf-8"?>
<formControlPr xmlns="http://schemas.microsoft.com/office/spreadsheetml/2009/9/main" objectType="Radio" checked="Checked" lockText="1"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CheckBox" fmlaLink="Weights_X!$F$181" noThreeD="1"/>
</file>

<file path=xl/ctrlProps/ctrlProp109.xml><?xml version="1.0" encoding="utf-8"?>
<formControlPr xmlns="http://schemas.microsoft.com/office/spreadsheetml/2009/9/main" objectType="Radio" firstButton="1" fmlaLink="Weights_X!$F$60" lockText="1"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checked="Checked" lockText="1" noThreeD="1"/>
</file>

<file path=xl/ctrlProps/ctrlProp114.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firstButton="1" fmlaLink="Weights_X!$F$66" lockText="1" noThreeD="1"/>
</file>

<file path=xl/ctrlProps/ctrlProp14.xml><?xml version="1.0" encoding="utf-8"?>
<formControlPr xmlns="http://schemas.microsoft.com/office/spreadsheetml/2009/9/main" objectType="Radio" firstButton="1" fmlaLink="Weights_X!$F$88"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checked="Checked" fmlaLink="Weights_X!$F$97" lockText="1"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firstButton="1" fmlaLink="Weights_X!$F$98" lockText="1" noThreeD="1"/>
</file>

<file path=xl/ctrlProps/ctrlProp21.xml><?xml version="1.0" encoding="utf-8"?>
<formControlPr xmlns="http://schemas.microsoft.com/office/spreadsheetml/2009/9/main" objectType="Radio" checked="Checked"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firstButton="1" fmlaLink="Weights_X!$F$146"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fmlaLink="Weights_X!$F$183"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Weights_X!$F$184" lockText="1" noThreeD="1"/>
</file>

<file path=xl/ctrlProps/ctrlProp31.xml><?xml version="1.0" encoding="utf-8"?>
<formControlPr xmlns="http://schemas.microsoft.com/office/spreadsheetml/2009/9/main" objectType="CheckBox" fmlaLink="Weights_X!$F$186"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firstButton="1" fmlaLink="Weights_X!$F$2"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Radio" checked="Checked" lockText="1"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Radio" firstButton="1" fmlaLink="Weights_X!$F$72"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CheckBox" fmlaLink="Weights_X!$F$168"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checked="Checked"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firstButton="1" fmlaLink="Weights_X!$F$43" lockText="1" noThreeD="1"/>
</file>

<file path=xl/ctrlProps/ctrlProp50.xml><?xml version="1.0" encoding="utf-8"?>
<formControlPr xmlns="http://schemas.microsoft.com/office/spreadsheetml/2009/9/main" objectType="Radio" checked="Checked"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checked="Checked" lockText="1" noThreeD="1"/>
</file>

<file path=xl/ctrlProps/ctrlProp53.xml><?xml version="1.0" encoding="utf-8"?>
<formControlPr xmlns="http://schemas.microsoft.com/office/spreadsheetml/2009/9/main" objectType="CheckBox" fmlaLink="Weights_X!$F$134" lockText="1" noThreeD="1"/>
</file>

<file path=xl/ctrlProps/ctrlProp54.xml><?xml version="1.0" encoding="utf-8"?>
<formControlPr xmlns="http://schemas.microsoft.com/office/spreadsheetml/2009/9/main" objectType="Radio" checked="Checked"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checked="Checked"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firstButton="1" fmlaLink="Weights_X!$F$104" lockText="1" noThreeD="1"/>
</file>

<file path=xl/ctrlProps/ctrlProp66.xml><?xml version="1.0" encoding="utf-8"?>
<formControlPr xmlns="http://schemas.microsoft.com/office/spreadsheetml/2009/9/main" objectType="Radio" checked="Checked" lockText="1" noThreeD="1"/>
</file>

<file path=xl/ctrlProps/ctrlProp67.xml><?xml version="1.0" encoding="utf-8"?>
<formControlPr xmlns="http://schemas.microsoft.com/office/spreadsheetml/2009/9/main" objectType="Radio" firstButton="1" fmlaLink="Weights_X!$F$139"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checked="Checked" lockText="1"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firstButton="1" fmlaLink="Weights_X!$F$120"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checked="Checked" lockText="1"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CheckBox" fmlaLink="Weights_X!$F$164" lockText="1"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CheckBox" fmlaLink="Weights_X!$F$180"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CheckBox" fmlaLink="Weights_X!$F$155"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Radio" checked="Checked" lockText="1" noThreeD="1"/>
</file>

<file path=xl/ctrlProps/ctrlProp96.xml><?xml version="1.0" encoding="utf-8"?>
<formControlPr xmlns="http://schemas.microsoft.com/office/spreadsheetml/2009/9/main" objectType="Radio" firstButton="1" fmlaLink="Weights_X!$F$66"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documenttasks/documenttask1.xml><?xml version="1.0" encoding="utf-8"?>
<Tasks xmlns="http://schemas.microsoft.com/office/tasks/2019/documenttasks">
  <Task id="{3AA0D182-94C5-4CC9-A786-5623005991F7}">
    <Anchor>
      <Comment id="{4C2A0E3B-6A8E-4D9D-B92F-023083DDD654}"/>
    </Anchor>
    <History>
      <Event time="2024-02-05T12:06:02.75" id="{7BD36632-0138-422F-9222-4E59165B1898}">
        <Attribution userId="S::U-TRI-0001@permobil.com::e114d162-7fd3-4593-bbeb-57ffa3cc84f4" userName="Trine Marqvard Jensen" userProvider="AD"/>
        <Anchor>
          <Comment id="{4C2A0E3B-6A8E-4D9D-B92F-023083DDD654}"/>
        </Anchor>
        <Create/>
      </Event>
      <Event time="2024-02-05T12:06:02.75" id="{399D0CD5-8136-47F5-83E5-0DA374A564CA}">
        <Attribution userId="S::U-TRI-0001@permobil.com::e114d162-7fd3-4593-bbeb-57ffa3cc84f4" userName="Trine Marqvard Jensen" userProvider="AD"/>
        <Anchor>
          <Comment id="{4C2A0E3B-6A8E-4D9D-B92F-023083DDD654}"/>
        </Anchor>
        <Assign userId="S::U-DAN-0022@permobil.com::8df4cd8a-e834-4a31-a149-089bde17618a" userName="Daniel Thorslund" userProvider="AD"/>
      </Event>
      <Event time="2024-02-05T12:06:02.75" id="{9DB46C06-BB4C-4335-9F64-2681333EB8CE}">
        <Attribution userId="S::U-TRI-0001@permobil.com::e114d162-7fd3-4593-bbeb-57ffa3cc84f4" userName="Trine Marqvard Jensen" userProvider="AD"/>
        <Anchor>
          <Comment id="{4C2A0E3B-6A8E-4D9D-B92F-023083DDD654}"/>
        </Anchor>
        <SetTitle title="@Daniel Thorslund There was a spelling mistake in the English text which has been transferred to the translations: Rear more instead of Read more (I have corrected the English text)"/>
      </Event>
    </History>
  </Task>
  <Task id="{C01C63FB-B02B-4FF7-9A7B-D4A72A8D4FAA}">
    <Anchor>
      <Comment id="{CD1BAD8B-AE46-4851-B41D-8C2F2A6BCE05}"/>
    </Anchor>
    <History>
      <Event time="2024-02-05T12:22:00.57" id="{2AD1674E-2629-4E16-9AA6-03BF97BD8E33}">
        <Attribution userId="S::U-TRI-0001@permobil.com::e114d162-7fd3-4593-bbeb-57ffa3cc84f4" userName="Trine Marqvard Jensen" userProvider="AD"/>
        <Anchor>
          <Comment id="{CD1BAD8B-AE46-4851-B41D-8C2F2A6BCE05}"/>
        </Anchor>
        <Create/>
      </Event>
      <Event time="2024-02-05T12:22:00.57" id="{916724D1-915D-4B1A-8FB0-56DE43E74886}">
        <Attribution userId="S::U-TRI-0001@permobil.com::e114d162-7fd3-4593-bbeb-57ffa3cc84f4" userName="Trine Marqvard Jensen" userProvider="AD"/>
        <Anchor>
          <Comment id="{CD1BAD8B-AE46-4851-B41D-8C2F2A6BCE05}"/>
        </Anchor>
        <Assign userId="S::U-DAN-0022@permobil.com::8df4cd8a-e834-4a31-a149-089bde17618a" userName="Daniel Thorslund" userProvider="AD"/>
      </Event>
      <Event time="2024-02-05T12:22:00.57" id="{647E05EC-1B08-4FA7-9D67-A78FA24ED8E8}">
        <Attribution userId="S::U-TRI-0001@permobil.com::e114d162-7fd3-4593-bbeb-57ffa3cc84f4" userName="Trine Marqvard Jensen" userProvider="AD"/>
        <Anchor>
          <Comment id="{CD1BAD8B-AE46-4851-B41D-8C2F2A6BCE05}"/>
        </Anchor>
        <SetTitle title="@Daniel Thorslund not sure what this means? Should it be &quot;Cambered backward&quot; (or rearward)?"/>
      </Event>
    </History>
  </Task>
</Task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7.jpg"/><Relationship Id="rId26" Type="http://schemas.openxmlformats.org/officeDocument/2006/relationships/image" Target="../media/image24.jpg"/><Relationship Id="rId3" Type="http://schemas.openxmlformats.org/officeDocument/2006/relationships/image" Target="../media/image3.jpg"/><Relationship Id="rId21" Type="http://schemas.openxmlformats.org/officeDocument/2006/relationships/image" Target="../media/image19.pn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6.jpg"/><Relationship Id="rId25" Type="http://schemas.openxmlformats.org/officeDocument/2006/relationships/image" Target="../media/image23.jpg"/><Relationship Id="rId2" Type="http://schemas.openxmlformats.org/officeDocument/2006/relationships/image" Target="../media/image2.jpg"/><Relationship Id="rId16" Type="http://schemas.openxmlformats.org/officeDocument/2006/relationships/hyperlink" Target="https://www.panthera.se/images/parts/exploded/X3_balance_illustration.jpg" TargetMode="External"/><Relationship Id="rId20" Type="http://schemas.openxmlformats.org/officeDocument/2006/relationships/hyperlink" Target="https://www.panthera.se" TargetMode="External"/><Relationship Id="rId29" Type="http://schemas.openxmlformats.org/officeDocument/2006/relationships/image" Target="../media/image27.pn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jpg"/><Relationship Id="rId24" Type="http://schemas.openxmlformats.org/officeDocument/2006/relationships/image" Target="../media/image22.jpg"/><Relationship Id="rId5" Type="http://schemas.openxmlformats.org/officeDocument/2006/relationships/image" Target="../media/image5.jpg"/><Relationship Id="rId15" Type="http://schemas.openxmlformats.org/officeDocument/2006/relationships/image" Target="../media/image15.jpg"/><Relationship Id="rId23" Type="http://schemas.openxmlformats.org/officeDocument/2006/relationships/image" Target="../media/image21.jpg"/><Relationship Id="rId28" Type="http://schemas.openxmlformats.org/officeDocument/2006/relationships/image" Target="../media/image26.jpeg"/><Relationship Id="rId10" Type="http://schemas.openxmlformats.org/officeDocument/2006/relationships/image" Target="../media/image10.jpg"/><Relationship Id="rId19" Type="http://schemas.openxmlformats.org/officeDocument/2006/relationships/image" Target="../media/image18.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 Id="rId22" Type="http://schemas.openxmlformats.org/officeDocument/2006/relationships/image" Target="../media/image20.jpg"/><Relationship Id="rId27" Type="http://schemas.openxmlformats.org/officeDocument/2006/relationships/image" Target="../media/image25.jpeg"/><Relationship Id="rId30"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twoCellAnchor>
    <xdr:from>
      <xdr:col>3</xdr:col>
      <xdr:colOff>654050</xdr:colOff>
      <xdr:row>91</xdr:row>
      <xdr:rowOff>0</xdr:rowOff>
    </xdr:from>
    <xdr:to>
      <xdr:col>5</xdr:col>
      <xdr:colOff>25400</xdr:colOff>
      <xdr:row>94</xdr:row>
      <xdr:rowOff>120650</xdr:rowOff>
    </xdr:to>
    <xdr:sp macro="" textlink="">
      <xdr:nvSpPr>
        <xdr:cNvPr id="27" name="Rectangle: Rounded Corners 26">
          <a:extLst>
            <a:ext uri="{FF2B5EF4-FFF2-40B4-BE49-F238E27FC236}">
              <a16:creationId xmlns:a16="http://schemas.microsoft.com/office/drawing/2014/main" id="{00000000-0008-0000-0000-00001B000000}"/>
            </a:ext>
          </a:extLst>
        </xdr:cNvPr>
        <xdr:cNvSpPr/>
      </xdr:nvSpPr>
      <xdr:spPr>
        <a:xfrm>
          <a:off x="3117850" y="16408400"/>
          <a:ext cx="933450" cy="673100"/>
        </a:xfrm>
        <a:prstGeom prst="roundRect">
          <a:avLst/>
        </a:prstGeom>
        <a:blipFill>
          <a:blip xmlns:r="http://schemas.openxmlformats.org/officeDocument/2006/relationships" r:embed="rId1"/>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6</xdr:col>
      <xdr:colOff>406000</xdr:colOff>
      <xdr:row>56</xdr:row>
      <xdr:rowOff>114300</xdr:rowOff>
    </xdr:from>
    <xdr:to>
      <xdr:col>7</xdr:col>
      <xdr:colOff>533400</xdr:colOff>
      <xdr:row>60</xdr:row>
      <xdr:rowOff>63500</xdr:rowOff>
    </xdr:to>
    <xdr:sp macro="" textlink="">
      <xdr:nvSpPr>
        <xdr:cNvPr id="39" name="Rectangle: Rounded Corners 38">
          <a:extLst>
            <a:ext uri="{FF2B5EF4-FFF2-40B4-BE49-F238E27FC236}">
              <a16:creationId xmlns:a16="http://schemas.microsoft.com/office/drawing/2014/main" id="{00000000-0008-0000-0000-000027000000}"/>
            </a:ext>
          </a:extLst>
        </xdr:cNvPr>
        <xdr:cNvSpPr/>
      </xdr:nvSpPr>
      <xdr:spPr>
        <a:xfrm>
          <a:off x="5238350" y="10636250"/>
          <a:ext cx="813200" cy="723900"/>
        </a:xfrm>
        <a:prstGeom prst="roundRect">
          <a:avLst/>
        </a:prstGeom>
        <a:blipFill>
          <a:blip xmlns:r="http://schemas.openxmlformats.org/officeDocument/2006/relationships" r:embed="rId2"/>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8</xdr:col>
      <xdr:colOff>85497</xdr:colOff>
      <xdr:row>100</xdr:row>
      <xdr:rowOff>48306</xdr:rowOff>
    </xdr:from>
    <xdr:to>
      <xdr:col>8</xdr:col>
      <xdr:colOff>704850</xdr:colOff>
      <xdr:row>103</xdr:row>
      <xdr:rowOff>127000</xdr:rowOff>
    </xdr:to>
    <xdr:sp macro="" textlink="">
      <xdr:nvSpPr>
        <xdr:cNvPr id="32" name="Rectangle: Rounded Corners 31">
          <a:extLst>
            <a:ext uri="{FF2B5EF4-FFF2-40B4-BE49-F238E27FC236}">
              <a16:creationId xmlns:a16="http://schemas.microsoft.com/office/drawing/2014/main" id="{00000000-0008-0000-0000-000020000000}"/>
            </a:ext>
          </a:extLst>
        </xdr:cNvPr>
        <xdr:cNvSpPr/>
      </xdr:nvSpPr>
      <xdr:spPr>
        <a:xfrm>
          <a:off x="6384697" y="18691906"/>
          <a:ext cx="619353" cy="726394"/>
        </a:xfrm>
        <a:prstGeom prst="roundRect">
          <a:avLst/>
        </a:prstGeom>
        <a:blipFill>
          <a:blip xmlns:r="http://schemas.openxmlformats.org/officeDocument/2006/relationships" r:embed="rId3"/>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82550</xdr:colOff>
      <xdr:row>107</xdr:row>
      <xdr:rowOff>57150</xdr:rowOff>
    </xdr:from>
    <xdr:to>
      <xdr:col>0</xdr:col>
      <xdr:colOff>577850</xdr:colOff>
      <xdr:row>109</xdr:row>
      <xdr:rowOff>139700</xdr:rowOff>
    </xdr:to>
    <xdr:sp macro="" textlink="">
      <xdr:nvSpPr>
        <xdr:cNvPr id="35" name="Rectangle: Rounded Corners 34">
          <a:extLst>
            <a:ext uri="{FF2B5EF4-FFF2-40B4-BE49-F238E27FC236}">
              <a16:creationId xmlns:a16="http://schemas.microsoft.com/office/drawing/2014/main" id="{00000000-0008-0000-0000-000023000000}"/>
            </a:ext>
          </a:extLst>
        </xdr:cNvPr>
        <xdr:cNvSpPr/>
      </xdr:nvSpPr>
      <xdr:spPr>
        <a:xfrm>
          <a:off x="82550" y="20097750"/>
          <a:ext cx="495300" cy="450850"/>
        </a:xfrm>
        <a:prstGeom prst="roundRect">
          <a:avLst/>
        </a:prstGeom>
        <a:blipFill>
          <a:blip xmlns:r="http://schemas.openxmlformats.org/officeDocument/2006/relationships" r:embed="rId4"/>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95250</xdr:colOff>
      <xdr:row>104</xdr:row>
      <xdr:rowOff>120650</xdr:rowOff>
    </xdr:from>
    <xdr:to>
      <xdr:col>0</xdr:col>
      <xdr:colOff>622300</xdr:colOff>
      <xdr:row>106</xdr:row>
      <xdr:rowOff>171450</xdr:rowOff>
    </xdr:to>
    <xdr:sp macro="" textlink="">
      <xdr:nvSpPr>
        <xdr:cNvPr id="34" name="Rectangle: Rounded Corners 33">
          <a:extLst>
            <a:ext uri="{FF2B5EF4-FFF2-40B4-BE49-F238E27FC236}">
              <a16:creationId xmlns:a16="http://schemas.microsoft.com/office/drawing/2014/main" id="{00000000-0008-0000-0000-000022000000}"/>
            </a:ext>
          </a:extLst>
        </xdr:cNvPr>
        <xdr:cNvSpPr/>
      </xdr:nvSpPr>
      <xdr:spPr>
        <a:xfrm>
          <a:off x="95250" y="19596100"/>
          <a:ext cx="527050" cy="431800"/>
        </a:xfrm>
        <a:prstGeom prst="roundRect">
          <a:avLst/>
        </a:prstGeom>
        <a:blipFill>
          <a:blip xmlns:r="http://schemas.openxmlformats.org/officeDocument/2006/relationships" r:embed="rId5"/>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120650</xdr:colOff>
      <xdr:row>101</xdr:row>
      <xdr:rowOff>63500</xdr:rowOff>
    </xdr:from>
    <xdr:to>
      <xdr:col>0</xdr:col>
      <xdr:colOff>593090</xdr:colOff>
      <xdr:row>103</xdr:row>
      <xdr:rowOff>121920</xdr:rowOff>
    </xdr:to>
    <xdr:sp macro="" textlink="">
      <xdr:nvSpPr>
        <xdr:cNvPr id="33" name="Rectangle: Rounded Corners 32">
          <a:extLst>
            <a:ext uri="{FF2B5EF4-FFF2-40B4-BE49-F238E27FC236}">
              <a16:creationId xmlns:a16="http://schemas.microsoft.com/office/drawing/2014/main" id="{00000000-0008-0000-0000-000021000000}"/>
            </a:ext>
          </a:extLst>
        </xdr:cNvPr>
        <xdr:cNvSpPr/>
      </xdr:nvSpPr>
      <xdr:spPr>
        <a:xfrm>
          <a:off x="120650" y="18903950"/>
          <a:ext cx="472440" cy="509270"/>
        </a:xfrm>
        <a:prstGeom prst="roundRect">
          <a:avLst/>
        </a:prstGeom>
        <a:blipFill>
          <a:blip xmlns:r="http://schemas.openxmlformats.org/officeDocument/2006/relationships" r:embed="rId6"/>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82550</xdr:colOff>
      <xdr:row>97</xdr:row>
      <xdr:rowOff>82550</xdr:rowOff>
    </xdr:from>
    <xdr:to>
      <xdr:col>0</xdr:col>
      <xdr:colOff>603250</xdr:colOff>
      <xdr:row>100</xdr:row>
      <xdr:rowOff>120650</xdr:rowOff>
    </xdr:to>
    <xdr:sp macro="" textlink="">
      <xdr:nvSpPr>
        <xdr:cNvPr id="30" name="Rectangle: Rounded Corners 29">
          <a:extLst>
            <a:ext uri="{FF2B5EF4-FFF2-40B4-BE49-F238E27FC236}">
              <a16:creationId xmlns:a16="http://schemas.microsoft.com/office/drawing/2014/main" id="{00000000-0008-0000-0000-00001E000000}"/>
            </a:ext>
          </a:extLst>
        </xdr:cNvPr>
        <xdr:cNvSpPr/>
      </xdr:nvSpPr>
      <xdr:spPr>
        <a:xfrm>
          <a:off x="82550" y="18173700"/>
          <a:ext cx="520700" cy="590550"/>
        </a:xfrm>
        <a:prstGeom prst="roundRect">
          <a:avLst/>
        </a:prstGeom>
        <a:blipFill>
          <a:blip xmlns:r="http://schemas.openxmlformats.org/officeDocument/2006/relationships" r:embed="rId7"/>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838200</xdr:colOff>
      <xdr:row>91</xdr:row>
      <xdr:rowOff>24857</xdr:rowOff>
    </xdr:from>
    <xdr:to>
      <xdr:col>9</xdr:col>
      <xdr:colOff>25400</xdr:colOff>
      <xdr:row>93</xdr:row>
      <xdr:rowOff>69364</xdr:rowOff>
    </xdr:to>
    <xdr:sp macro="" textlink="">
      <xdr:nvSpPr>
        <xdr:cNvPr id="29" name="Rectangle: Rounded Corners 28">
          <a:extLst>
            <a:ext uri="{FF2B5EF4-FFF2-40B4-BE49-F238E27FC236}">
              <a16:creationId xmlns:a16="http://schemas.microsoft.com/office/drawing/2014/main" id="{00000000-0008-0000-0000-00001D000000}"/>
            </a:ext>
          </a:extLst>
        </xdr:cNvPr>
        <xdr:cNvSpPr/>
      </xdr:nvSpPr>
      <xdr:spPr>
        <a:xfrm>
          <a:off x="5829300" y="17080957"/>
          <a:ext cx="901700" cy="412807"/>
        </a:xfrm>
        <a:prstGeom prst="roundRect">
          <a:avLst/>
        </a:prstGeom>
        <a:blipFill>
          <a:blip xmlns:r="http://schemas.openxmlformats.org/officeDocument/2006/relationships" r:embed="rId8"/>
          <a:srcRect/>
          <a:stretch>
            <a:fillRect t="-37392" b="-43477"/>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6</xdr:col>
      <xdr:colOff>35379</xdr:colOff>
      <xdr:row>91</xdr:row>
      <xdr:rowOff>8160</xdr:rowOff>
    </xdr:from>
    <xdr:to>
      <xdr:col>7</xdr:col>
      <xdr:colOff>80737</xdr:colOff>
      <xdr:row>93</xdr:row>
      <xdr:rowOff>67124</xdr:rowOff>
    </xdr:to>
    <xdr:sp macro="" textlink="">
      <xdr:nvSpPr>
        <xdr:cNvPr id="28" name="Rectangle: Rounded Corners 27">
          <a:extLst>
            <a:ext uri="{FF2B5EF4-FFF2-40B4-BE49-F238E27FC236}">
              <a16:creationId xmlns:a16="http://schemas.microsoft.com/office/drawing/2014/main" id="{00000000-0008-0000-0000-00001C000000}"/>
            </a:ext>
          </a:extLst>
        </xdr:cNvPr>
        <xdr:cNvSpPr/>
      </xdr:nvSpPr>
      <xdr:spPr>
        <a:xfrm>
          <a:off x="4347029" y="17064260"/>
          <a:ext cx="724808" cy="427264"/>
        </a:xfrm>
        <a:prstGeom prst="roundRect">
          <a:avLst>
            <a:gd name="adj" fmla="val 16667"/>
          </a:avLst>
        </a:prstGeom>
        <a:blipFill>
          <a:blip xmlns:r="http://schemas.openxmlformats.org/officeDocument/2006/relationships" r:embed="rId9"/>
          <a:srcRect/>
          <a:stretch>
            <a:fillRect t="-37473" b="-25897"/>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95250</xdr:colOff>
      <xdr:row>90</xdr:row>
      <xdr:rowOff>82550</xdr:rowOff>
    </xdr:from>
    <xdr:to>
      <xdr:col>0</xdr:col>
      <xdr:colOff>609600</xdr:colOff>
      <xdr:row>93</xdr:row>
      <xdr:rowOff>106680</xdr:rowOff>
    </xdr:to>
    <xdr:sp macro="" textlink="">
      <xdr:nvSpPr>
        <xdr:cNvPr id="26" name="Rectangle: Rounded Corners 25">
          <a:extLst>
            <a:ext uri="{FF2B5EF4-FFF2-40B4-BE49-F238E27FC236}">
              <a16:creationId xmlns:a16="http://schemas.microsoft.com/office/drawing/2014/main" id="{00000000-0008-0000-0000-00001A000000}"/>
            </a:ext>
          </a:extLst>
        </xdr:cNvPr>
        <xdr:cNvSpPr/>
      </xdr:nvSpPr>
      <xdr:spPr>
        <a:xfrm>
          <a:off x="95250" y="16823690"/>
          <a:ext cx="514350" cy="572770"/>
        </a:xfrm>
        <a:prstGeom prst="roundRect">
          <a:avLst/>
        </a:prstGeom>
        <a:blipFill>
          <a:blip xmlns:r="http://schemas.openxmlformats.org/officeDocument/2006/relationships" r:embed="rId10"/>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69850</xdr:colOff>
      <xdr:row>74</xdr:row>
      <xdr:rowOff>119380</xdr:rowOff>
    </xdr:from>
    <xdr:to>
      <xdr:col>0</xdr:col>
      <xdr:colOff>709930</xdr:colOff>
      <xdr:row>78</xdr:row>
      <xdr:rowOff>6350</xdr:rowOff>
    </xdr:to>
    <xdr:sp macro="" textlink="">
      <xdr:nvSpPr>
        <xdr:cNvPr id="22" name="Rectangle: Rounded Corners 21">
          <a:extLst>
            <a:ext uri="{FF2B5EF4-FFF2-40B4-BE49-F238E27FC236}">
              <a16:creationId xmlns:a16="http://schemas.microsoft.com/office/drawing/2014/main" id="{00000000-0008-0000-0000-000016000000}"/>
            </a:ext>
          </a:extLst>
        </xdr:cNvPr>
        <xdr:cNvSpPr/>
      </xdr:nvSpPr>
      <xdr:spPr>
        <a:xfrm>
          <a:off x="69850" y="13797280"/>
          <a:ext cx="640080" cy="636270"/>
        </a:xfrm>
        <a:prstGeom prst="roundRect">
          <a:avLst/>
        </a:prstGeom>
        <a:blipFill>
          <a:blip xmlns:r="http://schemas.openxmlformats.org/officeDocument/2006/relationships" r:embed="rId11"/>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82550</xdr:colOff>
      <xdr:row>65</xdr:row>
      <xdr:rowOff>114300</xdr:rowOff>
    </xdr:from>
    <xdr:to>
      <xdr:col>1</xdr:col>
      <xdr:colOff>63500</xdr:colOff>
      <xdr:row>69</xdr:row>
      <xdr:rowOff>76200</xdr:rowOff>
    </xdr:to>
    <xdr:sp macro="" textlink="">
      <xdr:nvSpPr>
        <xdr:cNvPr id="21" name="Rectangle: Rounded Corners 20">
          <a:extLst>
            <a:ext uri="{FF2B5EF4-FFF2-40B4-BE49-F238E27FC236}">
              <a16:creationId xmlns:a16="http://schemas.microsoft.com/office/drawing/2014/main" id="{00000000-0008-0000-0000-000015000000}"/>
            </a:ext>
          </a:extLst>
        </xdr:cNvPr>
        <xdr:cNvSpPr/>
      </xdr:nvSpPr>
      <xdr:spPr>
        <a:xfrm>
          <a:off x="82550" y="13061950"/>
          <a:ext cx="774700" cy="749300"/>
        </a:xfrm>
        <a:prstGeom prst="roundRect">
          <a:avLst/>
        </a:prstGeom>
        <a:blipFill>
          <a:blip xmlns:r="http://schemas.openxmlformats.org/officeDocument/2006/relationships" r:embed="rId12"/>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63500</xdr:colOff>
      <xdr:row>56</xdr:row>
      <xdr:rowOff>44450</xdr:rowOff>
    </xdr:from>
    <xdr:to>
      <xdr:col>1</xdr:col>
      <xdr:colOff>88900</xdr:colOff>
      <xdr:row>60</xdr:row>
      <xdr:rowOff>57150</xdr:rowOff>
    </xdr:to>
    <xdr:sp macro="" textlink="">
      <xdr:nvSpPr>
        <xdr:cNvPr id="19" name="Rectangle: Rounded Corners 18">
          <a:extLst>
            <a:ext uri="{FF2B5EF4-FFF2-40B4-BE49-F238E27FC236}">
              <a16:creationId xmlns:a16="http://schemas.microsoft.com/office/drawing/2014/main" id="{00000000-0008-0000-0000-000013000000}"/>
            </a:ext>
          </a:extLst>
        </xdr:cNvPr>
        <xdr:cNvSpPr/>
      </xdr:nvSpPr>
      <xdr:spPr>
        <a:xfrm>
          <a:off x="63500" y="10566400"/>
          <a:ext cx="850900" cy="787400"/>
        </a:xfrm>
        <a:prstGeom prst="roundRect">
          <a:avLst/>
        </a:prstGeom>
        <a:blipFill>
          <a:blip xmlns:r="http://schemas.openxmlformats.org/officeDocument/2006/relationships" r:embed="rId13"/>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31750</xdr:colOff>
      <xdr:row>13</xdr:row>
      <xdr:rowOff>133350</xdr:rowOff>
    </xdr:from>
    <xdr:to>
      <xdr:col>1</xdr:col>
      <xdr:colOff>19050</xdr:colOff>
      <xdr:row>17</xdr:row>
      <xdr:rowOff>101600</xdr:rowOff>
    </xdr:to>
    <xdr:sp macro="" textlink="">
      <xdr:nvSpPr>
        <xdr:cNvPr id="9" name="Rectangle: Rounded Corners 8">
          <a:extLst>
            <a:ext uri="{FF2B5EF4-FFF2-40B4-BE49-F238E27FC236}">
              <a16:creationId xmlns:a16="http://schemas.microsoft.com/office/drawing/2014/main" id="{00000000-0008-0000-0000-000009000000}"/>
            </a:ext>
          </a:extLst>
        </xdr:cNvPr>
        <xdr:cNvSpPr/>
      </xdr:nvSpPr>
      <xdr:spPr>
        <a:xfrm>
          <a:off x="31750" y="2686050"/>
          <a:ext cx="781050" cy="730250"/>
        </a:xfrm>
        <a:prstGeom prst="roundRect">
          <a:avLst/>
        </a:prstGeom>
        <a:blipFill>
          <a:blip xmlns:r="http://schemas.openxmlformats.org/officeDocument/2006/relationships" r:embed="rId14"/>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95250</xdr:colOff>
      <xdr:row>20</xdr:row>
      <xdr:rowOff>0</xdr:rowOff>
    </xdr:from>
    <xdr:to>
      <xdr:col>1</xdr:col>
      <xdr:colOff>19050</xdr:colOff>
      <xdr:row>23</xdr:row>
      <xdr:rowOff>25400</xdr:rowOff>
    </xdr:to>
    <xdr:sp macro="" textlink="">
      <xdr:nvSpPr>
        <xdr:cNvPr id="11" name="Rectangle: Rounded Corners 10">
          <a:extLst>
            <a:ext uri="{FF2B5EF4-FFF2-40B4-BE49-F238E27FC236}">
              <a16:creationId xmlns:a16="http://schemas.microsoft.com/office/drawing/2014/main" id="{00000000-0008-0000-0000-00000B000000}"/>
            </a:ext>
          </a:extLst>
        </xdr:cNvPr>
        <xdr:cNvSpPr/>
      </xdr:nvSpPr>
      <xdr:spPr>
        <a:xfrm>
          <a:off x="95250" y="3886200"/>
          <a:ext cx="717550" cy="596900"/>
        </a:xfrm>
        <a:prstGeom prst="roundRect">
          <a:avLst/>
        </a:prstGeom>
        <a:blipFill>
          <a:blip xmlns:r="http://schemas.openxmlformats.org/officeDocument/2006/relationships" r:embed="rId15"/>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133350</xdr:colOff>
      <xdr:row>25</xdr:row>
      <xdr:rowOff>139700</xdr:rowOff>
    </xdr:from>
    <xdr:to>
      <xdr:col>1</xdr:col>
      <xdr:colOff>609600</xdr:colOff>
      <xdr:row>31</xdr:row>
      <xdr:rowOff>63500</xdr:rowOff>
    </xdr:to>
    <xdr:sp macro="" textlink="">
      <xdr:nvSpPr>
        <xdr:cNvPr id="12" name="Rectangle: Rounded Corners 11">
          <a:hlinkClick xmlns:r="http://schemas.openxmlformats.org/officeDocument/2006/relationships" r:id="rId16"/>
          <a:extLst>
            <a:ext uri="{FF2B5EF4-FFF2-40B4-BE49-F238E27FC236}">
              <a16:creationId xmlns:a16="http://schemas.microsoft.com/office/drawing/2014/main" id="{00000000-0008-0000-0000-00000C000000}"/>
            </a:ext>
          </a:extLst>
        </xdr:cNvPr>
        <xdr:cNvSpPr/>
      </xdr:nvSpPr>
      <xdr:spPr>
        <a:xfrm>
          <a:off x="133350" y="4876800"/>
          <a:ext cx="1301750" cy="1066800"/>
        </a:xfrm>
        <a:prstGeom prst="roundRect">
          <a:avLst/>
        </a:prstGeom>
        <a:blipFill>
          <a:blip xmlns:r="http://schemas.openxmlformats.org/officeDocument/2006/relationships" r:embed="rId17"/>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114300</xdr:colOff>
      <xdr:row>34</xdr:row>
      <xdr:rowOff>6350</xdr:rowOff>
    </xdr:from>
    <xdr:to>
      <xdr:col>1</xdr:col>
      <xdr:colOff>12700</xdr:colOff>
      <xdr:row>37</xdr:row>
      <xdr:rowOff>171450</xdr:rowOff>
    </xdr:to>
    <xdr:sp macro="" textlink="">
      <xdr:nvSpPr>
        <xdr:cNvPr id="13" name="Rectangle: Rounded Corners 12">
          <a:extLst>
            <a:ext uri="{FF2B5EF4-FFF2-40B4-BE49-F238E27FC236}">
              <a16:creationId xmlns:a16="http://schemas.microsoft.com/office/drawing/2014/main" id="{00000000-0008-0000-0000-00000D000000}"/>
            </a:ext>
          </a:extLst>
        </xdr:cNvPr>
        <xdr:cNvSpPr/>
      </xdr:nvSpPr>
      <xdr:spPr>
        <a:xfrm>
          <a:off x="114300" y="6457950"/>
          <a:ext cx="723900" cy="736600"/>
        </a:xfrm>
        <a:prstGeom prst="roundRect">
          <a:avLst/>
        </a:prstGeom>
        <a:blipFill>
          <a:blip xmlns:r="http://schemas.openxmlformats.org/officeDocument/2006/relationships" r:embed="rId18"/>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69850</xdr:colOff>
      <xdr:row>49</xdr:row>
      <xdr:rowOff>127000</xdr:rowOff>
    </xdr:from>
    <xdr:to>
      <xdr:col>1</xdr:col>
      <xdr:colOff>38100</xdr:colOff>
      <xdr:row>53</xdr:row>
      <xdr:rowOff>38100</xdr:rowOff>
    </xdr:to>
    <xdr:sp macro="" textlink="">
      <xdr:nvSpPr>
        <xdr:cNvPr id="18" name="Rectangle: Rounded Corners 17">
          <a:extLst>
            <a:ext uri="{FF2B5EF4-FFF2-40B4-BE49-F238E27FC236}">
              <a16:creationId xmlns:a16="http://schemas.microsoft.com/office/drawing/2014/main" id="{00000000-0008-0000-0000-000012000000}"/>
            </a:ext>
          </a:extLst>
        </xdr:cNvPr>
        <xdr:cNvSpPr/>
      </xdr:nvSpPr>
      <xdr:spPr>
        <a:xfrm>
          <a:off x="69850" y="9277350"/>
          <a:ext cx="793750" cy="717550"/>
        </a:xfrm>
        <a:prstGeom prst="roundRect">
          <a:avLst/>
        </a:prstGeom>
        <a:blipFill>
          <a:blip xmlns:r="http://schemas.openxmlformats.org/officeDocument/2006/relationships" r:embed="rId19"/>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3</xdr:col>
          <xdr:colOff>640080</xdr:colOff>
          <xdr:row>19</xdr:row>
          <xdr:rowOff>190500</xdr:rowOff>
        </xdr:from>
        <xdr:to>
          <xdr:col>4</xdr:col>
          <xdr:colOff>182880</xdr:colOff>
          <xdr:row>21</xdr:row>
          <xdr:rowOff>30480</xdr:rowOff>
        </xdr:to>
        <xdr:sp macro="" textlink="">
          <xdr:nvSpPr>
            <xdr:cNvPr id="5292" name="Option Button 172" hidden="1">
              <a:extLst>
                <a:ext uri="{63B3BB69-23CF-44E3-9099-C40C66FF867C}">
                  <a14:compatExt spid="_x0000_s5292"/>
                </a:ext>
                <a:ext uri="{FF2B5EF4-FFF2-40B4-BE49-F238E27FC236}">
                  <a16:creationId xmlns:a16="http://schemas.microsoft.com/office/drawing/2014/main" id="{00000000-0008-0000-0000-0000A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640080</xdr:colOff>
          <xdr:row>19</xdr:row>
          <xdr:rowOff>182880</xdr:rowOff>
        </xdr:from>
        <xdr:to>
          <xdr:col>5</xdr:col>
          <xdr:colOff>0</xdr:colOff>
          <xdr:row>21</xdr:row>
          <xdr:rowOff>15240</xdr:rowOff>
        </xdr:to>
        <xdr:sp macro="" textlink="">
          <xdr:nvSpPr>
            <xdr:cNvPr id="5293" name="Option Button 173" hidden="1">
              <a:extLst>
                <a:ext uri="{63B3BB69-23CF-44E3-9099-C40C66FF867C}">
                  <a14:compatExt spid="_x0000_s5293"/>
                </a:ext>
                <a:ext uri="{FF2B5EF4-FFF2-40B4-BE49-F238E27FC236}">
                  <a16:creationId xmlns:a16="http://schemas.microsoft.com/office/drawing/2014/main" id="{00000000-0008-0000-0000-0000A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624840</xdr:colOff>
          <xdr:row>19</xdr:row>
          <xdr:rowOff>182880</xdr:rowOff>
        </xdr:from>
        <xdr:to>
          <xdr:col>7</xdr:col>
          <xdr:colOff>182880</xdr:colOff>
          <xdr:row>21</xdr:row>
          <xdr:rowOff>30480</xdr:rowOff>
        </xdr:to>
        <xdr:sp macro="" textlink="">
          <xdr:nvSpPr>
            <xdr:cNvPr id="5294" name="Option Button 174" hidden="1">
              <a:extLst>
                <a:ext uri="{63B3BB69-23CF-44E3-9099-C40C66FF867C}">
                  <a14:compatExt spid="_x0000_s5294"/>
                </a:ext>
                <a:ext uri="{FF2B5EF4-FFF2-40B4-BE49-F238E27FC236}">
                  <a16:creationId xmlns:a16="http://schemas.microsoft.com/office/drawing/2014/main" id="{00000000-0008-0000-0000-0000A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373380</xdr:colOff>
          <xdr:row>33</xdr:row>
          <xdr:rowOff>76200</xdr:rowOff>
        </xdr:from>
        <xdr:to>
          <xdr:col>8</xdr:col>
          <xdr:colOff>160020</xdr:colOff>
          <xdr:row>38</xdr:row>
          <xdr:rowOff>129540</xdr:rowOff>
        </xdr:to>
        <xdr:sp macro="" textlink="">
          <xdr:nvSpPr>
            <xdr:cNvPr id="5304" name="Group Box 184" hidden="1">
              <a:extLst>
                <a:ext uri="{63B3BB69-23CF-44E3-9099-C40C66FF867C}">
                  <a14:compatExt spid="_x0000_s5304"/>
                </a:ext>
                <a:ext uri="{FF2B5EF4-FFF2-40B4-BE49-F238E27FC236}">
                  <a16:creationId xmlns:a16="http://schemas.microsoft.com/office/drawing/2014/main" id="{00000000-0008-0000-0000-0000B8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de-DE" sz="800" b="0" i="0" u="none" strike="noStrike" baseline="0">
                  <a:solidFill>
                    <a:srgbClr val="000000"/>
                  </a:solidFill>
                  <a:latin typeface="Segoe UI"/>
                  <a:cs typeface="Segoe UI"/>
                </a:rPr>
                <a:t>Group Box 526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533400</xdr:colOff>
          <xdr:row>33</xdr:row>
          <xdr:rowOff>182880</xdr:rowOff>
        </xdr:from>
        <xdr:to>
          <xdr:col>2</xdr:col>
          <xdr:colOff>7620</xdr:colOff>
          <xdr:row>35</xdr:row>
          <xdr:rowOff>30480</xdr:rowOff>
        </xdr:to>
        <xdr:sp macro="" textlink="">
          <xdr:nvSpPr>
            <xdr:cNvPr id="5306" name="Option Button 186" hidden="1">
              <a:extLst>
                <a:ext uri="{63B3BB69-23CF-44E3-9099-C40C66FF867C}">
                  <a14:compatExt spid="_x0000_s5306"/>
                </a:ext>
                <a:ext uri="{FF2B5EF4-FFF2-40B4-BE49-F238E27FC236}">
                  <a16:creationId xmlns:a16="http://schemas.microsoft.com/office/drawing/2014/main" id="{00000000-0008-0000-0000-0000B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662940</xdr:colOff>
          <xdr:row>33</xdr:row>
          <xdr:rowOff>182880</xdr:rowOff>
        </xdr:from>
        <xdr:to>
          <xdr:col>3</xdr:col>
          <xdr:colOff>30480</xdr:colOff>
          <xdr:row>35</xdr:row>
          <xdr:rowOff>22860</xdr:rowOff>
        </xdr:to>
        <xdr:sp macro="" textlink="">
          <xdr:nvSpPr>
            <xdr:cNvPr id="5307" name="Option Button 187" hidden="1">
              <a:extLst>
                <a:ext uri="{63B3BB69-23CF-44E3-9099-C40C66FF867C}">
                  <a14:compatExt spid="_x0000_s5307"/>
                </a:ext>
                <a:ext uri="{FF2B5EF4-FFF2-40B4-BE49-F238E27FC236}">
                  <a16:creationId xmlns:a16="http://schemas.microsoft.com/office/drawing/2014/main" id="{00000000-0008-0000-0000-0000B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548640</xdr:colOff>
          <xdr:row>33</xdr:row>
          <xdr:rowOff>175260</xdr:rowOff>
        </xdr:from>
        <xdr:to>
          <xdr:col>4</xdr:col>
          <xdr:colOff>129540</xdr:colOff>
          <xdr:row>35</xdr:row>
          <xdr:rowOff>15240</xdr:rowOff>
        </xdr:to>
        <xdr:sp macro="" textlink="">
          <xdr:nvSpPr>
            <xdr:cNvPr id="5308" name="Option Button 188" hidden="1">
              <a:extLst>
                <a:ext uri="{63B3BB69-23CF-44E3-9099-C40C66FF867C}">
                  <a14:compatExt spid="_x0000_s5308"/>
                </a:ext>
                <a:ext uri="{FF2B5EF4-FFF2-40B4-BE49-F238E27FC236}">
                  <a16:creationId xmlns:a16="http://schemas.microsoft.com/office/drawing/2014/main" id="{00000000-0008-0000-0000-0000B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640080</xdr:colOff>
          <xdr:row>33</xdr:row>
          <xdr:rowOff>175260</xdr:rowOff>
        </xdr:from>
        <xdr:to>
          <xdr:col>5</xdr:col>
          <xdr:colOff>7620</xdr:colOff>
          <xdr:row>35</xdr:row>
          <xdr:rowOff>15240</xdr:rowOff>
        </xdr:to>
        <xdr:sp macro="" textlink="">
          <xdr:nvSpPr>
            <xdr:cNvPr id="5309" name="Option Button 189" hidden="1">
              <a:extLst>
                <a:ext uri="{63B3BB69-23CF-44E3-9099-C40C66FF867C}">
                  <a14:compatExt spid="_x0000_s5309"/>
                </a:ext>
                <a:ext uri="{FF2B5EF4-FFF2-40B4-BE49-F238E27FC236}">
                  <a16:creationId xmlns:a16="http://schemas.microsoft.com/office/drawing/2014/main" id="{00000000-0008-0000-0000-0000B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556260</xdr:colOff>
          <xdr:row>33</xdr:row>
          <xdr:rowOff>182880</xdr:rowOff>
        </xdr:from>
        <xdr:to>
          <xdr:col>5</xdr:col>
          <xdr:colOff>800100</xdr:colOff>
          <xdr:row>35</xdr:row>
          <xdr:rowOff>15240</xdr:rowOff>
        </xdr:to>
        <xdr:sp macro="" textlink="">
          <xdr:nvSpPr>
            <xdr:cNvPr id="5310" name="Option Button 190" hidden="1">
              <a:extLst>
                <a:ext uri="{63B3BB69-23CF-44E3-9099-C40C66FF867C}">
                  <a14:compatExt spid="_x0000_s5310"/>
                </a:ext>
                <a:ext uri="{FF2B5EF4-FFF2-40B4-BE49-F238E27FC236}">
                  <a16:creationId xmlns:a16="http://schemas.microsoft.com/office/drawing/2014/main" id="{00000000-0008-0000-0000-0000B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548640</xdr:colOff>
          <xdr:row>33</xdr:row>
          <xdr:rowOff>182880</xdr:rowOff>
        </xdr:from>
        <xdr:to>
          <xdr:col>7</xdr:col>
          <xdr:colOff>91440</xdr:colOff>
          <xdr:row>35</xdr:row>
          <xdr:rowOff>15240</xdr:rowOff>
        </xdr:to>
        <xdr:sp macro="" textlink="">
          <xdr:nvSpPr>
            <xdr:cNvPr id="5311" name="Option Button 191" hidden="1">
              <a:extLst>
                <a:ext uri="{63B3BB69-23CF-44E3-9099-C40C66FF867C}">
                  <a14:compatExt spid="_x0000_s5311"/>
                </a:ext>
                <a:ext uri="{FF2B5EF4-FFF2-40B4-BE49-F238E27FC236}">
                  <a16:creationId xmlns:a16="http://schemas.microsoft.com/office/drawing/2014/main" id="{00000000-0008-0000-0000-0000B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449580</xdr:colOff>
          <xdr:row>25</xdr:row>
          <xdr:rowOff>182880</xdr:rowOff>
        </xdr:from>
        <xdr:to>
          <xdr:col>8</xdr:col>
          <xdr:colOff>213360</xdr:colOff>
          <xdr:row>31</xdr:row>
          <xdr:rowOff>129540</xdr:rowOff>
        </xdr:to>
        <xdr:sp macro="" textlink="">
          <xdr:nvSpPr>
            <xdr:cNvPr id="5312" name="Group Box 192" hidden="1">
              <a:extLst>
                <a:ext uri="{63B3BB69-23CF-44E3-9099-C40C66FF867C}">
                  <a14:compatExt spid="_x0000_s5312"/>
                </a:ext>
                <a:ext uri="{FF2B5EF4-FFF2-40B4-BE49-F238E27FC236}">
                  <a16:creationId xmlns:a16="http://schemas.microsoft.com/office/drawing/2014/main" id="{00000000-0008-0000-0000-0000C0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de-DE" sz="800" b="0" i="0" u="none" strike="noStrike" baseline="0">
                  <a:solidFill>
                    <a:srgbClr val="000000"/>
                  </a:solidFill>
                  <a:latin typeface="Segoe UI"/>
                  <a:cs typeface="Segoe UI"/>
                </a:rPr>
                <a:t>Group Box 535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335280</xdr:colOff>
          <xdr:row>55</xdr:row>
          <xdr:rowOff>0</xdr:rowOff>
        </xdr:from>
        <xdr:to>
          <xdr:col>8</xdr:col>
          <xdr:colOff>175260</xdr:colOff>
          <xdr:row>66</xdr:row>
          <xdr:rowOff>68580</xdr:rowOff>
        </xdr:to>
        <xdr:sp macro="" textlink="">
          <xdr:nvSpPr>
            <xdr:cNvPr id="5316" name="Group Box 196" hidden="1">
              <a:extLst>
                <a:ext uri="{63B3BB69-23CF-44E3-9099-C40C66FF867C}">
                  <a14:compatExt spid="_x0000_s5316"/>
                </a:ext>
                <a:ext uri="{FF2B5EF4-FFF2-40B4-BE49-F238E27FC236}">
                  <a16:creationId xmlns:a16="http://schemas.microsoft.com/office/drawing/2014/main" id="{00000000-0008-0000-0000-0000C4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17" name="Option Button 197" hidden="1">
              <a:extLst>
                <a:ext uri="{63B3BB69-23CF-44E3-9099-C40C66FF867C}">
                  <a14:compatExt spid="_x0000_s5317"/>
                </a:ext>
                <a:ext uri="{FF2B5EF4-FFF2-40B4-BE49-F238E27FC236}">
                  <a16:creationId xmlns:a16="http://schemas.microsoft.com/office/drawing/2014/main" id="{00000000-0008-0000-0000-0000C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624840</xdr:colOff>
          <xdr:row>56</xdr:row>
          <xdr:rowOff>182880</xdr:rowOff>
        </xdr:from>
        <xdr:to>
          <xdr:col>4</xdr:col>
          <xdr:colOff>205740</xdr:colOff>
          <xdr:row>58</xdr:row>
          <xdr:rowOff>0</xdr:rowOff>
        </xdr:to>
        <xdr:sp macro="" textlink="">
          <xdr:nvSpPr>
            <xdr:cNvPr id="5318" name="Option Button 198" hidden="1">
              <a:extLst>
                <a:ext uri="{63B3BB69-23CF-44E3-9099-C40C66FF867C}">
                  <a14:compatExt spid="_x0000_s5318"/>
                </a:ext>
                <a:ext uri="{FF2B5EF4-FFF2-40B4-BE49-F238E27FC236}">
                  <a16:creationId xmlns:a16="http://schemas.microsoft.com/office/drawing/2014/main" id="{00000000-0008-0000-0000-0000C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640080</xdr:colOff>
          <xdr:row>55</xdr:row>
          <xdr:rowOff>152400</xdr:rowOff>
        </xdr:from>
        <xdr:to>
          <xdr:col>4</xdr:col>
          <xdr:colOff>220980</xdr:colOff>
          <xdr:row>56</xdr:row>
          <xdr:rowOff>182880</xdr:rowOff>
        </xdr:to>
        <xdr:sp macro="" textlink="">
          <xdr:nvSpPr>
            <xdr:cNvPr id="5319" name="Option Button 199" hidden="1">
              <a:extLst>
                <a:ext uri="{63B3BB69-23CF-44E3-9099-C40C66FF867C}">
                  <a14:compatExt spid="_x0000_s5319"/>
                </a:ext>
                <a:ext uri="{FF2B5EF4-FFF2-40B4-BE49-F238E27FC236}">
                  <a16:creationId xmlns:a16="http://schemas.microsoft.com/office/drawing/2014/main" id="{00000000-0008-0000-0000-0000C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20" name="Option Button 200" hidden="1">
              <a:extLst>
                <a:ext uri="{63B3BB69-23CF-44E3-9099-C40C66FF867C}">
                  <a14:compatExt spid="_x0000_s5320"/>
                </a:ext>
                <a:ext uri="{FF2B5EF4-FFF2-40B4-BE49-F238E27FC236}">
                  <a16:creationId xmlns:a16="http://schemas.microsoft.com/office/drawing/2014/main" id="{00000000-0008-0000-0000-0000C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21" name="Option Button 201" hidden="1">
              <a:extLst>
                <a:ext uri="{63B3BB69-23CF-44E3-9099-C40C66FF867C}">
                  <a14:compatExt spid="_x0000_s5321"/>
                </a:ext>
                <a:ext uri="{FF2B5EF4-FFF2-40B4-BE49-F238E27FC236}">
                  <a16:creationId xmlns:a16="http://schemas.microsoft.com/office/drawing/2014/main" id="{00000000-0008-0000-0000-0000C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647700</xdr:colOff>
          <xdr:row>58</xdr:row>
          <xdr:rowOff>152400</xdr:rowOff>
        </xdr:from>
        <xdr:to>
          <xdr:col>4</xdr:col>
          <xdr:colOff>220980</xdr:colOff>
          <xdr:row>60</xdr:row>
          <xdr:rowOff>15240</xdr:rowOff>
        </xdr:to>
        <xdr:sp macro="" textlink="">
          <xdr:nvSpPr>
            <xdr:cNvPr id="5325" name="Check Box 205" hidden="1">
              <a:extLst>
                <a:ext uri="{63B3BB69-23CF-44E3-9099-C40C66FF867C}">
                  <a14:compatExt spid="_x0000_s5325"/>
                </a:ext>
                <a:ext uri="{FF2B5EF4-FFF2-40B4-BE49-F238E27FC236}">
                  <a16:creationId xmlns:a16="http://schemas.microsoft.com/office/drawing/2014/main" id="{00000000-0008-0000-0000-0000C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320040</xdr:colOff>
          <xdr:row>65</xdr:row>
          <xdr:rowOff>0</xdr:rowOff>
        </xdr:from>
        <xdr:to>
          <xdr:col>8</xdr:col>
          <xdr:colOff>251460</xdr:colOff>
          <xdr:row>70</xdr:row>
          <xdr:rowOff>30480</xdr:rowOff>
        </xdr:to>
        <xdr:sp macro="" textlink="">
          <xdr:nvSpPr>
            <xdr:cNvPr id="5326" name="Group Box 206" hidden="1">
              <a:extLst>
                <a:ext uri="{63B3BB69-23CF-44E3-9099-C40C66FF867C}">
                  <a14:compatExt spid="_x0000_s5326"/>
                </a:ext>
                <a:ext uri="{FF2B5EF4-FFF2-40B4-BE49-F238E27FC236}">
                  <a16:creationId xmlns:a16="http://schemas.microsoft.com/office/drawing/2014/main" id="{00000000-0008-0000-0000-0000CE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586740</xdr:colOff>
          <xdr:row>66</xdr:row>
          <xdr:rowOff>0</xdr:rowOff>
        </xdr:from>
        <xdr:to>
          <xdr:col>2</xdr:col>
          <xdr:colOff>15240</xdr:colOff>
          <xdr:row>67</xdr:row>
          <xdr:rowOff>53340</xdr:rowOff>
        </xdr:to>
        <xdr:sp macro="" textlink="">
          <xdr:nvSpPr>
            <xdr:cNvPr id="5327" name="Option Button 207" hidden="1">
              <a:extLst>
                <a:ext uri="{63B3BB69-23CF-44E3-9099-C40C66FF867C}">
                  <a14:compatExt spid="_x0000_s5327"/>
                </a:ext>
                <a:ext uri="{FF2B5EF4-FFF2-40B4-BE49-F238E27FC236}">
                  <a16:creationId xmlns:a16="http://schemas.microsoft.com/office/drawing/2014/main" id="{00000000-0008-0000-0000-0000CF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67</xdr:row>
          <xdr:rowOff>53340</xdr:rowOff>
        </xdr:from>
        <xdr:to>
          <xdr:col>1</xdr:col>
          <xdr:colOff>586740</xdr:colOff>
          <xdr:row>68</xdr:row>
          <xdr:rowOff>99060</xdr:rowOff>
        </xdr:to>
        <xdr:sp macro="" textlink="">
          <xdr:nvSpPr>
            <xdr:cNvPr id="5328" name="Option Button 208" hidden="1">
              <a:extLst>
                <a:ext uri="{63B3BB69-23CF-44E3-9099-C40C66FF867C}">
                  <a14:compatExt spid="_x0000_s5328"/>
                </a:ext>
                <a:ext uri="{FF2B5EF4-FFF2-40B4-BE49-F238E27FC236}">
                  <a16:creationId xmlns:a16="http://schemas.microsoft.com/office/drawing/2014/main" id="{00000000-0008-0000-0000-0000D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33" name="Option Button 213" hidden="1">
              <a:extLst>
                <a:ext uri="{63B3BB69-23CF-44E3-9099-C40C66FF867C}">
                  <a14:compatExt spid="_x0000_s5333"/>
                </a:ext>
                <a:ext uri="{FF2B5EF4-FFF2-40B4-BE49-F238E27FC236}">
                  <a16:creationId xmlns:a16="http://schemas.microsoft.com/office/drawing/2014/main" id="{00000000-0008-0000-0000-0000D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266700</xdr:colOff>
          <xdr:row>89</xdr:row>
          <xdr:rowOff>106680</xdr:rowOff>
        </xdr:from>
        <xdr:to>
          <xdr:col>4</xdr:col>
          <xdr:colOff>259080</xdr:colOff>
          <xdr:row>95</xdr:row>
          <xdr:rowOff>106680</xdr:rowOff>
        </xdr:to>
        <xdr:sp macro="" textlink="">
          <xdr:nvSpPr>
            <xdr:cNvPr id="5334" name="Group Box 214" hidden="1">
              <a:extLst>
                <a:ext uri="{63B3BB69-23CF-44E3-9099-C40C66FF867C}">
                  <a14:compatExt spid="_x0000_s5334"/>
                </a:ext>
                <a:ext uri="{FF2B5EF4-FFF2-40B4-BE49-F238E27FC236}">
                  <a16:creationId xmlns:a16="http://schemas.microsoft.com/office/drawing/2014/main" id="{00000000-0008-0000-0000-0000D6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35" name="Option Button 215" hidden="1">
              <a:extLst>
                <a:ext uri="{63B3BB69-23CF-44E3-9099-C40C66FF867C}">
                  <a14:compatExt spid="_x0000_s5335"/>
                </a:ext>
                <a:ext uri="{FF2B5EF4-FFF2-40B4-BE49-F238E27FC236}">
                  <a16:creationId xmlns:a16="http://schemas.microsoft.com/office/drawing/2014/main" id="{00000000-0008-0000-0000-0000D714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601980</xdr:colOff>
          <xdr:row>89</xdr:row>
          <xdr:rowOff>182880</xdr:rowOff>
        </xdr:from>
        <xdr:to>
          <xdr:col>1</xdr:col>
          <xdr:colOff>30480</xdr:colOff>
          <xdr:row>91</xdr:row>
          <xdr:rowOff>30480</xdr:rowOff>
        </xdr:to>
        <xdr:sp macro="" textlink="">
          <xdr:nvSpPr>
            <xdr:cNvPr id="5337" name="Option Button 217" hidden="1">
              <a:extLst>
                <a:ext uri="{63B3BB69-23CF-44E3-9099-C40C66FF867C}">
                  <a14:compatExt spid="_x0000_s5337"/>
                </a:ext>
                <a:ext uri="{FF2B5EF4-FFF2-40B4-BE49-F238E27FC236}">
                  <a16:creationId xmlns:a16="http://schemas.microsoft.com/office/drawing/2014/main" id="{00000000-0008-0000-0000-0000D9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38" name="Option Button 218" hidden="1">
              <a:extLst>
                <a:ext uri="{63B3BB69-23CF-44E3-9099-C40C66FF867C}">
                  <a14:compatExt spid="_x0000_s5338"/>
                </a:ext>
                <a:ext uri="{FF2B5EF4-FFF2-40B4-BE49-F238E27FC236}">
                  <a16:creationId xmlns:a16="http://schemas.microsoft.com/office/drawing/2014/main" id="{00000000-0008-0000-0000-0000D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640080</xdr:colOff>
          <xdr:row>89</xdr:row>
          <xdr:rowOff>53340</xdr:rowOff>
        </xdr:from>
        <xdr:to>
          <xdr:col>6</xdr:col>
          <xdr:colOff>457200</xdr:colOff>
          <xdr:row>95</xdr:row>
          <xdr:rowOff>30480</xdr:rowOff>
        </xdr:to>
        <xdr:sp macro="" textlink="">
          <xdr:nvSpPr>
            <xdr:cNvPr id="5347" name="Group Box 227" hidden="1">
              <a:extLst>
                <a:ext uri="{63B3BB69-23CF-44E3-9099-C40C66FF867C}">
                  <a14:compatExt spid="_x0000_s5347"/>
                </a:ext>
                <a:ext uri="{FF2B5EF4-FFF2-40B4-BE49-F238E27FC236}">
                  <a16:creationId xmlns:a16="http://schemas.microsoft.com/office/drawing/2014/main" id="{00000000-0008-0000-0000-0000E3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89</xdr:row>
          <xdr:rowOff>38100</xdr:rowOff>
        </xdr:from>
        <xdr:to>
          <xdr:col>9</xdr:col>
          <xdr:colOff>350520</xdr:colOff>
          <xdr:row>94</xdr:row>
          <xdr:rowOff>0</xdr:rowOff>
        </xdr:to>
        <xdr:sp macro="" textlink="">
          <xdr:nvSpPr>
            <xdr:cNvPr id="5348" name="Group Box 228" hidden="1">
              <a:extLst>
                <a:ext uri="{63B3BB69-23CF-44E3-9099-C40C66FF867C}">
                  <a14:compatExt spid="_x0000_s5348"/>
                </a:ext>
                <a:ext uri="{FF2B5EF4-FFF2-40B4-BE49-F238E27FC236}">
                  <a16:creationId xmlns:a16="http://schemas.microsoft.com/office/drawing/2014/main" id="{00000000-0008-0000-0000-0000E4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0</xdr:col>
      <xdr:colOff>50799</xdr:colOff>
      <xdr:row>19</xdr:row>
      <xdr:rowOff>105128</xdr:rowOff>
    </xdr:from>
    <xdr:to>
      <xdr:col>10</xdr:col>
      <xdr:colOff>39673</xdr:colOff>
      <xdr:row>23</xdr:row>
      <xdr:rowOff>105833</xdr:rowOff>
    </xdr:to>
    <xdr:sp macro="" textlink="">
      <xdr:nvSpPr>
        <xdr:cNvPr id="5357" name="Rectangle: Rounded Corners 5356">
          <a:extLst>
            <a:ext uri="{FF2B5EF4-FFF2-40B4-BE49-F238E27FC236}">
              <a16:creationId xmlns:a16="http://schemas.microsoft.com/office/drawing/2014/main" id="{00000000-0008-0000-0000-0000ED140000}"/>
            </a:ext>
          </a:extLst>
        </xdr:cNvPr>
        <xdr:cNvSpPr/>
      </xdr:nvSpPr>
      <xdr:spPr>
        <a:xfrm>
          <a:off x="50799" y="3639041"/>
          <a:ext cx="6863439" cy="773749"/>
        </a:xfrm>
        <a:prstGeom prst="roundRect">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50799</xdr:colOff>
      <xdr:row>33</xdr:row>
      <xdr:rowOff>110067</xdr:rowOff>
    </xdr:from>
    <xdr:to>
      <xdr:col>9</xdr:col>
      <xdr:colOff>674558</xdr:colOff>
      <xdr:row>38</xdr:row>
      <xdr:rowOff>88900</xdr:rowOff>
    </xdr:to>
    <xdr:sp macro="" textlink="">
      <xdr:nvSpPr>
        <xdr:cNvPr id="5359" name="Rectangle: Rounded Corners 5358">
          <a:extLst>
            <a:ext uri="{FF2B5EF4-FFF2-40B4-BE49-F238E27FC236}">
              <a16:creationId xmlns:a16="http://schemas.microsoft.com/office/drawing/2014/main" id="{00000000-0008-0000-0000-0000EF140000}"/>
            </a:ext>
          </a:extLst>
        </xdr:cNvPr>
        <xdr:cNvSpPr/>
      </xdr:nvSpPr>
      <xdr:spPr>
        <a:xfrm>
          <a:off x="50799" y="6349632"/>
          <a:ext cx="6821911" cy="945138"/>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25400</xdr:colOff>
      <xdr:row>49</xdr:row>
      <xdr:rowOff>63500</xdr:rowOff>
    </xdr:from>
    <xdr:to>
      <xdr:col>9</xdr:col>
      <xdr:colOff>673100</xdr:colOff>
      <xdr:row>53</xdr:row>
      <xdr:rowOff>95250</xdr:rowOff>
    </xdr:to>
    <xdr:sp macro="" textlink="">
      <xdr:nvSpPr>
        <xdr:cNvPr id="5360" name="Rectangle: Rounded Corners 5359">
          <a:extLst>
            <a:ext uri="{FF2B5EF4-FFF2-40B4-BE49-F238E27FC236}">
              <a16:creationId xmlns:a16="http://schemas.microsoft.com/office/drawing/2014/main" id="{00000000-0008-0000-0000-0000F0140000}"/>
            </a:ext>
          </a:extLst>
        </xdr:cNvPr>
        <xdr:cNvSpPr/>
      </xdr:nvSpPr>
      <xdr:spPr>
        <a:xfrm>
          <a:off x="25400" y="9213850"/>
          <a:ext cx="7759700" cy="83820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6</xdr:col>
          <xdr:colOff>53340</xdr:colOff>
          <xdr:row>97</xdr:row>
          <xdr:rowOff>0</xdr:rowOff>
        </xdr:from>
        <xdr:to>
          <xdr:col>6</xdr:col>
          <xdr:colOff>251460</xdr:colOff>
          <xdr:row>98</xdr:row>
          <xdr:rowOff>7620</xdr:rowOff>
        </xdr:to>
        <xdr:sp macro="" textlink="">
          <xdr:nvSpPr>
            <xdr:cNvPr id="5352" name="Check Box 232" hidden="1">
              <a:extLst>
                <a:ext uri="{63B3BB69-23CF-44E3-9099-C40C66FF867C}">
                  <a14:compatExt spid="_x0000_s5352"/>
                </a:ext>
                <a:ext uri="{FF2B5EF4-FFF2-40B4-BE49-F238E27FC236}">
                  <a16:creationId xmlns:a16="http://schemas.microsoft.com/office/drawing/2014/main" id="{00000000-0008-0000-0000-0000E8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98</xdr:row>
          <xdr:rowOff>152400</xdr:rowOff>
        </xdr:from>
        <xdr:to>
          <xdr:col>6</xdr:col>
          <xdr:colOff>327660</xdr:colOff>
          <xdr:row>100</xdr:row>
          <xdr:rowOff>0</xdr:rowOff>
        </xdr:to>
        <xdr:sp macro="" textlink="">
          <xdr:nvSpPr>
            <xdr:cNvPr id="5353" name="Check Box 233" hidden="1">
              <a:extLst>
                <a:ext uri="{63B3BB69-23CF-44E3-9099-C40C66FF867C}">
                  <a14:compatExt spid="_x0000_s5353"/>
                </a:ext>
                <a:ext uri="{FF2B5EF4-FFF2-40B4-BE49-F238E27FC236}">
                  <a16:creationId xmlns:a16="http://schemas.microsoft.com/office/drawing/2014/main" id="{00000000-0008-0000-0000-0000E9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419100</xdr:colOff>
          <xdr:row>105</xdr:row>
          <xdr:rowOff>182880</xdr:rowOff>
        </xdr:from>
        <xdr:to>
          <xdr:col>3</xdr:col>
          <xdr:colOff>624840</xdr:colOff>
          <xdr:row>107</xdr:row>
          <xdr:rowOff>15240</xdr:rowOff>
        </xdr:to>
        <xdr:sp macro="" textlink="">
          <xdr:nvSpPr>
            <xdr:cNvPr id="5362" name="Check Box 242" hidden="1">
              <a:extLst>
                <a:ext uri="{63B3BB69-23CF-44E3-9099-C40C66FF867C}">
                  <a14:compatExt spid="_x0000_s5362"/>
                </a:ext>
                <a:ext uri="{FF2B5EF4-FFF2-40B4-BE49-F238E27FC236}">
                  <a16:creationId xmlns:a16="http://schemas.microsoft.com/office/drawing/2014/main" id="{00000000-0008-0000-0000-0000F214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38101</xdr:colOff>
      <xdr:row>55</xdr:row>
      <xdr:rowOff>76200</xdr:rowOff>
    </xdr:from>
    <xdr:to>
      <xdr:col>3</xdr:col>
      <xdr:colOff>482601</xdr:colOff>
      <xdr:row>63</xdr:row>
      <xdr:rowOff>19050</xdr:rowOff>
    </xdr:to>
    <xdr:sp macro="" textlink="">
      <xdr:nvSpPr>
        <xdr:cNvPr id="5381" name="Rectangle: Rounded Corners 5380">
          <a:extLst>
            <a:ext uri="{FF2B5EF4-FFF2-40B4-BE49-F238E27FC236}">
              <a16:creationId xmlns:a16="http://schemas.microsoft.com/office/drawing/2014/main" id="{00000000-0008-0000-0000-000005150000}"/>
            </a:ext>
          </a:extLst>
        </xdr:cNvPr>
        <xdr:cNvSpPr/>
      </xdr:nvSpPr>
      <xdr:spPr>
        <a:xfrm>
          <a:off x="38101" y="10375900"/>
          <a:ext cx="2755900" cy="108585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520700</xdr:colOff>
      <xdr:row>55</xdr:row>
      <xdr:rowOff>82550</xdr:rowOff>
    </xdr:from>
    <xdr:to>
      <xdr:col>9</xdr:col>
      <xdr:colOff>577850</xdr:colOff>
      <xdr:row>63</xdr:row>
      <xdr:rowOff>25400</xdr:rowOff>
    </xdr:to>
    <xdr:sp macro="" textlink="">
      <xdr:nvSpPr>
        <xdr:cNvPr id="5382" name="Rectangle: Rounded Corners 5381">
          <a:extLst>
            <a:ext uri="{FF2B5EF4-FFF2-40B4-BE49-F238E27FC236}">
              <a16:creationId xmlns:a16="http://schemas.microsoft.com/office/drawing/2014/main" id="{00000000-0008-0000-0000-000006150000}"/>
            </a:ext>
          </a:extLst>
        </xdr:cNvPr>
        <xdr:cNvSpPr/>
      </xdr:nvSpPr>
      <xdr:spPr>
        <a:xfrm>
          <a:off x="2832100" y="10382250"/>
          <a:ext cx="4559300" cy="108585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25400</xdr:colOff>
      <xdr:row>65</xdr:row>
      <xdr:rowOff>52210</xdr:rowOff>
    </xdr:from>
    <xdr:to>
      <xdr:col>9</xdr:col>
      <xdr:colOff>615950</xdr:colOff>
      <xdr:row>69</xdr:row>
      <xdr:rowOff>165100</xdr:rowOff>
    </xdr:to>
    <xdr:sp macro="" textlink="">
      <xdr:nvSpPr>
        <xdr:cNvPr id="5385" name="Rectangle: Rounded Corners 5384">
          <a:extLst>
            <a:ext uri="{FF2B5EF4-FFF2-40B4-BE49-F238E27FC236}">
              <a16:creationId xmlns:a16="http://schemas.microsoft.com/office/drawing/2014/main" id="{00000000-0008-0000-0000-000009150000}"/>
            </a:ext>
          </a:extLst>
        </xdr:cNvPr>
        <xdr:cNvSpPr/>
      </xdr:nvSpPr>
      <xdr:spPr>
        <a:xfrm>
          <a:off x="25400" y="11812410"/>
          <a:ext cx="7702550" cy="874890"/>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65" name="Option Button 245" hidden="1">
              <a:extLst>
                <a:ext uri="{63B3BB69-23CF-44E3-9099-C40C66FF867C}">
                  <a14:compatExt spid="_x0000_s5365"/>
                </a:ext>
                <a:ext uri="{FF2B5EF4-FFF2-40B4-BE49-F238E27FC236}">
                  <a16:creationId xmlns:a16="http://schemas.microsoft.com/office/drawing/2014/main" id="{00000000-0008-0000-0000-0000F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38099</xdr:colOff>
      <xdr:row>89</xdr:row>
      <xdr:rowOff>23989</xdr:rowOff>
    </xdr:from>
    <xdr:to>
      <xdr:col>10</xdr:col>
      <xdr:colOff>52976</xdr:colOff>
      <xdr:row>95</xdr:row>
      <xdr:rowOff>50800</xdr:rowOff>
    </xdr:to>
    <xdr:sp macro="" textlink="">
      <xdr:nvSpPr>
        <xdr:cNvPr id="5398" name="Rectangle: Rounded Corners 5397">
          <a:extLst>
            <a:ext uri="{FF2B5EF4-FFF2-40B4-BE49-F238E27FC236}">
              <a16:creationId xmlns:a16="http://schemas.microsoft.com/office/drawing/2014/main" id="{00000000-0008-0000-0000-000016150000}"/>
            </a:ext>
          </a:extLst>
        </xdr:cNvPr>
        <xdr:cNvSpPr/>
      </xdr:nvSpPr>
      <xdr:spPr>
        <a:xfrm>
          <a:off x="38099" y="17034052"/>
          <a:ext cx="7047502" cy="113806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57150</xdr:colOff>
      <xdr:row>95</xdr:row>
      <xdr:rowOff>128410</xdr:rowOff>
    </xdr:from>
    <xdr:to>
      <xdr:col>10</xdr:col>
      <xdr:colOff>39688</xdr:colOff>
      <xdr:row>110</xdr:row>
      <xdr:rowOff>31750</xdr:rowOff>
    </xdr:to>
    <xdr:sp macro="" textlink="">
      <xdr:nvSpPr>
        <xdr:cNvPr id="5399" name="Rectangle: Rounded Corners 5398">
          <a:extLst>
            <a:ext uri="{FF2B5EF4-FFF2-40B4-BE49-F238E27FC236}">
              <a16:creationId xmlns:a16="http://schemas.microsoft.com/office/drawing/2014/main" id="{00000000-0008-0000-0000-000017150000}"/>
            </a:ext>
          </a:extLst>
        </xdr:cNvPr>
        <xdr:cNvSpPr/>
      </xdr:nvSpPr>
      <xdr:spPr>
        <a:xfrm>
          <a:off x="57150" y="17273410"/>
          <a:ext cx="7627938" cy="2729090"/>
        </a:xfrm>
        <a:prstGeom prst="roundRect">
          <a:avLst>
            <a:gd name="adj" fmla="val 720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0</xdr:col>
          <xdr:colOff>320040</xdr:colOff>
          <xdr:row>49</xdr:row>
          <xdr:rowOff>167640</xdr:rowOff>
        </xdr:from>
        <xdr:to>
          <xdr:col>8</xdr:col>
          <xdr:colOff>22860</xdr:colOff>
          <xdr:row>54</xdr:row>
          <xdr:rowOff>15240</xdr:rowOff>
        </xdr:to>
        <xdr:sp macro="" textlink="">
          <xdr:nvSpPr>
            <xdr:cNvPr id="5373" name="Group Box 253" hidden="1">
              <a:extLst>
                <a:ext uri="{63B3BB69-23CF-44E3-9099-C40C66FF867C}">
                  <a14:compatExt spid="_x0000_s5373"/>
                </a:ext>
                <a:ext uri="{FF2B5EF4-FFF2-40B4-BE49-F238E27FC236}">
                  <a16:creationId xmlns:a16="http://schemas.microsoft.com/office/drawing/2014/main" id="{00000000-0008-0000-0000-0000F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de-DE" sz="800" b="0" i="0" u="none" strike="noStrike" baseline="0">
                  <a:solidFill>
                    <a:srgbClr val="000000"/>
                  </a:solidFill>
                  <a:latin typeface="Segoe UI"/>
                  <a:cs typeface="Segoe UI"/>
                </a:rPr>
                <a:t>Group Box 753</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374" name="Option Button 254" hidden="1">
              <a:extLst>
                <a:ext uri="{63B3BB69-23CF-44E3-9099-C40C66FF867C}">
                  <a14:compatExt spid="_x0000_s5374"/>
                </a:ext>
                <a:ext uri="{FF2B5EF4-FFF2-40B4-BE49-F238E27FC236}">
                  <a16:creationId xmlns:a16="http://schemas.microsoft.com/office/drawing/2014/main" id="{00000000-0008-0000-0000-0000F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259080</xdr:colOff>
          <xdr:row>14</xdr:row>
          <xdr:rowOff>0</xdr:rowOff>
        </xdr:from>
        <xdr:to>
          <xdr:col>1</xdr:col>
          <xdr:colOff>510540</xdr:colOff>
          <xdr:row>15</xdr:row>
          <xdr:rowOff>30480</xdr:rowOff>
        </xdr:to>
        <xdr:sp macro="" textlink="">
          <xdr:nvSpPr>
            <xdr:cNvPr id="5415" name="Option Button 295" hidden="1">
              <a:extLst>
                <a:ext uri="{63B3BB69-23CF-44E3-9099-C40C66FF867C}">
                  <a14:compatExt spid="_x0000_s5415"/>
                </a:ext>
                <a:ext uri="{FF2B5EF4-FFF2-40B4-BE49-F238E27FC236}">
                  <a16:creationId xmlns:a16="http://schemas.microsoft.com/office/drawing/2014/main" id="{00000000-0008-0000-0000-00002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624840</xdr:colOff>
          <xdr:row>19</xdr:row>
          <xdr:rowOff>190500</xdr:rowOff>
        </xdr:from>
        <xdr:to>
          <xdr:col>7</xdr:col>
          <xdr:colOff>838200</xdr:colOff>
          <xdr:row>21</xdr:row>
          <xdr:rowOff>30480</xdr:rowOff>
        </xdr:to>
        <xdr:sp macro="" textlink="">
          <xdr:nvSpPr>
            <xdr:cNvPr id="5423" name="Option Button 303" hidden="1">
              <a:extLst>
                <a:ext uri="{63B3BB69-23CF-44E3-9099-C40C66FF867C}">
                  <a14:compatExt spid="_x0000_s5423"/>
                </a:ext>
                <a:ext uri="{FF2B5EF4-FFF2-40B4-BE49-F238E27FC236}">
                  <a16:creationId xmlns:a16="http://schemas.microsoft.com/office/drawing/2014/main" id="{00000000-0008-0000-0000-00002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624840</xdr:colOff>
          <xdr:row>19</xdr:row>
          <xdr:rowOff>190500</xdr:rowOff>
        </xdr:from>
        <xdr:to>
          <xdr:col>5</xdr:col>
          <xdr:colOff>853440</xdr:colOff>
          <xdr:row>21</xdr:row>
          <xdr:rowOff>30480</xdr:rowOff>
        </xdr:to>
        <xdr:sp macro="" textlink="">
          <xdr:nvSpPr>
            <xdr:cNvPr id="5424" name="Option Button 304" hidden="1">
              <a:extLst>
                <a:ext uri="{63B3BB69-23CF-44E3-9099-C40C66FF867C}">
                  <a14:compatExt spid="_x0000_s5424"/>
                </a:ext>
                <a:ext uri="{FF2B5EF4-FFF2-40B4-BE49-F238E27FC236}">
                  <a16:creationId xmlns:a16="http://schemas.microsoft.com/office/drawing/2014/main" id="{00000000-0008-0000-0000-00003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243840</xdr:colOff>
          <xdr:row>19</xdr:row>
          <xdr:rowOff>182880</xdr:rowOff>
        </xdr:from>
        <xdr:to>
          <xdr:col>8</xdr:col>
          <xdr:colOff>571500</xdr:colOff>
          <xdr:row>23</xdr:row>
          <xdr:rowOff>106680</xdr:rowOff>
        </xdr:to>
        <xdr:sp macro="" textlink="">
          <xdr:nvSpPr>
            <xdr:cNvPr id="5428" name="Group Box 308" hidden="1">
              <a:extLst>
                <a:ext uri="{63B3BB69-23CF-44E3-9099-C40C66FF867C}">
                  <a14:compatExt spid="_x0000_s5428"/>
                </a:ext>
                <a:ext uri="{FF2B5EF4-FFF2-40B4-BE49-F238E27FC236}">
                  <a16:creationId xmlns:a16="http://schemas.microsoft.com/office/drawing/2014/main" id="{00000000-0008-0000-0000-000034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de-DE" sz="800" b="0" i="0" u="none" strike="noStrike" baseline="0">
                  <a:solidFill>
                    <a:srgbClr val="000000"/>
                  </a:solidFill>
                  <a:latin typeface="Segoe UI"/>
                  <a:cs typeface="Segoe UI"/>
                </a:rPr>
                <a:t>Group Box 845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15</xdr:row>
          <xdr:rowOff>53340</xdr:rowOff>
        </xdr:from>
        <xdr:to>
          <xdr:col>1</xdr:col>
          <xdr:colOff>525780</xdr:colOff>
          <xdr:row>16</xdr:row>
          <xdr:rowOff>68580</xdr:rowOff>
        </xdr:to>
        <xdr:sp macro="" textlink="">
          <xdr:nvSpPr>
            <xdr:cNvPr id="5431" name="Option Button 311" hidden="1">
              <a:extLst>
                <a:ext uri="{63B3BB69-23CF-44E3-9099-C40C66FF867C}">
                  <a14:compatExt spid="_x0000_s5431"/>
                </a:ext>
                <a:ext uri="{FF2B5EF4-FFF2-40B4-BE49-F238E27FC236}">
                  <a16:creationId xmlns:a16="http://schemas.microsoft.com/office/drawing/2014/main" id="{00000000-0008-0000-0000-00003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167640</xdr:colOff>
          <xdr:row>13</xdr:row>
          <xdr:rowOff>106680</xdr:rowOff>
        </xdr:from>
        <xdr:to>
          <xdr:col>8</xdr:col>
          <xdr:colOff>571500</xdr:colOff>
          <xdr:row>17</xdr:row>
          <xdr:rowOff>129540</xdr:rowOff>
        </xdr:to>
        <xdr:sp macro="" textlink="">
          <xdr:nvSpPr>
            <xdr:cNvPr id="5432" name="Group Box 312" hidden="1">
              <a:extLst>
                <a:ext uri="{63B3BB69-23CF-44E3-9099-C40C66FF867C}">
                  <a14:compatExt spid="_x0000_s5432"/>
                </a:ext>
                <a:ext uri="{FF2B5EF4-FFF2-40B4-BE49-F238E27FC236}">
                  <a16:creationId xmlns:a16="http://schemas.microsoft.com/office/drawing/2014/main" id="{00000000-0008-0000-0000-000038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de-DE" sz="800" b="0" i="0" u="none" strike="noStrike" baseline="0">
                  <a:solidFill>
                    <a:srgbClr val="000000"/>
                  </a:solidFill>
                  <a:latin typeface="Segoe UI"/>
                  <a:cs typeface="Segoe UI"/>
                </a:rPr>
                <a:t>Group Box 853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xdr:colOff>
          <xdr:row>9</xdr:row>
          <xdr:rowOff>53340</xdr:rowOff>
        </xdr:from>
        <xdr:to>
          <xdr:col>5</xdr:col>
          <xdr:colOff>586740</xdr:colOff>
          <xdr:row>11</xdr:row>
          <xdr:rowOff>106680</xdr:rowOff>
        </xdr:to>
        <xdr:sp macro="" textlink="">
          <xdr:nvSpPr>
            <xdr:cNvPr id="5433" name="Group Box 313" hidden="1">
              <a:extLst>
                <a:ext uri="{63B3BB69-23CF-44E3-9099-C40C66FF867C}">
                  <a14:compatExt spid="_x0000_s5433"/>
                </a:ext>
                <a:ext uri="{FF2B5EF4-FFF2-40B4-BE49-F238E27FC236}">
                  <a16:creationId xmlns:a16="http://schemas.microsoft.com/office/drawing/2014/main" id="{00000000-0008-0000-0000-0000391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de-DE" sz="800" b="0" i="0" u="none" strike="noStrike" baseline="0">
                  <a:solidFill>
                    <a:srgbClr val="000000"/>
                  </a:solidFill>
                  <a:latin typeface="Segoe UI"/>
                  <a:cs typeface="Segoe UI"/>
                </a:rPr>
                <a:t>Group Box 854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563880</xdr:colOff>
          <xdr:row>49</xdr:row>
          <xdr:rowOff>182880</xdr:rowOff>
        </xdr:from>
        <xdr:to>
          <xdr:col>4</xdr:col>
          <xdr:colOff>152400</xdr:colOff>
          <xdr:row>51</xdr:row>
          <xdr:rowOff>30480</xdr:rowOff>
        </xdr:to>
        <xdr:sp macro="" textlink="">
          <xdr:nvSpPr>
            <xdr:cNvPr id="5435" name="Option Button 315" hidden="1">
              <a:extLst>
                <a:ext uri="{63B3BB69-23CF-44E3-9099-C40C66FF867C}">
                  <a14:compatExt spid="_x0000_s5435"/>
                </a:ext>
                <a:ext uri="{FF2B5EF4-FFF2-40B4-BE49-F238E27FC236}">
                  <a16:creationId xmlns:a16="http://schemas.microsoft.com/office/drawing/2014/main" id="{00000000-0008-0000-0000-00003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640080</xdr:colOff>
          <xdr:row>66</xdr:row>
          <xdr:rowOff>0</xdr:rowOff>
        </xdr:from>
        <xdr:to>
          <xdr:col>5</xdr:col>
          <xdr:colOff>7620</xdr:colOff>
          <xdr:row>67</xdr:row>
          <xdr:rowOff>68580</xdr:rowOff>
        </xdr:to>
        <xdr:sp macro="" textlink="">
          <xdr:nvSpPr>
            <xdr:cNvPr id="5436" name="Option Button 316" hidden="1">
              <a:extLst>
                <a:ext uri="{63B3BB69-23CF-44E3-9099-C40C66FF867C}">
                  <a14:compatExt spid="_x0000_s5436"/>
                </a:ext>
                <a:ext uri="{FF2B5EF4-FFF2-40B4-BE49-F238E27FC236}">
                  <a16:creationId xmlns:a16="http://schemas.microsoft.com/office/drawing/2014/main" id="{00000000-0008-0000-0000-00003C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601980</xdr:colOff>
          <xdr:row>90</xdr:row>
          <xdr:rowOff>182880</xdr:rowOff>
        </xdr:from>
        <xdr:to>
          <xdr:col>1</xdr:col>
          <xdr:colOff>30480</xdr:colOff>
          <xdr:row>92</xdr:row>
          <xdr:rowOff>38100</xdr:rowOff>
        </xdr:to>
        <xdr:sp macro="" textlink="">
          <xdr:nvSpPr>
            <xdr:cNvPr id="5437" name="Option Button 317" hidden="1">
              <a:extLst>
                <a:ext uri="{63B3BB69-23CF-44E3-9099-C40C66FF867C}">
                  <a14:compatExt spid="_x0000_s5437"/>
                </a:ext>
                <a:ext uri="{FF2B5EF4-FFF2-40B4-BE49-F238E27FC236}">
                  <a16:creationId xmlns:a16="http://schemas.microsoft.com/office/drawing/2014/main" id="{00000000-0008-0000-0000-00003D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601980</xdr:colOff>
          <xdr:row>92</xdr:row>
          <xdr:rowOff>30480</xdr:rowOff>
        </xdr:from>
        <xdr:to>
          <xdr:col>1</xdr:col>
          <xdr:colOff>30480</xdr:colOff>
          <xdr:row>93</xdr:row>
          <xdr:rowOff>53340</xdr:rowOff>
        </xdr:to>
        <xdr:sp macro="" textlink="">
          <xdr:nvSpPr>
            <xdr:cNvPr id="5438" name="Option Button 318" hidden="1">
              <a:extLst>
                <a:ext uri="{63B3BB69-23CF-44E3-9099-C40C66FF867C}">
                  <a14:compatExt spid="_x0000_s5438"/>
                </a:ext>
                <a:ext uri="{FF2B5EF4-FFF2-40B4-BE49-F238E27FC236}">
                  <a16:creationId xmlns:a16="http://schemas.microsoft.com/office/drawing/2014/main" id="{00000000-0008-0000-0000-00003E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640080</xdr:colOff>
          <xdr:row>89</xdr:row>
          <xdr:rowOff>182880</xdr:rowOff>
        </xdr:from>
        <xdr:to>
          <xdr:col>7</xdr:col>
          <xdr:colOff>876300</xdr:colOff>
          <xdr:row>91</xdr:row>
          <xdr:rowOff>0</xdr:rowOff>
        </xdr:to>
        <xdr:sp macro="" textlink="">
          <xdr:nvSpPr>
            <xdr:cNvPr id="5441" name="Check Box 321" hidden="1">
              <a:extLst>
                <a:ext uri="{63B3BB69-23CF-44E3-9099-C40C66FF867C}">
                  <a14:compatExt spid="_x0000_s5441"/>
                </a:ext>
                <a:ext uri="{FF2B5EF4-FFF2-40B4-BE49-F238E27FC236}">
                  <a16:creationId xmlns:a16="http://schemas.microsoft.com/office/drawing/2014/main" id="{00000000-0008-0000-0000-000041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44450</xdr:colOff>
      <xdr:row>13</xdr:row>
      <xdr:rowOff>120650</xdr:rowOff>
    </xdr:from>
    <xdr:to>
      <xdr:col>10</xdr:col>
      <xdr:colOff>20436</xdr:colOff>
      <xdr:row>17</xdr:row>
      <xdr:rowOff>95250</xdr:rowOff>
    </xdr:to>
    <xdr:sp macro="" textlink="">
      <xdr:nvSpPr>
        <xdr:cNvPr id="5495" name="Rectangle: Rounded Corners 5494">
          <a:extLst>
            <a:ext uri="{FF2B5EF4-FFF2-40B4-BE49-F238E27FC236}">
              <a16:creationId xmlns:a16="http://schemas.microsoft.com/office/drawing/2014/main" id="{00000000-0008-0000-0000-000077150000}"/>
            </a:ext>
          </a:extLst>
        </xdr:cNvPr>
        <xdr:cNvSpPr/>
      </xdr:nvSpPr>
      <xdr:spPr>
        <a:xfrm>
          <a:off x="44450" y="2564020"/>
          <a:ext cx="6850551" cy="692426"/>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443" name="Option Button 323" hidden="1">
              <a:extLst>
                <a:ext uri="{63B3BB69-23CF-44E3-9099-C40C66FF867C}">
                  <a14:compatExt spid="_x0000_s5443"/>
                </a:ext>
                <a:ext uri="{FF2B5EF4-FFF2-40B4-BE49-F238E27FC236}">
                  <a16:creationId xmlns:a16="http://schemas.microsoft.com/office/drawing/2014/main" id="{00000000-0008-0000-0000-000043150000}"/>
                </a:ext>
              </a:extLst>
            </xdr:cNvPr>
            <xdr:cNvSpPr/>
          </xdr:nvSpPr>
          <xdr:spPr bwMode="auto">
            <a:xfrm>
              <a:off x="0" y="0"/>
              <a:ext cx="0" cy="0"/>
            </a:xfrm>
            <a:prstGeom prst="rect">
              <a:avLst/>
            </a:prstGeom>
            <a:solidFill>
              <a:srgbClr val="FFFF00" mc:Ignorable="a14" a14:legacySpreadsheetColorIndex="3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5444" name="Option Button 324" hidden="1">
              <a:extLst>
                <a:ext uri="{63B3BB69-23CF-44E3-9099-C40C66FF867C}">
                  <a14:compatExt spid="_x0000_s5444"/>
                </a:ext>
                <a:ext uri="{FF2B5EF4-FFF2-40B4-BE49-F238E27FC236}">
                  <a16:creationId xmlns:a16="http://schemas.microsoft.com/office/drawing/2014/main" id="{00000000-0008-0000-0000-00004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510540</xdr:colOff>
          <xdr:row>36</xdr:row>
          <xdr:rowOff>60960</xdr:rowOff>
        </xdr:from>
        <xdr:to>
          <xdr:col>1</xdr:col>
          <xdr:colOff>754380</xdr:colOff>
          <xdr:row>37</xdr:row>
          <xdr:rowOff>91440</xdr:rowOff>
        </xdr:to>
        <xdr:sp macro="" textlink="">
          <xdr:nvSpPr>
            <xdr:cNvPr id="5462" name="Option Button 342" hidden="1">
              <a:extLst>
                <a:ext uri="{63B3BB69-23CF-44E3-9099-C40C66FF867C}">
                  <a14:compatExt spid="_x0000_s5462"/>
                </a:ext>
                <a:ext uri="{FF2B5EF4-FFF2-40B4-BE49-F238E27FC236}">
                  <a16:creationId xmlns:a16="http://schemas.microsoft.com/office/drawing/2014/main" id="{00000000-0008-0000-0000-00005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49</xdr:row>
          <xdr:rowOff>182880</xdr:rowOff>
        </xdr:from>
        <xdr:to>
          <xdr:col>1</xdr:col>
          <xdr:colOff>662940</xdr:colOff>
          <xdr:row>51</xdr:row>
          <xdr:rowOff>30480</xdr:rowOff>
        </xdr:to>
        <xdr:sp macro="" textlink="">
          <xdr:nvSpPr>
            <xdr:cNvPr id="5470" name="Option Button 350" hidden="1">
              <a:extLst>
                <a:ext uri="{63B3BB69-23CF-44E3-9099-C40C66FF867C}">
                  <a14:compatExt spid="_x0000_s5470"/>
                </a:ext>
                <a:ext uri="{FF2B5EF4-FFF2-40B4-BE49-F238E27FC236}">
                  <a16:creationId xmlns:a16="http://schemas.microsoft.com/office/drawing/2014/main" id="{00000000-0008-0000-0000-00005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51</xdr:row>
          <xdr:rowOff>68580</xdr:rowOff>
        </xdr:from>
        <xdr:to>
          <xdr:col>1</xdr:col>
          <xdr:colOff>662940</xdr:colOff>
          <xdr:row>52</xdr:row>
          <xdr:rowOff>99060</xdr:rowOff>
        </xdr:to>
        <xdr:sp macro="" textlink="">
          <xdr:nvSpPr>
            <xdr:cNvPr id="5471" name="Option Button 351" hidden="1">
              <a:extLst>
                <a:ext uri="{63B3BB69-23CF-44E3-9099-C40C66FF867C}">
                  <a14:compatExt spid="_x0000_s5471"/>
                </a:ext>
                <a:ext uri="{FF2B5EF4-FFF2-40B4-BE49-F238E27FC236}">
                  <a16:creationId xmlns:a16="http://schemas.microsoft.com/office/drawing/2014/main" id="{00000000-0008-0000-0000-00005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243840</xdr:colOff>
          <xdr:row>56</xdr:row>
          <xdr:rowOff>0</xdr:rowOff>
        </xdr:from>
        <xdr:to>
          <xdr:col>1</xdr:col>
          <xdr:colOff>472440</xdr:colOff>
          <xdr:row>57</xdr:row>
          <xdr:rowOff>15240</xdr:rowOff>
        </xdr:to>
        <xdr:sp macro="" textlink="">
          <xdr:nvSpPr>
            <xdr:cNvPr id="5472" name="Option Button 352" hidden="1">
              <a:extLst>
                <a:ext uri="{63B3BB69-23CF-44E3-9099-C40C66FF867C}">
                  <a14:compatExt spid="_x0000_s5472"/>
                </a:ext>
                <a:ext uri="{FF2B5EF4-FFF2-40B4-BE49-F238E27FC236}">
                  <a16:creationId xmlns:a16="http://schemas.microsoft.com/office/drawing/2014/main" id="{00000000-0008-0000-0000-00006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59</xdr:row>
          <xdr:rowOff>0</xdr:rowOff>
        </xdr:from>
        <xdr:to>
          <xdr:col>1</xdr:col>
          <xdr:colOff>419100</xdr:colOff>
          <xdr:row>60</xdr:row>
          <xdr:rowOff>38100</xdr:rowOff>
        </xdr:to>
        <xdr:sp macro="" textlink="">
          <xdr:nvSpPr>
            <xdr:cNvPr id="5474" name="Option Button 354" hidden="1">
              <a:extLst>
                <a:ext uri="{63B3BB69-23CF-44E3-9099-C40C66FF867C}">
                  <a14:compatExt spid="_x0000_s5474"/>
                </a:ext>
                <a:ext uri="{FF2B5EF4-FFF2-40B4-BE49-F238E27FC236}">
                  <a16:creationId xmlns:a16="http://schemas.microsoft.com/office/drawing/2014/main" id="{00000000-0008-0000-0000-00006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624840</xdr:colOff>
          <xdr:row>107</xdr:row>
          <xdr:rowOff>0</xdr:rowOff>
        </xdr:from>
        <xdr:to>
          <xdr:col>1</xdr:col>
          <xdr:colOff>30480</xdr:colOff>
          <xdr:row>108</xdr:row>
          <xdr:rowOff>22860</xdr:rowOff>
        </xdr:to>
        <xdr:sp macro="" textlink="">
          <xdr:nvSpPr>
            <xdr:cNvPr id="5477" name="Check Box 357" hidden="1">
              <a:extLst>
                <a:ext uri="{63B3BB69-23CF-44E3-9099-C40C66FF867C}">
                  <a14:compatExt spid="_x0000_s5477"/>
                </a:ext>
                <a:ext uri="{FF2B5EF4-FFF2-40B4-BE49-F238E27FC236}">
                  <a16:creationId xmlns:a16="http://schemas.microsoft.com/office/drawing/2014/main" id="{00000000-0008-0000-0000-00006515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289560</xdr:colOff>
          <xdr:row>21</xdr:row>
          <xdr:rowOff>15240</xdr:rowOff>
        </xdr:from>
        <xdr:to>
          <xdr:col>1</xdr:col>
          <xdr:colOff>548640</xdr:colOff>
          <xdr:row>22</xdr:row>
          <xdr:rowOff>38100</xdr:rowOff>
        </xdr:to>
        <xdr:sp macro="" textlink="">
          <xdr:nvSpPr>
            <xdr:cNvPr id="5651" name="Option Button 531" hidden="1">
              <a:extLst>
                <a:ext uri="{63B3BB69-23CF-44E3-9099-C40C66FF867C}">
                  <a14:compatExt spid="_x0000_s5651"/>
                </a:ext>
                <a:ext uri="{FF2B5EF4-FFF2-40B4-BE49-F238E27FC236}">
                  <a16:creationId xmlns:a16="http://schemas.microsoft.com/office/drawing/2014/main" id="{00000000-0008-0000-0000-00001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472440</xdr:colOff>
          <xdr:row>89</xdr:row>
          <xdr:rowOff>182880</xdr:rowOff>
        </xdr:from>
        <xdr:to>
          <xdr:col>4</xdr:col>
          <xdr:colOff>30480</xdr:colOff>
          <xdr:row>91</xdr:row>
          <xdr:rowOff>30480</xdr:rowOff>
        </xdr:to>
        <xdr:sp macro="" textlink="">
          <xdr:nvSpPr>
            <xdr:cNvPr id="5659" name="Option Button 539" hidden="1">
              <a:extLst>
                <a:ext uri="{63B3BB69-23CF-44E3-9099-C40C66FF867C}">
                  <a14:compatExt spid="_x0000_s5659"/>
                </a:ext>
                <a:ext uri="{FF2B5EF4-FFF2-40B4-BE49-F238E27FC236}">
                  <a16:creationId xmlns:a16="http://schemas.microsoft.com/office/drawing/2014/main" id="{00000000-0008-0000-0000-00001B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601980</xdr:colOff>
          <xdr:row>93</xdr:row>
          <xdr:rowOff>182880</xdr:rowOff>
        </xdr:from>
        <xdr:to>
          <xdr:col>1</xdr:col>
          <xdr:colOff>30480</xdr:colOff>
          <xdr:row>95</xdr:row>
          <xdr:rowOff>30480</xdr:rowOff>
        </xdr:to>
        <xdr:sp macro="" textlink="">
          <xdr:nvSpPr>
            <xdr:cNvPr id="5660" name="Option Button 540" hidden="1">
              <a:extLst>
                <a:ext uri="{63B3BB69-23CF-44E3-9099-C40C66FF867C}">
                  <a14:compatExt spid="_x0000_s5660"/>
                </a:ext>
                <a:ext uri="{FF2B5EF4-FFF2-40B4-BE49-F238E27FC236}">
                  <a16:creationId xmlns:a16="http://schemas.microsoft.com/office/drawing/2014/main" id="{00000000-0008-0000-0000-00001C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777240</xdr:colOff>
          <xdr:row>33</xdr:row>
          <xdr:rowOff>167640</xdr:rowOff>
        </xdr:from>
        <xdr:to>
          <xdr:col>8</xdr:col>
          <xdr:colOff>106680</xdr:colOff>
          <xdr:row>35</xdr:row>
          <xdr:rowOff>0</xdr:rowOff>
        </xdr:to>
        <xdr:sp macro="" textlink="">
          <xdr:nvSpPr>
            <xdr:cNvPr id="5676" name="Option Button 556" hidden="1">
              <a:extLst>
                <a:ext uri="{63B3BB69-23CF-44E3-9099-C40C66FF867C}">
                  <a14:compatExt spid="_x0000_s5676"/>
                </a:ext>
                <a:ext uri="{FF2B5EF4-FFF2-40B4-BE49-F238E27FC236}">
                  <a16:creationId xmlns:a16="http://schemas.microsoft.com/office/drawing/2014/main" id="{00000000-0008-0000-0000-00002C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548640</xdr:colOff>
          <xdr:row>35</xdr:row>
          <xdr:rowOff>15240</xdr:rowOff>
        </xdr:from>
        <xdr:to>
          <xdr:col>2</xdr:col>
          <xdr:colOff>7620</xdr:colOff>
          <xdr:row>36</xdr:row>
          <xdr:rowOff>38100</xdr:rowOff>
        </xdr:to>
        <xdr:sp macro="" textlink="">
          <xdr:nvSpPr>
            <xdr:cNvPr id="5677" name="Option Button 557" hidden="1">
              <a:extLst>
                <a:ext uri="{63B3BB69-23CF-44E3-9099-C40C66FF867C}">
                  <a14:compatExt spid="_x0000_s5677"/>
                </a:ext>
                <a:ext uri="{FF2B5EF4-FFF2-40B4-BE49-F238E27FC236}">
                  <a16:creationId xmlns:a16="http://schemas.microsoft.com/office/drawing/2014/main" id="{00000000-0008-0000-0000-00002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662940</xdr:colOff>
          <xdr:row>34</xdr:row>
          <xdr:rowOff>182880</xdr:rowOff>
        </xdr:from>
        <xdr:to>
          <xdr:col>3</xdr:col>
          <xdr:colOff>15240</xdr:colOff>
          <xdr:row>36</xdr:row>
          <xdr:rowOff>30480</xdr:rowOff>
        </xdr:to>
        <xdr:sp macro="" textlink="">
          <xdr:nvSpPr>
            <xdr:cNvPr id="5678" name="Option Button 558" hidden="1">
              <a:extLst>
                <a:ext uri="{63B3BB69-23CF-44E3-9099-C40C66FF867C}">
                  <a14:compatExt spid="_x0000_s5678"/>
                </a:ext>
                <a:ext uri="{FF2B5EF4-FFF2-40B4-BE49-F238E27FC236}">
                  <a16:creationId xmlns:a16="http://schemas.microsoft.com/office/drawing/2014/main" id="{00000000-0008-0000-0000-00002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548640</xdr:colOff>
          <xdr:row>34</xdr:row>
          <xdr:rowOff>182880</xdr:rowOff>
        </xdr:from>
        <xdr:to>
          <xdr:col>4</xdr:col>
          <xdr:colOff>129540</xdr:colOff>
          <xdr:row>36</xdr:row>
          <xdr:rowOff>30480</xdr:rowOff>
        </xdr:to>
        <xdr:sp macro="" textlink="">
          <xdr:nvSpPr>
            <xdr:cNvPr id="5679" name="Option Button 559" hidden="1">
              <a:extLst>
                <a:ext uri="{63B3BB69-23CF-44E3-9099-C40C66FF867C}">
                  <a14:compatExt spid="_x0000_s5679"/>
                </a:ext>
                <a:ext uri="{FF2B5EF4-FFF2-40B4-BE49-F238E27FC236}">
                  <a16:creationId xmlns:a16="http://schemas.microsoft.com/office/drawing/2014/main" id="{00000000-0008-0000-0000-00002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647700</xdr:colOff>
          <xdr:row>34</xdr:row>
          <xdr:rowOff>182880</xdr:rowOff>
        </xdr:from>
        <xdr:to>
          <xdr:col>5</xdr:col>
          <xdr:colOff>0</xdr:colOff>
          <xdr:row>36</xdr:row>
          <xdr:rowOff>30480</xdr:rowOff>
        </xdr:to>
        <xdr:sp macro="" textlink="">
          <xdr:nvSpPr>
            <xdr:cNvPr id="5680" name="Option Button 560" hidden="1">
              <a:extLst>
                <a:ext uri="{63B3BB69-23CF-44E3-9099-C40C66FF867C}">
                  <a14:compatExt spid="_x0000_s5680"/>
                </a:ext>
                <a:ext uri="{FF2B5EF4-FFF2-40B4-BE49-F238E27FC236}">
                  <a16:creationId xmlns:a16="http://schemas.microsoft.com/office/drawing/2014/main" id="{00000000-0008-0000-0000-000030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563880</xdr:colOff>
          <xdr:row>34</xdr:row>
          <xdr:rowOff>182880</xdr:rowOff>
        </xdr:from>
        <xdr:to>
          <xdr:col>5</xdr:col>
          <xdr:colOff>807720</xdr:colOff>
          <xdr:row>36</xdr:row>
          <xdr:rowOff>15240</xdr:rowOff>
        </xdr:to>
        <xdr:sp macro="" textlink="">
          <xdr:nvSpPr>
            <xdr:cNvPr id="5681" name="Option Button 561" hidden="1">
              <a:extLst>
                <a:ext uri="{63B3BB69-23CF-44E3-9099-C40C66FF867C}">
                  <a14:compatExt spid="_x0000_s5681"/>
                </a:ext>
                <a:ext uri="{FF2B5EF4-FFF2-40B4-BE49-F238E27FC236}">
                  <a16:creationId xmlns:a16="http://schemas.microsoft.com/office/drawing/2014/main" id="{00000000-0008-0000-0000-00003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563880</xdr:colOff>
          <xdr:row>34</xdr:row>
          <xdr:rowOff>182880</xdr:rowOff>
        </xdr:from>
        <xdr:to>
          <xdr:col>7</xdr:col>
          <xdr:colOff>144780</xdr:colOff>
          <xdr:row>36</xdr:row>
          <xdr:rowOff>15240</xdr:rowOff>
        </xdr:to>
        <xdr:sp macro="" textlink="">
          <xdr:nvSpPr>
            <xdr:cNvPr id="5682" name="Option Button 562" hidden="1">
              <a:extLst>
                <a:ext uri="{63B3BB69-23CF-44E3-9099-C40C66FF867C}">
                  <a14:compatExt spid="_x0000_s5682"/>
                </a:ext>
                <a:ext uri="{FF2B5EF4-FFF2-40B4-BE49-F238E27FC236}">
                  <a16:creationId xmlns:a16="http://schemas.microsoft.com/office/drawing/2014/main" id="{00000000-0008-0000-0000-00003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777240</xdr:colOff>
          <xdr:row>34</xdr:row>
          <xdr:rowOff>182880</xdr:rowOff>
        </xdr:from>
        <xdr:to>
          <xdr:col>8</xdr:col>
          <xdr:colOff>144780</xdr:colOff>
          <xdr:row>36</xdr:row>
          <xdr:rowOff>30480</xdr:rowOff>
        </xdr:to>
        <xdr:sp macro="" textlink="">
          <xdr:nvSpPr>
            <xdr:cNvPr id="5683" name="Option Button 563" hidden="1">
              <a:extLst>
                <a:ext uri="{63B3BB69-23CF-44E3-9099-C40C66FF867C}">
                  <a14:compatExt spid="_x0000_s5683"/>
                </a:ext>
                <a:ext uri="{FF2B5EF4-FFF2-40B4-BE49-F238E27FC236}">
                  <a16:creationId xmlns:a16="http://schemas.microsoft.com/office/drawing/2014/main" id="{00000000-0008-0000-0000-00003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716280</xdr:colOff>
          <xdr:row>79</xdr:row>
          <xdr:rowOff>15240</xdr:rowOff>
        </xdr:from>
        <xdr:to>
          <xdr:col>1</xdr:col>
          <xdr:colOff>129540</xdr:colOff>
          <xdr:row>80</xdr:row>
          <xdr:rowOff>38100</xdr:rowOff>
        </xdr:to>
        <xdr:sp macro="" textlink="">
          <xdr:nvSpPr>
            <xdr:cNvPr id="5687" name="Option Button 567" hidden="1">
              <a:extLst>
                <a:ext uri="{63B3BB69-23CF-44E3-9099-C40C66FF867C}">
                  <a14:compatExt spid="_x0000_s5687"/>
                </a:ext>
                <a:ext uri="{FF2B5EF4-FFF2-40B4-BE49-F238E27FC236}">
                  <a16:creationId xmlns:a16="http://schemas.microsoft.com/office/drawing/2014/main" id="{00000000-0008-0000-0000-000037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640080</xdr:colOff>
          <xdr:row>82</xdr:row>
          <xdr:rowOff>182880</xdr:rowOff>
        </xdr:from>
        <xdr:to>
          <xdr:col>1</xdr:col>
          <xdr:colOff>53340</xdr:colOff>
          <xdr:row>84</xdr:row>
          <xdr:rowOff>15240</xdr:rowOff>
        </xdr:to>
        <xdr:sp macro="" textlink="">
          <xdr:nvSpPr>
            <xdr:cNvPr id="5688" name="Option Button 568" hidden="1">
              <a:extLst>
                <a:ext uri="{63B3BB69-23CF-44E3-9099-C40C66FF867C}">
                  <a14:compatExt spid="_x0000_s5688"/>
                </a:ext>
                <a:ext uri="{FF2B5EF4-FFF2-40B4-BE49-F238E27FC236}">
                  <a16:creationId xmlns:a16="http://schemas.microsoft.com/office/drawing/2014/main" id="{00000000-0008-0000-0000-000038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518160</xdr:colOff>
          <xdr:row>78</xdr:row>
          <xdr:rowOff>182880</xdr:rowOff>
        </xdr:from>
        <xdr:to>
          <xdr:col>7</xdr:col>
          <xdr:colOff>708660</xdr:colOff>
          <xdr:row>80</xdr:row>
          <xdr:rowOff>15240</xdr:rowOff>
        </xdr:to>
        <xdr:sp macro="" textlink="">
          <xdr:nvSpPr>
            <xdr:cNvPr id="5689" name="Option Button 569" hidden="1">
              <a:extLst>
                <a:ext uri="{63B3BB69-23CF-44E3-9099-C40C66FF867C}">
                  <a14:compatExt spid="_x0000_s5689"/>
                </a:ext>
                <a:ext uri="{FF2B5EF4-FFF2-40B4-BE49-F238E27FC236}">
                  <a16:creationId xmlns:a16="http://schemas.microsoft.com/office/drawing/2014/main" id="{00000000-0008-0000-0000-00003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518160</xdr:colOff>
          <xdr:row>74</xdr:row>
          <xdr:rowOff>182880</xdr:rowOff>
        </xdr:from>
        <xdr:to>
          <xdr:col>7</xdr:col>
          <xdr:colOff>769620</xdr:colOff>
          <xdr:row>76</xdr:row>
          <xdr:rowOff>15240</xdr:rowOff>
        </xdr:to>
        <xdr:sp macro="" textlink="">
          <xdr:nvSpPr>
            <xdr:cNvPr id="5690" name="Option Button 570" hidden="1">
              <a:extLst>
                <a:ext uri="{63B3BB69-23CF-44E3-9099-C40C66FF867C}">
                  <a14:compatExt spid="_x0000_s5690"/>
                </a:ext>
                <a:ext uri="{FF2B5EF4-FFF2-40B4-BE49-F238E27FC236}">
                  <a16:creationId xmlns:a16="http://schemas.microsoft.com/office/drawing/2014/main" id="{00000000-0008-0000-0000-00003A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510540</xdr:colOff>
          <xdr:row>76</xdr:row>
          <xdr:rowOff>0</xdr:rowOff>
        </xdr:from>
        <xdr:to>
          <xdr:col>7</xdr:col>
          <xdr:colOff>739140</xdr:colOff>
          <xdr:row>77</xdr:row>
          <xdr:rowOff>30480</xdr:rowOff>
        </xdr:to>
        <xdr:sp macro="" textlink="">
          <xdr:nvSpPr>
            <xdr:cNvPr id="5691" name="Option Button 571" hidden="1">
              <a:extLst>
                <a:ext uri="{63B3BB69-23CF-44E3-9099-C40C66FF867C}">
                  <a14:compatExt spid="_x0000_s5691"/>
                </a:ext>
                <a:ext uri="{FF2B5EF4-FFF2-40B4-BE49-F238E27FC236}">
                  <a16:creationId xmlns:a16="http://schemas.microsoft.com/office/drawing/2014/main" id="{00000000-0008-0000-0000-00003B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510540</xdr:colOff>
          <xdr:row>77</xdr:row>
          <xdr:rowOff>0</xdr:rowOff>
        </xdr:from>
        <xdr:to>
          <xdr:col>7</xdr:col>
          <xdr:colOff>739140</xdr:colOff>
          <xdr:row>78</xdr:row>
          <xdr:rowOff>30480</xdr:rowOff>
        </xdr:to>
        <xdr:sp macro="" textlink="">
          <xdr:nvSpPr>
            <xdr:cNvPr id="5692" name="Option Button 572" hidden="1">
              <a:extLst>
                <a:ext uri="{63B3BB69-23CF-44E3-9099-C40C66FF867C}">
                  <a14:compatExt spid="_x0000_s5692"/>
                </a:ext>
                <a:ext uri="{FF2B5EF4-FFF2-40B4-BE49-F238E27FC236}">
                  <a16:creationId xmlns:a16="http://schemas.microsoft.com/office/drawing/2014/main" id="{00000000-0008-0000-0000-00003C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510540</xdr:colOff>
          <xdr:row>73</xdr:row>
          <xdr:rowOff>182880</xdr:rowOff>
        </xdr:from>
        <xdr:to>
          <xdr:col>7</xdr:col>
          <xdr:colOff>708660</xdr:colOff>
          <xdr:row>75</xdr:row>
          <xdr:rowOff>15240</xdr:rowOff>
        </xdr:to>
        <xdr:sp macro="" textlink="">
          <xdr:nvSpPr>
            <xdr:cNvPr id="5693" name="Option Button 573" hidden="1">
              <a:extLst>
                <a:ext uri="{63B3BB69-23CF-44E3-9099-C40C66FF867C}">
                  <a14:compatExt spid="_x0000_s5693"/>
                </a:ext>
                <a:ext uri="{FF2B5EF4-FFF2-40B4-BE49-F238E27FC236}">
                  <a16:creationId xmlns:a16="http://schemas.microsoft.com/office/drawing/2014/main" id="{00000000-0008-0000-0000-00003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25399</xdr:colOff>
      <xdr:row>72</xdr:row>
      <xdr:rowOff>152400</xdr:rowOff>
    </xdr:from>
    <xdr:to>
      <xdr:col>10</xdr:col>
      <xdr:colOff>59680</xdr:colOff>
      <xdr:row>84</xdr:row>
      <xdr:rowOff>50800</xdr:rowOff>
    </xdr:to>
    <xdr:sp macro="" textlink="">
      <xdr:nvSpPr>
        <xdr:cNvPr id="25" name="Rectangle: Rounded Corners 24">
          <a:extLst>
            <a:ext uri="{FF2B5EF4-FFF2-40B4-BE49-F238E27FC236}">
              <a16:creationId xmlns:a16="http://schemas.microsoft.com/office/drawing/2014/main" id="{00000000-0008-0000-0000-000019000000}"/>
            </a:ext>
          </a:extLst>
        </xdr:cNvPr>
        <xdr:cNvSpPr/>
      </xdr:nvSpPr>
      <xdr:spPr>
        <a:xfrm>
          <a:off x="25399" y="14019213"/>
          <a:ext cx="7066906" cy="2105025"/>
        </a:xfrm>
        <a:prstGeom prst="roundRect">
          <a:avLst>
            <a:gd name="adj" fmla="val 6840"/>
          </a:avLst>
        </a:prstGeom>
        <a:noFill/>
        <a:ln w="3175" cap="rnd">
          <a:solidFill>
            <a:sysClr val="windowText" lastClr="000000"/>
          </a:solidFill>
          <a:roun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0</xdr:col>
          <xdr:colOff>723900</xdr:colOff>
          <xdr:row>74</xdr:row>
          <xdr:rowOff>0</xdr:rowOff>
        </xdr:from>
        <xdr:to>
          <xdr:col>1</xdr:col>
          <xdr:colOff>144780</xdr:colOff>
          <xdr:row>75</xdr:row>
          <xdr:rowOff>30480</xdr:rowOff>
        </xdr:to>
        <xdr:sp macro="" textlink="">
          <xdr:nvSpPr>
            <xdr:cNvPr id="5694" name="Option Button 574" hidden="1">
              <a:extLst>
                <a:ext uri="{63B3BB69-23CF-44E3-9099-C40C66FF867C}">
                  <a14:compatExt spid="_x0000_s5694"/>
                </a:ext>
                <a:ext uri="{FF2B5EF4-FFF2-40B4-BE49-F238E27FC236}">
                  <a16:creationId xmlns:a16="http://schemas.microsoft.com/office/drawing/2014/main" id="{00000000-0008-0000-0000-00003E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716280</xdr:colOff>
          <xdr:row>75</xdr:row>
          <xdr:rowOff>0</xdr:rowOff>
        </xdr:from>
        <xdr:to>
          <xdr:col>1</xdr:col>
          <xdr:colOff>144780</xdr:colOff>
          <xdr:row>76</xdr:row>
          <xdr:rowOff>30480</xdr:rowOff>
        </xdr:to>
        <xdr:sp macro="" textlink="">
          <xdr:nvSpPr>
            <xdr:cNvPr id="5695" name="Option Button 575" hidden="1">
              <a:extLst>
                <a:ext uri="{63B3BB69-23CF-44E3-9099-C40C66FF867C}">
                  <a14:compatExt spid="_x0000_s5695"/>
                </a:ext>
                <a:ext uri="{FF2B5EF4-FFF2-40B4-BE49-F238E27FC236}">
                  <a16:creationId xmlns:a16="http://schemas.microsoft.com/office/drawing/2014/main" id="{00000000-0008-0000-0000-00003F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716280</xdr:colOff>
          <xdr:row>75</xdr:row>
          <xdr:rowOff>182880</xdr:rowOff>
        </xdr:from>
        <xdr:to>
          <xdr:col>1</xdr:col>
          <xdr:colOff>144780</xdr:colOff>
          <xdr:row>77</xdr:row>
          <xdr:rowOff>0</xdr:rowOff>
        </xdr:to>
        <xdr:sp macro="" textlink="">
          <xdr:nvSpPr>
            <xdr:cNvPr id="5696" name="Option Button 576" hidden="1">
              <a:extLst>
                <a:ext uri="{63B3BB69-23CF-44E3-9099-C40C66FF867C}">
                  <a14:compatExt spid="_x0000_s5696"/>
                </a:ext>
                <a:ext uri="{FF2B5EF4-FFF2-40B4-BE49-F238E27FC236}">
                  <a16:creationId xmlns:a16="http://schemas.microsoft.com/office/drawing/2014/main" id="{00000000-0008-0000-0000-000040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716280</xdr:colOff>
          <xdr:row>73</xdr:row>
          <xdr:rowOff>15240</xdr:rowOff>
        </xdr:from>
        <xdr:to>
          <xdr:col>1</xdr:col>
          <xdr:colOff>137160</xdr:colOff>
          <xdr:row>74</xdr:row>
          <xdr:rowOff>38100</xdr:rowOff>
        </xdr:to>
        <xdr:sp macro="" textlink="">
          <xdr:nvSpPr>
            <xdr:cNvPr id="5697" name="Option Button 577" hidden="1">
              <a:extLst>
                <a:ext uri="{63B3BB69-23CF-44E3-9099-C40C66FF867C}">
                  <a14:compatExt spid="_x0000_s5697"/>
                </a:ext>
                <a:ext uri="{FF2B5EF4-FFF2-40B4-BE49-F238E27FC236}">
                  <a16:creationId xmlns:a16="http://schemas.microsoft.com/office/drawing/2014/main" id="{00000000-0008-0000-0000-00004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716280</xdr:colOff>
          <xdr:row>78</xdr:row>
          <xdr:rowOff>15240</xdr:rowOff>
        </xdr:from>
        <xdr:to>
          <xdr:col>1</xdr:col>
          <xdr:colOff>129540</xdr:colOff>
          <xdr:row>79</xdr:row>
          <xdr:rowOff>22860</xdr:rowOff>
        </xdr:to>
        <xdr:sp macro="" textlink="">
          <xdr:nvSpPr>
            <xdr:cNvPr id="5698" name="Option Button 578" hidden="1">
              <a:extLst>
                <a:ext uri="{63B3BB69-23CF-44E3-9099-C40C66FF867C}">
                  <a14:compatExt spid="_x0000_s5698"/>
                </a:ext>
                <a:ext uri="{FF2B5EF4-FFF2-40B4-BE49-F238E27FC236}">
                  <a16:creationId xmlns:a16="http://schemas.microsoft.com/office/drawing/2014/main" id="{00000000-0008-0000-0000-00004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716280</xdr:colOff>
          <xdr:row>77</xdr:row>
          <xdr:rowOff>0</xdr:rowOff>
        </xdr:from>
        <xdr:to>
          <xdr:col>1</xdr:col>
          <xdr:colOff>129540</xdr:colOff>
          <xdr:row>78</xdr:row>
          <xdr:rowOff>30480</xdr:rowOff>
        </xdr:to>
        <xdr:sp macro="" textlink="">
          <xdr:nvSpPr>
            <xdr:cNvPr id="5699" name="Option Button 579" hidden="1">
              <a:extLst>
                <a:ext uri="{63B3BB69-23CF-44E3-9099-C40C66FF867C}">
                  <a14:compatExt spid="_x0000_s5699"/>
                </a:ext>
                <a:ext uri="{FF2B5EF4-FFF2-40B4-BE49-F238E27FC236}">
                  <a16:creationId xmlns:a16="http://schemas.microsoft.com/office/drawing/2014/main" id="{00000000-0008-0000-0000-00004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487680</xdr:colOff>
          <xdr:row>81</xdr:row>
          <xdr:rowOff>0</xdr:rowOff>
        </xdr:from>
        <xdr:to>
          <xdr:col>7</xdr:col>
          <xdr:colOff>716280</xdr:colOff>
          <xdr:row>82</xdr:row>
          <xdr:rowOff>30480</xdr:rowOff>
        </xdr:to>
        <xdr:sp macro="" textlink="">
          <xdr:nvSpPr>
            <xdr:cNvPr id="5700" name="Option Button 580" hidden="1">
              <a:extLst>
                <a:ext uri="{63B3BB69-23CF-44E3-9099-C40C66FF867C}">
                  <a14:compatExt spid="_x0000_s5700"/>
                </a:ext>
                <a:ext uri="{FF2B5EF4-FFF2-40B4-BE49-F238E27FC236}">
                  <a16:creationId xmlns:a16="http://schemas.microsoft.com/office/drawing/2014/main" id="{00000000-0008-0000-0000-00004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358140</xdr:colOff>
          <xdr:row>72</xdr:row>
          <xdr:rowOff>30480</xdr:rowOff>
        </xdr:from>
        <xdr:to>
          <xdr:col>6</xdr:col>
          <xdr:colOff>510540</xdr:colOff>
          <xdr:row>85</xdr:row>
          <xdr:rowOff>0</xdr:rowOff>
        </xdr:to>
        <xdr:sp macro="" textlink="">
          <xdr:nvSpPr>
            <xdr:cNvPr id="5701" name="Group Box 581" hidden="1">
              <a:extLst>
                <a:ext uri="{63B3BB69-23CF-44E3-9099-C40C66FF867C}">
                  <a14:compatExt spid="_x0000_s5701"/>
                </a:ext>
                <a:ext uri="{FF2B5EF4-FFF2-40B4-BE49-F238E27FC236}">
                  <a16:creationId xmlns:a16="http://schemas.microsoft.com/office/drawing/2014/main" id="{00000000-0008-0000-0000-0000451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de-DE" sz="800" b="0" i="0" u="none" strike="noStrike" baseline="0">
                  <a:solidFill>
                    <a:srgbClr val="000000"/>
                  </a:solidFill>
                  <a:latin typeface="Segoe UI"/>
                  <a:cs typeface="Segoe UI"/>
                </a:rPr>
                <a:t>Group Box 964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487680</xdr:colOff>
          <xdr:row>73</xdr:row>
          <xdr:rowOff>152400</xdr:rowOff>
        </xdr:from>
        <xdr:to>
          <xdr:col>4</xdr:col>
          <xdr:colOff>30480</xdr:colOff>
          <xdr:row>75</xdr:row>
          <xdr:rowOff>0</xdr:rowOff>
        </xdr:to>
        <xdr:sp macro="" textlink="">
          <xdr:nvSpPr>
            <xdr:cNvPr id="5702" name="Option Button 582" hidden="1">
              <a:extLst>
                <a:ext uri="{63B3BB69-23CF-44E3-9099-C40C66FF867C}">
                  <a14:compatExt spid="_x0000_s5702"/>
                </a:ext>
                <a:ext uri="{FF2B5EF4-FFF2-40B4-BE49-F238E27FC236}">
                  <a16:creationId xmlns:a16="http://schemas.microsoft.com/office/drawing/2014/main" id="{00000000-0008-0000-0000-00004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487680</xdr:colOff>
          <xdr:row>74</xdr:row>
          <xdr:rowOff>182880</xdr:rowOff>
        </xdr:from>
        <xdr:to>
          <xdr:col>4</xdr:col>
          <xdr:colOff>30480</xdr:colOff>
          <xdr:row>76</xdr:row>
          <xdr:rowOff>30480</xdr:rowOff>
        </xdr:to>
        <xdr:sp macro="" textlink="">
          <xdr:nvSpPr>
            <xdr:cNvPr id="5703" name="Option Button 583" hidden="1">
              <a:extLst>
                <a:ext uri="{63B3BB69-23CF-44E3-9099-C40C66FF867C}">
                  <a14:compatExt spid="_x0000_s5703"/>
                </a:ext>
                <a:ext uri="{FF2B5EF4-FFF2-40B4-BE49-F238E27FC236}">
                  <a16:creationId xmlns:a16="http://schemas.microsoft.com/office/drawing/2014/main" id="{00000000-0008-0000-0000-000047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487680</xdr:colOff>
          <xdr:row>75</xdr:row>
          <xdr:rowOff>190500</xdr:rowOff>
        </xdr:from>
        <xdr:to>
          <xdr:col>4</xdr:col>
          <xdr:colOff>30480</xdr:colOff>
          <xdr:row>77</xdr:row>
          <xdr:rowOff>15240</xdr:rowOff>
        </xdr:to>
        <xdr:sp macro="" textlink="">
          <xdr:nvSpPr>
            <xdr:cNvPr id="5704" name="Option Button 584" hidden="1">
              <a:extLst>
                <a:ext uri="{63B3BB69-23CF-44E3-9099-C40C66FF867C}">
                  <a14:compatExt spid="_x0000_s5704"/>
                </a:ext>
                <a:ext uri="{FF2B5EF4-FFF2-40B4-BE49-F238E27FC236}">
                  <a16:creationId xmlns:a16="http://schemas.microsoft.com/office/drawing/2014/main" id="{00000000-0008-0000-0000-000048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487680</xdr:colOff>
          <xdr:row>77</xdr:row>
          <xdr:rowOff>30480</xdr:rowOff>
        </xdr:from>
        <xdr:to>
          <xdr:col>4</xdr:col>
          <xdr:colOff>30480</xdr:colOff>
          <xdr:row>78</xdr:row>
          <xdr:rowOff>38100</xdr:rowOff>
        </xdr:to>
        <xdr:sp macro="" textlink="">
          <xdr:nvSpPr>
            <xdr:cNvPr id="5705" name="Option Button 585" hidden="1">
              <a:extLst>
                <a:ext uri="{63B3BB69-23CF-44E3-9099-C40C66FF867C}">
                  <a14:compatExt spid="_x0000_s5705"/>
                </a:ext>
                <a:ext uri="{FF2B5EF4-FFF2-40B4-BE49-F238E27FC236}">
                  <a16:creationId xmlns:a16="http://schemas.microsoft.com/office/drawing/2014/main" id="{00000000-0008-0000-0000-000049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472440</xdr:colOff>
          <xdr:row>82</xdr:row>
          <xdr:rowOff>182880</xdr:rowOff>
        </xdr:from>
        <xdr:to>
          <xdr:col>4</xdr:col>
          <xdr:colOff>30480</xdr:colOff>
          <xdr:row>84</xdr:row>
          <xdr:rowOff>15240</xdr:rowOff>
        </xdr:to>
        <xdr:sp macro="" textlink="">
          <xdr:nvSpPr>
            <xdr:cNvPr id="5706" name="Option Button 586" hidden="1">
              <a:extLst>
                <a:ext uri="{63B3BB69-23CF-44E3-9099-C40C66FF867C}">
                  <a14:compatExt spid="_x0000_s5706"/>
                </a:ext>
                <a:ext uri="{FF2B5EF4-FFF2-40B4-BE49-F238E27FC236}">
                  <a16:creationId xmlns:a16="http://schemas.microsoft.com/office/drawing/2014/main" id="{00000000-0008-0000-0000-00004A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411480</xdr:colOff>
          <xdr:row>72</xdr:row>
          <xdr:rowOff>30480</xdr:rowOff>
        </xdr:from>
        <xdr:to>
          <xdr:col>9</xdr:col>
          <xdr:colOff>769620</xdr:colOff>
          <xdr:row>84</xdr:row>
          <xdr:rowOff>297180</xdr:rowOff>
        </xdr:to>
        <xdr:sp macro="" textlink="">
          <xdr:nvSpPr>
            <xdr:cNvPr id="5708" name="Group Box 588" hidden="1">
              <a:extLst>
                <a:ext uri="{63B3BB69-23CF-44E3-9099-C40C66FF867C}">
                  <a14:compatExt spid="_x0000_s5708"/>
                </a:ext>
                <a:ext uri="{FF2B5EF4-FFF2-40B4-BE49-F238E27FC236}">
                  <a16:creationId xmlns:a16="http://schemas.microsoft.com/office/drawing/2014/main" id="{00000000-0008-0000-0000-00004C1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de-DE" sz="800" b="0" i="0" u="none" strike="noStrike" baseline="0">
                  <a:solidFill>
                    <a:srgbClr val="000000"/>
                  </a:solidFill>
                  <a:latin typeface="Segoe UI"/>
                  <a:cs typeface="Segoe UI"/>
                </a:rPr>
                <a:t>Group Box 972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129540</xdr:colOff>
          <xdr:row>72</xdr:row>
          <xdr:rowOff>68580</xdr:rowOff>
        </xdr:from>
        <xdr:to>
          <xdr:col>2</xdr:col>
          <xdr:colOff>601980</xdr:colOff>
          <xdr:row>85</xdr:row>
          <xdr:rowOff>53340</xdr:rowOff>
        </xdr:to>
        <xdr:sp macro="" textlink="">
          <xdr:nvSpPr>
            <xdr:cNvPr id="5710" name="Group Box 590" hidden="1">
              <a:extLst>
                <a:ext uri="{63B3BB69-23CF-44E3-9099-C40C66FF867C}">
                  <a14:compatExt spid="_x0000_s5710"/>
                </a:ext>
                <a:ext uri="{FF2B5EF4-FFF2-40B4-BE49-F238E27FC236}">
                  <a16:creationId xmlns:a16="http://schemas.microsoft.com/office/drawing/2014/main" id="{00000000-0008-0000-0000-00004E1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de-DE" sz="800" b="0" i="0" u="none" strike="noStrike" baseline="0">
                  <a:solidFill>
                    <a:srgbClr val="000000"/>
                  </a:solidFill>
                  <a:latin typeface="Segoe UI"/>
                  <a:cs typeface="Segoe UI"/>
                </a:rPr>
                <a:t>Group Box 590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90</xdr:row>
          <xdr:rowOff>15240</xdr:rowOff>
        </xdr:from>
        <xdr:to>
          <xdr:col>5</xdr:col>
          <xdr:colOff>891540</xdr:colOff>
          <xdr:row>90</xdr:row>
          <xdr:rowOff>175260</xdr:rowOff>
        </xdr:to>
        <xdr:sp macro="" textlink="">
          <xdr:nvSpPr>
            <xdr:cNvPr id="5711" name="Check Box 591" hidden="1">
              <a:extLst>
                <a:ext uri="{63B3BB69-23CF-44E3-9099-C40C66FF867C}">
                  <a14:compatExt spid="_x0000_s5711"/>
                </a:ext>
                <a:ext uri="{FF2B5EF4-FFF2-40B4-BE49-F238E27FC236}">
                  <a16:creationId xmlns:a16="http://schemas.microsoft.com/office/drawing/2014/main" id="{00000000-0008-0000-0000-00004F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449580</xdr:colOff>
          <xdr:row>96</xdr:row>
          <xdr:rowOff>0</xdr:rowOff>
        </xdr:from>
        <xdr:to>
          <xdr:col>4</xdr:col>
          <xdr:colOff>754380</xdr:colOff>
          <xdr:row>102</xdr:row>
          <xdr:rowOff>167640</xdr:rowOff>
        </xdr:to>
        <xdr:sp macro="" textlink="">
          <xdr:nvSpPr>
            <xdr:cNvPr id="5713" name="Group Box 593" hidden="1">
              <a:extLst>
                <a:ext uri="{63B3BB69-23CF-44E3-9099-C40C66FF867C}">
                  <a14:compatExt spid="_x0000_s5713"/>
                </a:ext>
                <a:ext uri="{FF2B5EF4-FFF2-40B4-BE49-F238E27FC236}">
                  <a16:creationId xmlns:a16="http://schemas.microsoft.com/office/drawing/2014/main" id="{00000000-0008-0000-0000-0000511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de-DE" sz="800" b="0" i="0" u="none" strike="noStrike" baseline="0">
                  <a:solidFill>
                    <a:srgbClr val="000000"/>
                  </a:solidFill>
                  <a:latin typeface="Segoe UI"/>
                  <a:cs typeface="Segoe UI"/>
                </a:rPr>
                <a:t>Group Box 593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525780</xdr:colOff>
          <xdr:row>96</xdr:row>
          <xdr:rowOff>205740</xdr:rowOff>
        </xdr:from>
        <xdr:to>
          <xdr:col>4</xdr:col>
          <xdr:colOff>91440</xdr:colOff>
          <xdr:row>98</xdr:row>
          <xdr:rowOff>30480</xdr:rowOff>
        </xdr:to>
        <xdr:sp macro="" textlink="">
          <xdr:nvSpPr>
            <xdr:cNvPr id="5714" name="Check Box 594" hidden="1">
              <a:extLst>
                <a:ext uri="{63B3BB69-23CF-44E3-9099-C40C66FF867C}">
                  <a14:compatExt spid="_x0000_s5714"/>
                </a:ext>
                <a:ext uri="{FF2B5EF4-FFF2-40B4-BE49-F238E27FC236}">
                  <a16:creationId xmlns:a16="http://schemas.microsoft.com/office/drawing/2014/main" id="{00000000-0008-0000-0000-000052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95</xdr:row>
          <xdr:rowOff>182880</xdr:rowOff>
        </xdr:from>
        <xdr:to>
          <xdr:col>9</xdr:col>
          <xdr:colOff>518160</xdr:colOff>
          <xdr:row>100</xdr:row>
          <xdr:rowOff>68580</xdr:rowOff>
        </xdr:to>
        <xdr:sp macro="" textlink="">
          <xdr:nvSpPr>
            <xdr:cNvPr id="5717" name="Group Box 597" hidden="1">
              <a:extLst>
                <a:ext uri="{63B3BB69-23CF-44E3-9099-C40C66FF867C}">
                  <a14:compatExt spid="_x0000_s5717"/>
                </a:ext>
                <a:ext uri="{FF2B5EF4-FFF2-40B4-BE49-F238E27FC236}">
                  <a16:creationId xmlns:a16="http://schemas.microsoft.com/office/drawing/2014/main" id="{00000000-0008-0000-0000-0000551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de-DE" sz="800" b="0" i="0" u="none" strike="noStrike" baseline="0">
                  <a:solidFill>
                    <a:srgbClr val="000000"/>
                  </a:solidFill>
                  <a:latin typeface="Segoe UI"/>
                  <a:cs typeface="Segoe UI"/>
                </a:rPr>
                <a:t>Group Box 597</a:t>
              </a:r>
            </a:p>
          </xdr:txBody>
        </xdr:sp>
        <xdr:clientData/>
      </xdr:twoCellAnchor>
    </mc:Choice>
    <mc:Fallback/>
  </mc:AlternateContent>
  <xdr:twoCellAnchor editAs="oneCell">
    <xdr:from>
      <xdr:col>0</xdr:col>
      <xdr:colOff>133350</xdr:colOff>
      <xdr:row>0</xdr:row>
      <xdr:rowOff>120650</xdr:rowOff>
    </xdr:from>
    <xdr:to>
      <xdr:col>2</xdr:col>
      <xdr:colOff>2355</xdr:colOff>
      <xdr:row>2</xdr:row>
      <xdr:rowOff>23654</xdr:rowOff>
    </xdr:to>
    <xdr:pic>
      <xdr:nvPicPr>
        <xdr:cNvPr id="10" name="Picture 9">
          <a:hlinkClick xmlns:r="http://schemas.openxmlformats.org/officeDocument/2006/relationships" r:id="rId20"/>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133350" y="120650"/>
          <a:ext cx="1432951" cy="296704"/>
        </a:xfrm>
        <a:prstGeom prst="rect">
          <a:avLst/>
        </a:prstGeom>
      </xdr:spPr>
    </xdr:pic>
    <xdr:clientData/>
  </xdr:twoCellAnchor>
  <xdr:twoCellAnchor>
    <xdr:from>
      <xdr:col>5</xdr:col>
      <xdr:colOff>520700</xdr:colOff>
      <xdr:row>2</xdr:row>
      <xdr:rowOff>63500</xdr:rowOff>
    </xdr:from>
    <xdr:to>
      <xdr:col>10</xdr:col>
      <xdr:colOff>42365</xdr:colOff>
      <xdr:row>2</xdr:row>
      <xdr:rowOff>260350</xdr:rowOff>
    </xdr:to>
    <xdr:sp macro="" textlink="">
      <xdr:nvSpPr>
        <xdr:cNvPr id="3" name="Rectangle: Rounded Corners 2">
          <a:extLst>
            <a:ext uri="{FF2B5EF4-FFF2-40B4-BE49-F238E27FC236}">
              <a16:creationId xmlns:a16="http://schemas.microsoft.com/office/drawing/2014/main" id="{00000000-0008-0000-0000-000003000000}"/>
            </a:ext>
          </a:extLst>
        </xdr:cNvPr>
        <xdr:cNvSpPr/>
      </xdr:nvSpPr>
      <xdr:spPr>
        <a:xfrm>
          <a:off x="4057650" y="444500"/>
          <a:ext cx="3274515" cy="196850"/>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050"/>
        </a:p>
      </xdr:txBody>
    </xdr:sp>
    <xdr:clientData/>
  </xdr:twoCellAnchor>
  <xdr:twoCellAnchor>
    <xdr:from>
      <xdr:col>7</xdr:col>
      <xdr:colOff>38100</xdr:colOff>
      <xdr:row>4</xdr:row>
      <xdr:rowOff>6350</xdr:rowOff>
    </xdr:from>
    <xdr:to>
      <xdr:col>10</xdr:col>
      <xdr:colOff>38100</xdr:colOff>
      <xdr:row>9</xdr:row>
      <xdr:rowOff>25400</xdr:rowOff>
    </xdr:to>
    <xdr:sp macro="" textlink="">
      <xdr:nvSpPr>
        <xdr:cNvPr id="16" name="Rectangle: Rounded Corners 15">
          <a:extLst>
            <a:ext uri="{FF2B5EF4-FFF2-40B4-BE49-F238E27FC236}">
              <a16:creationId xmlns:a16="http://schemas.microsoft.com/office/drawing/2014/main" id="{00000000-0008-0000-0000-000010000000}"/>
            </a:ext>
          </a:extLst>
        </xdr:cNvPr>
        <xdr:cNvSpPr/>
      </xdr:nvSpPr>
      <xdr:spPr>
        <a:xfrm>
          <a:off x="5029200" y="774700"/>
          <a:ext cx="2393950" cy="939800"/>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2</xdr:col>
          <xdr:colOff>68580</xdr:colOff>
          <xdr:row>10</xdr:row>
          <xdr:rowOff>53340</xdr:rowOff>
        </xdr:from>
        <xdr:to>
          <xdr:col>5</xdr:col>
          <xdr:colOff>586740</xdr:colOff>
          <xdr:row>12</xdr:row>
          <xdr:rowOff>68580</xdr:rowOff>
        </xdr:to>
        <xdr:sp macro="" textlink="">
          <xdr:nvSpPr>
            <xdr:cNvPr id="5718" name="Group Box 598" hidden="1">
              <a:extLst>
                <a:ext uri="{63B3BB69-23CF-44E3-9099-C40C66FF867C}">
                  <a14:compatExt spid="_x0000_s5718"/>
                </a:ext>
                <a:ext uri="{FF2B5EF4-FFF2-40B4-BE49-F238E27FC236}">
                  <a16:creationId xmlns:a16="http://schemas.microsoft.com/office/drawing/2014/main" id="{00000000-0008-0000-0000-0000561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de-DE" sz="800" b="0" i="0" u="none" strike="noStrike" baseline="0">
                  <a:solidFill>
                    <a:srgbClr val="000000"/>
                  </a:solidFill>
                  <a:latin typeface="Segoe UI"/>
                  <a:cs typeface="Segoe UI"/>
                </a:rPr>
                <a:t>Group Box 854</a:t>
              </a:r>
            </a:p>
          </xdr:txBody>
        </xdr:sp>
        <xdr:clientData/>
      </xdr:twoCellAnchor>
    </mc:Choice>
    <mc:Fallback/>
  </mc:AlternateContent>
  <xdr:twoCellAnchor>
    <xdr:from>
      <xdr:col>0</xdr:col>
      <xdr:colOff>482600</xdr:colOff>
      <xdr:row>9</xdr:row>
      <xdr:rowOff>57150</xdr:rowOff>
    </xdr:from>
    <xdr:to>
      <xdr:col>9</xdr:col>
      <xdr:colOff>457200</xdr:colOff>
      <xdr:row>11</xdr:row>
      <xdr:rowOff>171450</xdr:rowOff>
    </xdr:to>
    <xdr:sp macro="" textlink="">
      <xdr:nvSpPr>
        <xdr:cNvPr id="17" name="Rectangle: Rounded Corners 16">
          <a:extLst>
            <a:ext uri="{FF2B5EF4-FFF2-40B4-BE49-F238E27FC236}">
              <a16:creationId xmlns:a16="http://schemas.microsoft.com/office/drawing/2014/main" id="{00000000-0008-0000-0000-000011000000}"/>
            </a:ext>
          </a:extLst>
        </xdr:cNvPr>
        <xdr:cNvSpPr/>
      </xdr:nvSpPr>
      <xdr:spPr>
        <a:xfrm>
          <a:off x="482600" y="1794510"/>
          <a:ext cx="7076440" cy="480060"/>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700"/>
        </a:p>
      </xdr:txBody>
    </xdr:sp>
    <xdr:clientData/>
  </xdr:twoCellAnchor>
  <xdr:twoCellAnchor>
    <xdr:from>
      <xdr:col>0</xdr:col>
      <xdr:colOff>50800</xdr:colOff>
      <xdr:row>25</xdr:row>
      <xdr:rowOff>59531</xdr:rowOff>
    </xdr:from>
    <xdr:to>
      <xdr:col>10</xdr:col>
      <xdr:colOff>33230</xdr:colOff>
      <xdr:row>31</xdr:row>
      <xdr:rowOff>154782</xdr:rowOff>
    </xdr:to>
    <xdr:sp macro="" textlink="">
      <xdr:nvSpPr>
        <xdr:cNvPr id="2" name="Rectangle: Rounded Corners 1">
          <a:extLst>
            <a:ext uri="{FF2B5EF4-FFF2-40B4-BE49-F238E27FC236}">
              <a16:creationId xmlns:a16="http://schemas.microsoft.com/office/drawing/2014/main" id="{00000000-0008-0000-0000-000002000000}"/>
            </a:ext>
          </a:extLst>
        </xdr:cNvPr>
        <xdr:cNvSpPr/>
      </xdr:nvSpPr>
      <xdr:spPr>
        <a:xfrm>
          <a:off x="50800" y="4753009"/>
          <a:ext cx="6856995" cy="1254816"/>
        </a:xfrm>
        <a:prstGeom prst="roundRect">
          <a:avLst/>
        </a:prstGeom>
        <a:no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4</xdr:col>
      <xdr:colOff>215900</xdr:colOff>
      <xdr:row>29</xdr:row>
      <xdr:rowOff>35719</xdr:rowOff>
    </xdr:from>
    <xdr:to>
      <xdr:col>9</xdr:col>
      <xdr:colOff>522683</xdr:colOff>
      <xdr:row>31</xdr:row>
      <xdr:rowOff>130969</xdr:rowOff>
    </xdr:to>
    <xdr:sp macro="" textlink="">
      <xdr:nvSpPr>
        <xdr:cNvPr id="4" name="Rectangle: Rounded Corners 3">
          <a:extLst>
            <a:ext uri="{FF2B5EF4-FFF2-40B4-BE49-F238E27FC236}">
              <a16:creationId xmlns:a16="http://schemas.microsoft.com/office/drawing/2014/main" id="{00000000-0008-0000-0000-000004000000}"/>
            </a:ext>
          </a:extLst>
        </xdr:cNvPr>
        <xdr:cNvSpPr/>
      </xdr:nvSpPr>
      <xdr:spPr>
        <a:xfrm>
          <a:off x="2743200" y="5636419"/>
          <a:ext cx="3596083" cy="476250"/>
        </a:xfrm>
        <a:prstGeom prst="roundRect">
          <a:avLst/>
        </a:prstGeom>
        <a:noFill/>
        <a:ln w="3175">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0</xdr:col>
          <xdr:colOff>632460</xdr:colOff>
          <xdr:row>104</xdr:row>
          <xdr:rowOff>15240</xdr:rowOff>
        </xdr:from>
        <xdr:to>
          <xdr:col>1</xdr:col>
          <xdr:colOff>53340</xdr:colOff>
          <xdr:row>105</xdr:row>
          <xdr:rowOff>30480</xdr:rowOff>
        </xdr:to>
        <xdr:sp macro="" textlink="">
          <xdr:nvSpPr>
            <xdr:cNvPr id="5725" name="Check Box 605" hidden="1">
              <a:extLst>
                <a:ext uri="{63B3BB69-23CF-44E3-9099-C40C66FF867C}">
                  <a14:compatExt spid="_x0000_s5725"/>
                </a:ext>
                <a:ext uri="{FF2B5EF4-FFF2-40B4-BE49-F238E27FC236}">
                  <a16:creationId xmlns:a16="http://schemas.microsoft.com/office/drawing/2014/main" id="{00000000-0008-0000-0000-00005D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49</xdr:row>
          <xdr:rowOff>182880</xdr:rowOff>
        </xdr:from>
        <xdr:to>
          <xdr:col>7</xdr:col>
          <xdr:colOff>419100</xdr:colOff>
          <xdr:row>51</xdr:row>
          <xdr:rowOff>38100</xdr:rowOff>
        </xdr:to>
        <xdr:sp macro="" textlink="">
          <xdr:nvSpPr>
            <xdr:cNvPr id="5727" name="Option Button 607" hidden="1">
              <a:extLst>
                <a:ext uri="{63B3BB69-23CF-44E3-9099-C40C66FF867C}">
                  <a14:compatExt spid="_x0000_s5727"/>
                </a:ext>
                <a:ext uri="{FF2B5EF4-FFF2-40B4-BE49-F238E27FC236}">
                  <a16:creationId xmlns:a16="http://schemas.microsoft.com/office/drawing/2014/main" id="{00000000-0008-0000-0000-00005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40</xdr:row>
          <xdr:rowOff>30480</xdr:rowOff>
        </xdr:from>
        <xdr:to>
          <xdr:col>8</xdr:col>
          <xdr:colOff>60960</xdr:colOff>
          <xdr:row>43</xdr:row>
          <xdr:rowOff>182880</xdr:rowOff>
        </xdr:to>
        <xdr:sp macro="" textlink="">
          <xdr:nvSpPr>
            <xdr:cNvPr id="5729" name="Group Box 609" hidden="1">
              <a:extLst>
                <a:ext uri="{63B3BB69-23CF-44E3-9099-C40C66FF867C}">
                  <a14:compatExt spid="_x0000_s5729"/>
                </a:ext>
                <a:ext uri="{FF2B5EF4-FFF2-40B4-BE49-F238E27FC236}">
                  <a16:creationId xmlns:a16="http://schemas.microsoft.com/office/drawing/2014/main" id="{00000000-0008-0000-0000-0000611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de-DE" sz="800" b="0" i="0" u="none" strike="noStrike" baseline="0">
                  <a:solidFill>
                    <a:srgbClr val="000000"/>
                  </a:solidFill>
                  <a:latin typeface="Segoe UI"/>
                  <a:cs typeface="Segoe UI"/>
                </a:rPr>
                <a:t>Group Box 609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243840</xdr:colOff>
          <xdr:row>42</xdr:row>
          <xdr:rowOff>182880</xdr:rowOff>
        </xdr:from>
        <xdr:to>
          <xdr:col>2</xdr:col>
          <xdr:colOff>487680</xdr:colOff>
          <xdr:row>44</xdr:row>
          <xdr:rowOff>22860</xdr:rowOff>
        </xdr:to>
        <xdr:sp macro="" textlink="">
          <xdr:nvSpPr>
            <xdr:cNvPr id="5730" name="Option Button 610" hidden="1">
              <a:extLst>
                <a:ext uri="{63B3BB69-23CF-44E3-9099-C40C66FF867C}">
                  <a14:compatExt spid="_x0000_s5730"/>
                </a:ext>
                <a:ext uri="{FF2B5EF4-FFF2-40B4-BE49-F238E27FC236}">
                  <a16:creationId xmlns:a16="http://schemas.microsoft.com/office/drawing/2014/main" id="{00000000-0008-0000-0000-00006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548640</xdr:colOff>
          <xdr:row>40</xdr:row>
          <xdr:rowOff>182880</xdr:rowOff>
        </xdr:from>
        <xdr:to>
          <xdr:col>2</xdr:col>
          <xdr:colOff>0</xdr:colOff>
          <xdr:row>42</xdr:row>
          <xdr:rowOff>15240</xdr:rowOff>
        </xdr:to>
        <xdr:sp macro="" textlink="">
          <xdr:nvSpPr>
            <xdr:cNvPr id="5731" name="Option Button 611" hidden="1">
              <a:extLst>
                <a:ext uri="{63B3BB69-23CF-44E3-9099-C40C66FF867C}">
                  <a14:compatExt spid="_x0000_s5731"/>
                </a:ext>
                <a:ext uri="{FF2B5EF4-FFF2-40B4-BE49-F238E27FC236}">
                  <a16:creationId xmlns:a16="http://schemas.microsoft.com/office/drawing/2014/main" id="{00000000-0008-0000-0000-000063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472440</xdr:colOff>
          <xdr:row>40</xdr:row>
          <xdr:rowOff>182880</xdr:rowOff>
        </xdr:from>
        <xdr:to>
          <xdr:col>4</xdr:col>
          <xdr:colOff>30480</xdr:colOff>
          <xdr:row>42</xdr:row>
          <xdr:rowOff>30480</xdr:rowOff>
        </xdr:to>
        <xdr:sp macro="" textlink="">
          <xdr:nvSpPr>
            <xdr:cNvPr id="5732" name="Option Button 612" hidden="1">
              <a:extLst>
                <a:ext uri="{63B3BB69-23CF-44E3-9099-C40C66FF867C}">
                  <a14:compatExt spid="_x0000_s5732"/>
                </a:ext>
                <a:ext uri="{FF2B5EF4-FFF2-40B4-BE49-F238E27FC236}">
                  <a16:creationId xmlns:a16="http://schemas.microsoft.com/office/drawing/2014/main" id="{00000000-0008-0000-0000-000064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601980</xdr:colOff>
          <xdr:row>40</xdr:row>
          <xdr:rowOff>182880</xdr:rowOff>
        </xdr:from>
        <xdr:to>
          <xdr:col>5</xdr:col>
          <xdr:colOff>830580</xdr:colOff>
          <xdr:row>42</xdr:row>
          <xdr:rowOff>30480</xdr:rowOff>
        </xdr:to>
        <xdr:sp macro="" textlink="">
          <xdr:nvSpPr>
            <xdr:cNvPr id="5733" name="Option Button 613" hidden="1">
              <a:extLst>
                <a:ext uri="{63B3BB69-23CF-44E3-9099-C40C66FF867C}">
                  <a14:compatExt spid="_x0000_s5733"/>
                </a:ext>
                <a:ext uri="{FF2B5EF4-FFF2-40B4-BE49-F238E27FC236}">
                  <a16:creationId xmlns:a16="http://schemas.microsoft.com/office/drawing/2014/main" id="{00000000-0008-0000-0000-000065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678180</xdr:colOff>
          <xdr:row>41</xdr:row>
          <xdr:rowOff>0</xdr:rowOff>
        </xdr:from>
        <xdr:to>
          <xdr:col>8</xdr:col>
          <xdr:colOff>7620</xdr:colOff>
          <xdr:row>42</xdr:row>
          <xdr:rowOff>30480</xdr:rowOff>
        </xdr:to>
        <xdr:sp macro="" textlink="">
          <xdr:nvSpPr>
            <xdr:cNvPr id="5734" name="Option Button 614" hidden="1">
              <a:extLst>
                <a:ext uri="{63B3BB69-23CF-44E3-9099-C40C66FF867C}">
                  <a14:compatExt spid="_x0000_s5734"/>
                </a:ext>
                <a:ext uri="{FF2B5EF4-FFF2-40B4-BE49-F238E27FC236}">
                  <a16:creationId xmlns:a16="http://schemas.microsoft.com/office/drawing/2014/main" id="{00000000-0008-0000-0000-000066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31749</xdr:colOff>
      <xdr:row>40</xdr:row>
      <xdr:rowOff>44450</xdr:rowOff>
    </xdr:from>
    <xdr:to>
      <xdr:col>9</xdr:col>
      <xdr:colOff>1036320</xdr:colOff>
      <xdr:row>46</xdr:row>
      <xdr:rowOff>171449</xdr:rowOff>
    </xdr:to>
    <xdr:sp macro="" textlink="">
      <xdr:nvSpPr>
        <xdr:cNvPr id="6" name="Rectangle: Rounded Corners 5">
          <a:extLst>
            <a:ext uri="{FF2B5EF4-FFF2-40B4-BE49-F238E27FC236}">
              <a16:creationId xmlns:a16="http://schemas.microsoft.com/office/drawing/2014/main" id="{00000000-0008-0000-0000-000006000000}"/>
            </a:ext>
          </a:extLst>
        </xdr:cNvPr>
        <xdr:cNvSpPr/>
      </xdr:nvSpPr>
      <xdr:spPr>
        <a:xfrm>
          <a:off x="31749" y="7725410"/>
          <a:ext cx="8106411" cy="1269999"/>
        </a:xfrm>
        <a:prstGeom prst="roundRect">
          <a:avLst/>
        </a:prstGeom>
        <a:no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4</xdr:col>
      <xdr:colOff>44450</xdr:colOff>
      <xdr:row>43</xdr:row>
      <xdr:rowOff>184150</xdr:rowOff>
    </xdr:from>
    <xdr:to>
      <xdr:col>9</xdr:col>
      <xdr:colOff>937260</xdr:colOff>
      <xdr:row>46</xdr:row>
      <xdr:rowOff>66675</xdr:rowOff>
    </xdr:to>
    <xdr:sp macro="" textlink="">
      <xdr:nvSpPr>
        <xdr:cNvPr id="7" name="Rectangle: Rounded Corners 6">
          <a:extLst>
            <a:ext uri="{FF2B5EF4-FFF2-40B4-BE49-F238E27FC236}">
              <a16:creationId xmlns:a16="http://schemas.microsoft.com/office/drawing/2014/main" id="{00000000-0008-0000-0000-000007000000}"/>
            </a:ext>
          </a:extLst>
        </xdr:cNvPr>
        <xdr:cNvSpPr/>
      </xdr:nvSpPr>
      <xdr:spPr>
        <a:xfrm>
          <a:off x="3168650" y="8436610"/>
          <a:ext cx="4870450" cy="454025"/>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3</xdr:col>
      <xdr:colOff>635000</xdr:colOff>
      <xdr:row>51</xdr:row>
      <xdr:rowOff>31750</xdr:rowOff>
    </xdr:from>
    <xdr:to>
      <xdr:col>7</xdr:col>
      <xdr:colOff>28575</xdr:colOff>
      <xdr:row>52</xdr:row>
      <xdr:rowOff>0</xdr:rowOff>
    </xdr:to>
    <xdr:sp macro="" textlink="">
      <xdr:nvSpPr>
        <xdr:cNvPr id="8" name="Rectangle: Rounded Corners 7">
          <a:extLst>
            <a:ext uri="{FF2B5EF4-FFF2-40B4-BE49-F238E27FC236}">
              <a16:creationId xmlns:a16="http://schemas.microsoft.com/office/drawing/2014/main" id="{00000000-0008-0000-0000-000008000000}"/>
            </a:ext>
          </a:extLst>
        </xdr:cNvPr>
        <xdr:cNvSpPr/>
      </xdr:nvSpPr>
      <xdr:spPr>
        <a:xfrm>
          <a:off x="3025775" y="9652000"/>
          <a:ext cx="2270125" cy="158750"/>
        </a:xfrm>
        <a:prstGeom prst="roundRect">
          <a:avLst/>
        </a:prstGeom>
        <a:no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4</xdr:col>
          <xdr:colOff>662940</xdr:colOff>
          <xdr:row>68</xdr:row>
          <xdr:rowOff>30480</xdr:rowOff>
        </xdr:from>
        <xdr:to>
          <xdr:col>4</xdr:col>
          <xdr:colOff>822960</xdr:colOff>
          <xdr:row>69</xdr:row>
          <xdr:rowOff>38100</xdr:rowOff>
        </xdr:to>
        <xdr:sp macro="" textlink="">
          <xdr:nvSpPr>
            <xdr:cNvPr id="5737" name="Option Button 617" hidden="1">
              <a:extLst>
                <a:ext uri="{63B3BB69-23CF-44E3-9099-C40C66FF867C}">
                  <a14:compatExt spid="_x0000_s5737"/>
                </a:ext>
                <a:ext uri="{FF2B5EF4-FFF2-40B4-BE49-F238E27FC236}">
                  <a16:creationId xmlns:a16="http://schemas.microsoft.com/office/drawing/2014/main" id="{00000000-0008-0000-0000-00006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79</xdr:row>
          <xdr:rowOff>190500</xdr:rowOff>
        </xdr:from>
        <xdr:to>
          <xdr:col>4</xdr:col>
          <xdr:colOff>15240</xdr:colOff>
          <xdr:row>81</xdr:row>
          <xdr:rowOff>30480</xdr:rowOff>
        </xdr:to>
        <xdr:sp macro="" textlink="">
          <xdr:nvSpPr>
            <xdr:cNvPr id="5739" name="Check Box 619" hidden="1">
              <a:extLst>
                <a:ext uri="{63B3BB69-23CF-44E3-9099-C40C66FF867C}">
                  <a14:compatExt spid="_x0000_s5739"/>
                </a:ext>
                <a:ext uri="{FF2B5EF4-FFF2-40B4-BE49-F238E27FC236}">
                  <a16:creationId xmlns:a16="http://schemas.microsoft.com/office/drawing/2014/main" id="{00000000-0008-0000-0000-00006B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182880</xdr:colOff>
          <xdr:row>50</xdr:row>
          <xdr:rowOff>190500</xdr:rowOff>
        </xdr:from>
        <xdr:to>
          <xdr:col>7</xdr:col>
          <xdr:colOff>411480</xdr:colOff>
          <xdr:row>52</xdr:row>
          <xdr:rowOff>30480</xdr:rowOff>
        </xdr:to>
        <xdr:sp macro="" textlink="">
          <xdr:nvSpPr>
            <xdr:cNvPr id="5741" name="Option Button 621" hidden="1">
              <a:extLst>
                <a:ext uri="{63B3BB69-23CF-44E3-9099-C40C66FF867C}">
                  <a14:compatExt spid="_x0000_s5741"/>
                </a:ext>
                <a:ext uri="{FF2B5EF4-FFF2-40B4-BE49-F238E27FC236}">
                  <a16:creationId xmlns:a16="http://schemas.microsoft.com/office/drawing/2014/main" id="{00000000-0008-0000-0000-00006D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635000</xdr:colOff>
      <xdr:row>73</xdr:row>
      <xdr:rowOff>139700</xdr:rowOff>
    </xdr:from>
    <xdr:to>
      <xdr:col>3</xdr:col>
      <xdr:colOff>469900</xdr:colOff>
      <xdr:row>78</xdr:row>
      <xdr:rowOff>44450</xdr:rowOff>
    </xdr:to>
    <xdr:sp macro="" textlink="">
      <xdr:nvSpPr>
        <xdr:cNvPr id="23" name="Rectangle: Rounded Corners 22">
          <a:extLst>
            <a:ext uri="{FF2B5EF4-FFF2-40B4-BE49-F238E27FC236}">
              <a16:creationId xmlns:a16="http://schemas.microsoft.com/office/drawing/2014/main" id="{00000000-0008-0000-0000-000017000000}"/>
            </a:ext>
          </a:extLst>
        </xdr:cNvPr>
        <xdr:cNvSpPr/>
      </xdr:nvSpPr>
      <xdr:spPr>
        <a:xfrm>
          <a:off x="2260600" y="13633450"/>
          <a:ext cx="717550" cy="838200"/>
        </a:xfrm>
        <a:prstGeom prst="roundRect">
          <a:avLst/>
        </a:prstGeom>
        <a:blipFill>
          <a:blip xmlns:r="http://schemas.openxmlformats.org/officeDocument/2006/relationships" r:embed="rId22"/>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6</xdr:col>
      <xdr:colOff>234950</xdr:colOff>
      <xdr:row>73</xdr:row>
      <xdr:rowOff>88900</xdr:rowOff>
    </xdr:from>
    <xdr:to>
      <xdr:col>7</xdr:col>
      <xdr:colOff>469900</xdr:colOff>
      <xdr:row>78</xdr:row>
      <xdr:rowOff>127000</xdr:rowOff>
    </xdr:to>
    <xdr:sp macro="" textlink="">
      <xdr:nvSpPr>
        <xdr:cNvPr id="24" name="Rectangle: Rounded Corners 23">
          <a:extLst>
            <a:ext uri="{FF2B5EF4-FFF2-40B4-BE49-F238E27FC236}">
              <a16:creationId xmlns:a16="http://schemas.microsoft.com/office/drawing/2014/main" id="{00000000-0008-0000-0000-000018000000}"/>
            </a:ext>
          </a:extLst>
        </xdr:cNvPr>
        <xdr:cNvSpPr/>
      </xdr:nvSpPr>
      <xdr:spPr>
        <a:xfrm>
          <a:off x="5067300" y="13582650"/>
          <a:ext cx="920750" cy="971550"/>
        </a:xfrm>
        <a:prstGeom prst="roundRect">
          <a:avLst/>
        </a:prstGeom>
        <a:blipFill>
          <a:blip xmlns:r="http://schemas.openxmlformats.org/officeDocument/2006/relationships" r:embed="rId23"/>
          <a:srcRect/>
          <a:stretch>
            <a:fillRect t="-39054" r="-6207" b="1"/>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7</xdr:col>
      <xdr:colOff>412750</xdr:colOff>
      <xdr:row>104</xdr:row>
      <xdr:rowOff>127000</xdr:rowOff>
    </xdr:from>
    <xdr:to>
      <xdr:col>9</xdr:col>
      <xdr:colOff>673100</xdr:colOff>
      <xdr:row>109</xdr:row>
      <xdr:rowOff>190500</xdr:rowOff>
    </xdr:to>
    <xdr:sp macro="" textlink="">
      <xdr:nvSpPr>
        <xdr:cNvPr id="36" name="Rectangle: Rounded Corners 35">
          <a:extLst>
            <a:ext uri="{FF2B5EF4-FFF2-40B4-BE49-F238E27FC236}">
              <a16:creationId xmlns:a16="http://schemas.microsoft.com/office/drawing/2014/main" id="{00000000-0008-0000-0000-000024000000}"/>
            </a:ext>
          </a:extLst>
        </xdr:cNvPr>
        <xdr:cNvSpPr/>
      </xdr:nvSpPr>
      <xdr:spPr>
        <a:xfrm>
          <a:off x="5930900" y="19602450"/>
          <a:ext cx="1854200" cy="996950"/>
        </a:xfrm>
        <a:prstGeom prst="roundRect">
          <a:avLst/>
        </a:prstGeom>
        <a:blipFill>
          <a:blip xmlns:r="http://schemas.openxmlformats.org/officeDocument/2006/relationships" r:embed="rId24"/>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0</xdr:col>
      <xdr:colOff>50800</xdr:colOff>
      <xdr:row>115</xdr:row>
      <xdr:rowOff>12700</xdr:rowOff>
    </xdr:from>
    <xdr:to>
      <xdr:col>0</xdr:col>
      <xdr:colOff>781050</xdr:colOff>
      <xdr:row>119</xdr:row>
      <xdr:rowOff>12700</xdr:rowOff>
    </xdr:to>
    <xdr:sp macro="" textlink="">
      <xdr:nvSpPr>
        <xdr:cNvPr id="37" name="Rectangle: Rounded Corners 36">
          <a:extLst>
            <a:ext uri="{FF2B5EF4-FFF2-40B4-BE49-F238E27FC236}">
              <a16:creationId xmlns:a16="http://schemas.microsoft.com/office/drawing/2014/main" id="{00000000-0008-0000-0000-000025000000}"/>
            </a:ext>
          </a:extLst>
        </xdr:cNvPr>
        <xdr:cNvSpPr/>
      </xdr:nvSpPr>
      <xdr:spPr>
        <a:xfrm>
          <a:off x="50800" y="22063075"/>
          <a:ext cx="730250" cy="771525"/>
        </a:xfrm>
        <a:prstGeom prst="roundRect">
          <a:avLst/>
        </a:prstGeom>
        <a:blipFill>
          <a:blip xmlns:r="http://schemas.openxmlformats.org/officeDocument/2006/relationships" r:embed="rId25"/>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xdr:twoCellAnchor>
    <xdr:from>
      <xdr:col>4</xdr:col>
      <xdr:colOff>342900</xdr:colOff>
      <xdr:row>115</xdr:row>
      <xdr:rowOff>25400</xdr:rowOff>
    </xdr:from>
    <xdr:to>
      <xdr:col>5</xdr:col>
      <xdr:colOff>374650</xdr:colOff>
      <xdr:row>119</xdr:row>
      <xdr:rowOff>25400</xdr:rowOff>
    </xdr:to>
    <xdr:sp macro="" textlink="">
      <xdr:nvSpPr>
        <xdr:cNvPr id="38" name="Rectangle: Rounded Corners 37">
          <a:extLst>
            <a:ext uri="{FF2B5EF4-FFF2-40B4-BE49-F238E27FC236}">
              <a16:creationId xmlns:a16="http://schemas.microsoft.com/office/drawing/2014/main" id="{00000000-0008-0000-0000-000026000000}"/>
            </a:ext>
          </a:extLst>
        </xdr:cNvPr>
        <xdr:cNvSpPr/>
      </xdr:nvSpPr>
      <xdr:spPr>
        <a:xfrm>
          <a:off x="2870200" y="22523450"/>
          <a:ext cx="730250" cy="774700"/>
        </a:xfrm>
        <a:prstGeom prst="roundRect">
          <a:avLst/>
        </a:prstGeom>
        <a:blipFill>
          <a:blip xmlns:r="http://schemas.openxmlformats.org/officeDocument/2006/relationships" r:embed="rId26"/>
          <a:stretch>
            <a:fillRect/>
          </a:stretch>
        </a:blip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lientData/>
  </xdr:twoCellAnchor>
  <mc:AlternateContent xmlns:mc="http://schemas.openxmlformats.org/markup-compatibility/2006">
    <mc:Choice xmlns:a14="http://schemas.microsoft.com/office/drawing/2010/main" Requires="a14">
      <xdr:twoCellAnchor editAs="oneCell">
        <xdr:from>
          <xdr:col>0</xdr:col>
          <xdr:colOff>594360</xdr:colOff>
          <xdr:row>96</xdr:row>
          <xdr:rowOff>167640</xdr:rowOff>
        </xdr:from>
        <xdr:to>
          <xdr:col>1</xdr:col>
          <xdr:colOff>7620</xdr:colOff>
          <xdr:row>98</xdr:row>
          <xdr:rowOff>0</xdr:rowOff>
        </xdr:to>
        <xdr:sp macro="" textlink="">
          <xdr:nvSpPr>
            <xdr:cNvPr id="5742" name="Option Button 622" hidden="1">
              <a:extLst>
                <a:ext uri="{63B3BB69-23CF-44E3-9099-C40C66FF867C}">
                  <a14:compatExt spid="_x0000_s5742"/>
                </a:ext>
                <a:ext uri="{FF2B5EF4-FFF2-40B4-BE49-F238E27FC236}">
                  <a16:creationId xmlns:a16="http://schemas.microsoft.com/office/drawing/2014/main" id="{00000000-0008-0000-0000-00006E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182880</xdr:colOff>
          <xdr:row>100</xdr:row>
          <xdr:rowOff>0</xdr:rowOff>
        </xdr:from>
        <xdr:to>
          <xdr:col>2</xdr:col>
          <xdr:colOff>434340</xdr:colOff>
          <xdr:row>101</xdr:row>
          <xdr:rowOff>22860</xdr:rowOff>
        </xdr:to>
        <xdr:sp macro="" textlink="">
          <xdr:nvSpPr>
            <xdr:cNvPr id="5743" name="Option Button 623" hidden="1">
              <a:extLst>
                <a:ext uri="{63B3BB69-23CF-44E3-9099-C40C66FF867C}">
                  <a14:compatExt spid="_x0000_s5743"/>
                </a:ext>
                <a:ext uri="{FF2B5EF4-FFF2-40B4-BE49-F238E27FC236}">
                  <a16:creationId xmlns:a16="http://schemas.microsoft.com/office/drawing/2014/main" id="{00000000-0008-0000-0000-00006F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243840</xdr:colOff>
          <xdr:row>96</xdr:row>
          <xdr:rowOff>15240</xdr:rowOff>
        </xdr:from>
        <xdr:to>
          <xdr:col>2</xdr:col>
          <xdr:colOff>754380</xdr:colOff>
          <xdr:row>103</xdr:row>
          <xdr:rowOff>106680</xdr:rowOff>
        </xdr:to>
        <xdr:sp macro="" textlink="">
          <xdr:nvSpPr>
            <xdr:cNvPr id="5744" name="Group Box 624" hidden="1">
              <a:extLst>
                <a:ext uri="{63B3BB69-23CF-44E3-9099-C40C66FF867C}">
                  <a14:compatExt spid="_x0000_s5744"/>
                </a:ext>
                <a:ext uri="{FF2B5EF4-FFF2-40B4-BE49-F238E27FC236}">
                  <a16:creationId xmlns:a16="http://schemas.microsoft.com/office/drawing/2014/main" id="{00000000-0008-0000-0000-00007016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de-DE" sz="800" b="0" i="0" u="none" strike="noStrike" baseline="0">
                  <a:solidFill>
                    <a:srgbClr val="000000"/>
                  </a:solidFill>
                  <a:latin typeface="Segoe UI"/>
                  <a:cs typeface="Segoe UI"/>
                </a:rPr>
                <a:t>Group Box 624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632460</xdr:colOff>
          <xdr:row>100</xdr:row>
          <xdr:rowOff>152400</xdr:rowOff>
        </xdr:from>
        <xdr:to>
          <xdr:col>1</xdr:col>
          <xdr:colOff>22860</xdr:colOff>
          <xdr:row>101</xdr:row>
          <xdr:rowOff>182880</xdr:rowOff>
        </xdr:to>
        <xdr:sp macro="" textlink="">
          <xdr:nvSpPr>
            <xdr:cNvPr id="5745" name="Option Button 625" hidden="1">
              <a:extLst>
                <a:ext uri="{63B3BB69-23CF-44E3-9099-C40C66FF867C}">
                  <a14:compatExt spid="_x0000_s5745"/>
                </a:ext>
                <a:ext uri="{FF2B5EF4-FFF2-40B4-BE49-F238E27FC236}">
                  <a16:creationId xmlns:a16="http://schemas.microsoft.com/office/drawing/2014/main" id="{00000000-0008-0000-0000-000071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101</xdr:row>
          <xdr:rowOff>243840</xdr:rowOff>
        </xdr:from>
        <xdr:to>
          <xdr:col>4</xdr:col>
          <xdr:colOff>22860</xdr:colOff>
          <xdr:row>103</xdr:row>
          <xdr:rowOff>15240</xdr:rowOff>
        </xdr:to>
        <xdr:sp macro="" textlink="">
          <xdr:nvSpPr>
            <xdr:cNvPr id="5746" name="Check Box 626" hidden="1">
              <a:extLst>
                <a:ext uri="{63B3BB69-23CF-44E3-9099-C40C66FF867C}">
                  <a14:compatExt spid="_x0000_s5746"/>
                </a:ext>
                <a:ext uri="{FF2B5EF4-FFF2-40B4-BE49-F238E27FC236}">
                  <a16:creationId xmlns:a16="http://schemas.microsoft.com/office/drawing/2014/main" id="{00000000-0008-0000-0000-000072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57149</xdr:colOff>
      <xdr:row>40</xdr:row>
      <xdr:rowOff>82553</xdr:rowOff>
    </xdr:from>
    <xdr:to>
      <xdr:col>2</xdr:col>
      <xdr:colOff>260347</xdr:colOff>
      <xdr:row>46</xdr:row>
      <xdr:rowOff>133353</xdr:rowOff>
    </xdr:to>
    <xdr:grpSp>
      <xdr:nvGrpSpPr>
        <xdr:cNvPr id="15" name="Group 14">
          <a:extLst>
            <a:ext uri="{FF2B5EF4-FFF2-40B4-BE49-F238E27FC236}">
              <a16:creationId xmlns:a16="http://schemas.microsoft.com/office/drawing/2014/main" id="{00000000-0008-0000-0000-00000F000000}"/>
            </a:ext>
          </a:extLst>
        </xdr:cNvPr>
        <xdr:cNvGrpSpPr/>
      </xdr:nvGrpSpPr>
      <xdr:grpSpPr>
        <a:xfrm>
          <a:off x="57149" y="7763513"/>
          <a:ext cx="1795778" cy="1193800"/>
          <a:chOff x="52843" y="7785988"/>
          <a:chExt cx="1578360" cy="1026894"/>
        </a:xfrm>
      </xdr:grpSpPr>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l="3846" t="12577" r="39397" b="54267"/>
          <a:stretch/>
        </xdr:blipFill>
        <xdr:spPr>
          <a:xfrm rot="20888686">
            <a:off x="1026481" y="8318197"/>
            <a:ext cx="478615" cy="494685"/>
          </a:xfrm>
          <a:prstGeom prst="ellipse">
            <a:avLst/>
          </a:prstGeom>
          <a:ln w="19050" cap="rnd">
            <a:solidFill>
              <a:schemeClr val="accent1"/>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8" cstate="print">
            <a:extLst>
              <a:ext uri="{28A0092B-C50C-407E-A947-70E740481C1C}">
                <a14:useLocalDpi xmlns:a14="http://schemas.microsoft.com/office/drawing/2010/main" val="0"/>
              </a:ext>
            </a:extLst>
          </a:blip>
          <a:srcRect t="7241" r="17647" b="12519"/>
          <a:stretch/>
        </xdr:blipFill>
        <xdr:spPr>
          <a:xfrm>
            <a:off x="52843" y="7785988"/>
            <a:ext cx="857250" cy="695437"/>
          </a:xfrm>
          <a:prstGeom prst="roundRect">
            <a:avLst>
              <a:gd name="adj" fmla="val 16667"/>
            </a:avLst>
          </a:prstGeom>
          <a:ln>
            <a:solidFill>
              <a:srgbClr val="0070C0"/>
            </a:solid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sp macro="" textlink="">
        <xdr:nvSpPr>
          <xdr:cNvPr id="41" name="Oval 40">
            <a:extLst>
              <a:ext uri="{FF2B5EF4-FFF2-40B4-BE49-F238E27FC236}">
                <a16:creationId xmlns:a16="http://schemas.microsoft.com/office/drawing/2014/main" id="{00000000-0008-0000-0000-000029000000}"/>
              </a:ext>
            </a:extLst>
          </xdr:cNvPr>
          <xdr:cNvSpPr/>
        </xdr:nvSpPr>
        <xdr:spPr>
          <a:xfrm>
            <a:off x="177897" y="7892782"/>
            <a:ext cx="522513" cy="269868"/>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v-SE" sz="1100"/>
          </a:p>
        </xdr:txBody>
      </xdr:sp>
      <xdr:cxnSp macro="">
        <xdr:nvCxnSpPr>
          <xdr:cNvPr id="42" name="Straight Arrow Connector 41">
            <a:extLst>
              <a:ext uri="{FF2B5EF4-FFF2-40B4-BE49-F238E27FC236}">
                <a16:creationId xmlns:a16="http://schemas.microsoft.com/office/drawing/2014/main" id="{00000000-0008-0000-0000-00002A000000}"/>
              </a:ext>
            </a:extLst>
          </xdr:cNvPr>
          <xdr:cNvCxnSpPr>
            <a:endCxn id="20" idx="1"/>
          </xdr:cNvCxnSpPr>
        </xdr:nvCxnSpPr>
        <xdr:spPr>
          <a:xfrm>
            <a:off x="587944" y="8114706"/>
            <a:ext cx="476187" cy="31431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3" name="TextBox 42">
            <a:extLst>
              <a:ext uri="{FF2B5EF4-FFF2-40B4-BE49-F238E27FC236}">
                <a16:creationId xmlns:a16="http://schemas.microsoft.com/office/drawing/2014/main" id="{00000000-0008-0000-0000-00002B000000}"/>
              </a:ext>
            </a:extLst>
          </xdr:cNvPr>
          <xdr:cNvSpPr txBox="1"/>
        </xdr:nvSpPr>
        <xdr:spPr>
          <a:xfrm rot="1239713">
            <a:off x="1159314" y="8336399"/>
            <a:ext cx="471889" cy="149178"/>
          </a:xfrm>
          <a:prstGeom prst="rect">
            <a:avLst/>
          </a:prstGeom>
          <a:noFill/>
          <a:ln>
            <a:no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gn="l"/>
            <a:r>
              <a:rPr lang="sv-SE" sz="800" b="1">
                <a:solidFill>
                  <a:srgbClr val="FF0000"/>
                </a:solidFill>
              </a:rPr>
              <a:t>1 2 3 4</a:t>
            </a:r>
          </a:p>
        </xdr:txBody>
      </xdr:sp>
    </xdr:grpSp>
    <xdr:clientData/>
  </xdr:twoCellAnchor>
  <xdr:twoCellAnchor>
    <xdr:from>
      <xdr:col>3</xdr:col>
      <xdr:colOff>635001</xdr:colOff>
      <xdr:row>99</xdr:row>
      <xdr:rowOff>12700</xdr:rowOff>
    </xdr:from>
    <xdr:to>
      <xdr:col>5</xdr:col>
      <xdr:colOff>6350</xdr:colOff>
      <xdr:row>101</xdr:row>
      <xdr:rowOff>196850</xdr:rowOff>
    </xdr:to>
    <xdr:grpSp>
      <xdr:nvGrpSpPr>
        <xdr:cNvPr id="46" name="Group 45">
          <a:extLst>
            <a:ext uri="{FF2B5EF4-FFF2-40B4-BE49-F238E27FC236}">
              <a16:creationId xmlns:a16="http://schemas.microsoft.com/office/drawing/2014/main" id="{00000000-0008-0000-0000-00002E000000}"/>
            </a:ext>
          </a:extLst>
        </xdr:cNvPr>
        <xdr:cNvGrpSpPr/>
      </xdr:nvGrpSpPr>
      <xdr:grpSpPr>
        <a:xfrm>
          <a:off x="3088641" y="18483580"/>
          <a:ext cx="902969" cy="565150"/>
          <a:chOff x="1815649" y="23707723"/>
          <a:chExt cx="2111521" cy="1280422"/>
        </a:xfrm>
      </xdr:grpSpPr>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815649" y="23707723"/>
            <a:ext cx="2111521" cy="1280422"/>
          </a:xfrm>
          <a:prstGeom prst="roundRect">
            <a:avLst>
              <a:gd name="adj" fmla="val 16667"/>
            </a:avLst>
          </a:prstGeom>
          <a:ln>
            <a:solidFill>
              <a:srgbClr val="0070C0"/>
            </a:solid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bevelT w="381000" h="114300" prst="relaxedInset"/>
            <a:contourClr>
              <a:srgbClr val="969696"/>
            </a:contourClr>
          </a:sp3d>
        </xdr:spPr>
      </xdr:pic>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3467099" y="24450675"/>
            <a:ext cx="261078" cy="3305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sv-SE" sz="800" b="0">
                <a:solidFill>
                  <a:srgbClr val="FF0000"/>
                </a:solidFill>
              </a:rPr>
              <a:t>1</a:t>
            </a:r>
          </a:p>
        </xdr:txBody>
      </xdr:sp>
      <xdr:cxnSp macro="">
        <xdr:nvCxnSpPr>
          <xdr:cNvPr id="49" name="Straight Arrow Connector 48">
            <a:extLst>
              <a:ext uri="{FF2B5EF4-FFF2-40B4-BE49-F238E27FC236}">
                <a16:creationId xmlns:a16="http://schemas.microsoft.com/office/drawing/2014/main" id="{00000000-0008-0000-0000-000031000000}"/>
              </a:ext>
            </a:extLst>
          </xdr:cNvPr>
          <xdr:cNvCxnSpPr/>
        </xdr:nvCxnSpPr>
        <xdr:spPr>
          <a:xfrm flipV="1">
            <a:off x="3638550" y="24183975"/>
            <a:ext cx="95250" cy="295275"/>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0" name="Straight Arrow Connector 49">
            <a:extLst>
              <a:ext uri="{FF2B5EF4-FFF2-40B4-BE49-F238E27FC236}">
                <a16:creationId xmlns:a16="http://schemas.microsoft.com/office/drawing/2014/main" id="{00000000-0008-0000-0000-000032000000}"/>
              </a:ext>
            </a:extLst>
          </xdr:cNvPr>
          <xdr:cNvCxnSpPr/>
        </xdr:nvCxnSpPr>
        <xdr:spPr>
          <a:xfrm flipV="1">
            <a:off x="2028826" y="24393199"/>
            <a:ext cx="151639" cy="352748"/>
          </a:xfrm>
          <a:prstGeom prst="straightConnector1">
            <a:avLst/>
          </a:prstGeom>
          <a:ln w="952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TextBox 50">
            <a:extLst>
              <a:ext uri="{FF2B5EF4-FFF2-40B4-BE49-F238E27FC236}">
                <a16:creationId xmlns:a16="http://schemas.microsoft.com/office/drawing/2014/main" id="{00000000-0008-0000-0000-000033000000}"/>
              </a:ext>
            </a:extLst>
          </xdr:cNvPr>
          <xdr:cNvSpPr txBox="1"/>
        </xdr:nvSpPr>
        <xdr:spPr>
          <a:xfrm>
            <a:off x="2024729" y="24562871"/>
            <a:ext cx="233120" cy="3606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0">
                <a:solidFill>
                  <a:srgbClr val="FF0000"/>
                </a:solidFill>
              </a:rPr>
              <a:t>2</a:t>
            </a:r>
          </a:p>
        </xdr:txBody>
      </xdr:sp>
      <xdr:sp macro="" textlink="">
        <xdr:nvSpPr>
          <xdr:cNvPr id="52" name="TextBox 51">
            <a:extLst>
              <a:ext uri="{FF2B5EF4-FFF2-40B4-BE49-F238E27FC236}">
                <a16:creationId xmlns:a16="http://schemas.microsoft.com/office/drawing/2014/main" id="{00000000-0008-0000-0000-000034000000}"/>
              </a:ext>
            </a:extLst>
          </xdr:cNvPr>
          <xdr:cNvSpPr txBox="1"/>
        </xdr:nvSpPr>
        <xdr:spPr>
          <a:xfrm>
            <a:off x="2552700" y="24574499"/>
            <a:ext cx="15240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sv-SE" sz="1100" b="0">
              <a:solidFill>
                <a:srgbClr val="FF0000"/>
              </a:solidFill>
            </a:endParaRPr>
          </a:p>
        </xdr:txBody>
      </xdr:sp>
    </xdr:grpSp>
    <xdr:clientData/>
  </xdr:twoCellAnchor>
  <xdr:twoCellAnchor editAs="oneCell">
    <xdr:from>
      <xdr:col>8</xdr:col>
      <xdr:colOff>800100</xdr:colOff>
      <xdr:row>100</xdr:row>
      <xdr:rowOff>69850</xdr:rowOff>
    </xdr:from>
    <xdr:to>
      <xdr:col>9</xdr:col>
      <xdr:colOff>670560</xdr:colOff>
      <xdr:row>103</xdr:row>
      <xdr:rowOff>92119</xdr:rowOff>
    </xdr:to>
    <xdr:pic>
      <xdr:nvPicPr>
        <xdr:cNvPr id="55" name="Picture 54">
          <a:extLst>
            <a:ext uri="{FF2B5EF4-FFF2-40B4-BE49-F238E27FC236}">
              <a16:creationId xmlns:a16="http://schemas.microsoft.com/office/drawing/2014/main" id="{00000000-0008-0000-0000-000037000000}"/>
            </a:ext>
          </a:extLst>
        </xdr:cNvPr>
        <xdr:cNvPicPr>
          <a:picLocks noChangeAspect="1"/>
        </xdr:cNvPicPr>
      </xdr:nvPicPr>
      <xdr:blipFill rotWithShape="1">
        <a:blip xmlns:r="http://schemas.openxmlformats.org/officeDocument/2006/relationships" r:embed="rId30" cstate="print">
          <a:extLst>
            <a:ext uri="{28A0092B-C50C-407E-A947-70E740481C1C}">
              <a14:useLocalDpi xmlns:a14="http://schemas.microsoft.com/office/drawing/2010/main" val="0"/>
            </a:ext>
          </a:extLst>
        </a:blip>
        <a:srcRect t="1875" r="1817" b="21294"/>
        <a:stretch/>
      </xdr:blipFill>
      <xdr:spPr>
        <a:xfrm>
          <a:off x="7099300" y="18713450"/>
          <a:ext cx="679450" cy="669969"/>
        </a:xfrm>
        <a:prstGeom prst="roundRect">
          <a:avLst>
            <a:gd name="adj" fmla="val 16667"/>
          </a:avLst>
        </a:prstGeom>
        <a:blipFill>
          <a:blip xmlns:r="http://schemas.openxmlformats.org/officeDocument/2006/relationships" r:embed="rId10"/>
          <a:stretch>
            <a:fillRect/>
          </a:stretch>
        </a:blipFill>
        <a:ln w="12700">
          <a:solidFill>
            <a:srgbClr val="0070C0"/>
          </a:solidFill>
        </a:ln>
      </xdr:spPr>
    </xdr:pic>
    <xdr:clientData/>
  </xdr:twoCellAnchor>
  <xdr:twoCellAnchor>
    <xdr:from>
      <xdr:col>7</xdr:col>
      <xdr:colOff>533400</xdr:colOff>
      <xdr:row>90</xdr:row>
      <xdr:rowOff>19050</xdr:rowOff>
    </xdr:from>
    <xdr:to>
      <xdr:col>7</xdr:col>
      <xdr:colOff>533400</xdr:colOff>
      <xdr:row>94</xdr:row>
      <xdr:rowOff>114300</xdr:rowOff>
    </xdr:to>
    <xdr:cxnSp macro="">
      <xdr:nvCxnSpPr>
        <xdr:cNvPr id="56" name="Straight Connector 55">
          <a:extLst>
            <a:ext uri="{FF2B5EF4-FFF2-40B4-BE49-F238E27FC236}">
              <a16:creationId xmlns:a16="http://schemas.microsoft.com/office/drawing/2014/main" id="{00000000-0008-0000-0000-000038000000}"/>
            </a:ext>
          </a:extLst>
        </xdr:cNvPr>
        <xdr:cNvCxnSpPr/>
      </xdr:nvCxnSpPr>
      <xdr:spPr>
        <a:xfrm>
          <a:off x="6051550" y="16808450"/>
          <a:ext cx="0" cy="831850"/>
        </a:xfrm>
        <a:prstGeom prst="line">
          <a:avLst/>
        </a:prstGeom>
        <a:ln w="22225">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660400</xdr:colOff>
      <xdr:row>90</xdr:row>
      <xdr:rowOff>6350</xdr:rowOff>
    </xdr:from>
    <xdr:to>
      <xdr:col>5</xdr:col>
      <xdr:colOff>660400</xdr:colOff>
      <xdr:row>94</xdr:row>
      <xdr:rowOff>101600</xdr:rowOff>
    </xdr:to>
    <xdr:cxnSp macro="">
      <xdr:nvCxnSpPr>
        <xdr:cNvPr id="57" name="Straight Connector 56">
          <a:extLst>
            <a:ext uri="{FF2B5EF4-FFF2-40B4-BE49-F238E27FC236}">
              <a16:creationId xmlns:a16="http://schemas.microsoft.com/office/drawing/2014/main" id="{00000000-0008-0000-0000-000039000000}"/>
            </a:ext>
          </a:extLst>
        </xdr:cNvPr>
        <xdr:cNvCxnSpPr/>
      </xdr:nvCxnSpPr>
      <xdr:spPr>
        <a:xfrm>
          <a:off x="4737100" y="16795750"/>
          <a:ext cx="0" cy="831850"/>
        </a:xfrm>
        <a:prstGeom prst="line">
          <a:avLst/>
        </a:prstGeom>
        <a:ln w="22225">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298450</xdr:colOff>
      <xdr:row>96</xdr:row>
      <xdr:rowOff>57150</xdr:rowOff>
    </xdr:from>
    <xdr:to>
      <xdr:col>3</xdr:col>
      <xdr:colOff>304800</xdr:colOff>
      <xdr:row>104</xdr:row>
      <xdr:rowOff>25400</xdr:rowOff>
    </xdr:to>
    <xdr:cxnSp macro="">
      <xdr:nvCxnSpPr>
        <xdr:cNvPr id="58" name="Straight Connector 57">
          <a:extLst>
            <a:ext uri="{FF2B5EF4-FFF2-40B4-BE49-F238E27FC236}">
              <a16:creationId xmlns:a16="http://schemas.microsoft.com/office/drawing/2014/main" id="{00000000-0008-0000-0000-00003A000000}"/>
            </a:ext>
          </a:extLst>
        </xdr:cNvPr>
        <xdr:cNvCxnSpPr/>
      </xdr:nvCxnSpPr>
      <xdr:spPr>
        <a:xfrm>
          <a:off x="2806700" y="17951450"/>
          <a:ext cx="6350" cy="1549400"/>
        </a:xfrm>
        <a:prstGeom prst="line">
          <a:avLst/>
        </a:prstGeom>
        <a:ln w="22225">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64770</xdr:colOff>
      <xdr:row>96</xdr:row>
      <xdr:rowOff>186690</xdr:rowOff>
    </xdr:from>
    <xdr:to>
      <xdr:col>6</xdr:col>
      <xdr:colOff>71120</xdr:colOff>
      <xdr:row>104</xdr:row>
      <xdr:rowOff>154940</xdr:rowOff>
    </xdr:to>
    <xdr:cxnSp macro="">
      <xdr:nvCxnSpPr>
        <xdr:cNvPr id="61" name="Straight Connector 60">
          <a:extLst>
            <a:ext uri="{FF2B5EF4-FFF2-40B4-BE49-F238E27FC236}">
              <a16:creationId xmlns:a16="http://schemas.microsoft.com/office/drawing/2014/main" id="{00000000-0008-0000-0000-00003D000000}"/>
            </a:ext>
          </a:extLst>
        </xdr:cNvPr>
        <xdr:cNvCxnSpPr/>
      </xdr:nvCxnSpPr>
      <xdr:spPr>
        <a:xfrm>
          <a:off x="5017770" y="18093690"/>
          <a:ext cx="6350" cy="1537970"/>
        </a:xfrm>
        <a:prstGeom prst="line">
          <a:avLst/>
        </a:prstGeom>
        <a:ln w="22225">
          <a:solidFill>
            <a:schemeClr val="accent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1</xdr:col>
          <xdr:colOff>720726</xdr:colOff>
          <xdr:row>26</xdr:row>
          <xdr:rowOff>38100</xdr:rowOff>
        </xdr:from>
        <xdr:to>
          <xdr:col>8</xdr:col>
          <xdr:colOff>288925</xdr:colOff>
          <xdr:row>30</xdr:row>
          <xdr:rowOff>69850</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1528446" y="5006340"/>
              <a:ext cx="5275579" cy="831850"/>
              <a:chOff x="1511303" y="4914900"/>
              <a:chExt cx="4800599" cy="793741"/>
            </a:xfrm>
          </xdr:grpSpPr>
          <xdr:sp macro="" textlink="">
            <xdr:nvSpPr>
              <xdr:cNvPr id="5750" name="Option Button 630" hidden="1">
                <a:extLst>
                  <a:ext uri="{63B3BB69-23CF-44E3-9099-C40C66FF867C}">
                    <a14:compatExt spid="_x0000_s5750"/>
                  </a:ext>
                  <a:ext uri="{FF2B5EF4-FFF2-40B4-BE49-F238E27FC236}">
                    <a16:creationId xmlns:a16="http://schemas.microsoft.com/office/drawing/2014/main" id="{00000000-0008-0000-0000-000076160000}"/>
                  </a:ext>
                </a:extLst>
              </xdr:cNvPr>
              <xdr:cNvSpPr/>
            </xdr:nvSpPr>
            <xdr:spPr bwMode="auto">
              <a:xfrm>
                <a:off x="1511303" y="4914900"/>
                <a:ext cx="21590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751" name="Option Button 631" hidden="1">
                <a:extLst>
                  <a:ext uri="{63B3BB69-23CF-44E3-9099-C40C66FF867C}">
                    <a14:compatExt spid="_x0000_s5751"/>
                  </a:ext>
                  <a:ext uri="{FF2B5EF4-FFF2-40B4-BE49-F238E27FC236}">
                    <a16:creationId xmlns:a16="http://schemas.microsoft.com/office/drawing/2014/main" id="{00000000-0008-0000-0000-000077160000}"/>
                  </a:ext>
                </a:extLst>
              </xdr:cNvPr>
              <xdr:cNvSpPr/>
            </xdr:nvSpPr>
            <xdr:spPr bwMode="auto">
              <a:xfrm>
                <a:off x="2952751" y="4927600"/>
                <a:ext cx="209550" cy="2159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752" name="Option Button 632" hidden="1">
                <a:extLst>
                  <a:ext uri="{63B3BB69-23CF-44E3-9099-C40C66FF867C}">
                    <a14:compatExt spid="_x0000_s5752"/>
                  </a:ext>
                  <a:ext uri="{FF2B5EF4-FFF2-40B4-BE49-F238E27FC236}">
                    <a16:creationId xmlns:a16="http://schemas.microsoft.com/office/drawing/2014/main" id="{00000000-0008-0000-0000-000078160000}"/>
                  </a:ext>
                </a:extLst>
              </xdr:cNvPr>
              <xdr:cNvSpPr/>
            </xdr:nvSpPr>
            <xdr:spPr bwMode="auto">
              <a:xfrm>
                <a:off x="4578350" y="4927600"/>
                <a:ext cx="222250" cy="2222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753" name="Option Button 633" hidden="1">
                <a:extLst>
                  <a:ext uri="{63B3BB69-23CF-44E3-9099-C40C66FF867C}">
                    <a14:compatExt spid="_x0000_s5753"/>
                  </a:ext>
                  <a:ext uri="{FF2B5EF4-FFF2-40B4-BE49-F238E27FC236}">
                    <a16:creationId xmlns:a16="http://schemas.microsoft.com/office/drawing/2014/main" id="{00000000-0008-0000-0000-000079160000}"/>
                  </a:ext>
                </a:extLst>
              </xdr:cNvPr>
              <xdr:cNvSpPr/>
            </xdr:nvSpPr>
            <xdr:spPr bwMode="auto">
              <a:xfrm>
                <a:off x="6051552" y="4914900"/>
                <a:ext cx="260350" cy="234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754" name="Option Button 634" hidden="1">
                <a:extLst>
                  <a:ext uri="{63B3BB69-23CF-44E3-9099-C40C66FF867C}">
                    <a14:compatExt spid="_x0000_s5754"/>
                  </a:ext>
                  <a:ext uri="{FF2B5EF4-FFF2-40B4-BE49-F238E27FC236}">
                    <a16:creationId xmlns:a16="http://schemas.microsoft.com/office/drawing/2014/main" id="{00000000-0008-0000-0000-00007A160000}"/>
                  </a:ext>
                </a:extLst>
              </xdr:cNvPr>
              <xdr:cNvSpPr/>
            </xdr:nvSpPr>
            <xdr:spPr bwMode="auto">
              <a:xfrm>
                <a:off x="1625600" y="5505441"/>
                <a:ext cx="209550" cy="203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14</xdr:row>
          <xdr:rowOff>0</xdr:rowOff>
        </xdr:from>
        <xdr:to>
          <xdr:col>7</xdr:col>
          <xdr:colOff>53340</xdr:colOff>
          <xdr:row>15</xdr:row>
          <xdr:rowOff>15240</xdr:rowOff>
        </xdr:to>
        <xdr:sp macro="" textlink="">
          <xdr:nvSpPr>
            <xdr:cNvPr id="5760" name="Check Box 640" hidden="1">
              <a:extLst>
                <a:ext uri="{63B3BB69-23CF-44E3-9099-C40C66FF867C}">
                  <a14:compatExt spid="_x0000_s5760"/>
                </a:ext>
                <a:ext uri="{FF2B5EF4-FFF2-40B4-BE49-F238E27FC236}">
                  <a16:creationId xmlns:a16="http://schemas.microsoft.com/office/drawing/2014/main" id="{00000000-0008-0000-0000-0000801600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34"/>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U-DAN-0022\OneDrive%20-%20Permobil\Documents\Panthera\MWC\X3\Orderform_X3_ENG.xlsx" TargetMode="External"/><Relationship Id="rId1" Type="http://schemas.openxmlformats.org/officeDocument/2006/relationships/externalLinkPath" Target="file:///C:\Users\U-DAN-0022\OneDrive%20-%20Permobil\Documents\Panthera\MWC\X3\Orderform_X3_ENG.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U-DAN-0022\AppData\Local\Microsoft\Windows\INetCache\Content.Outlook\EZEMMVZ6\X3%20Codes%20Gap%20Monitor%20vs%20MDM.xlsx" TargetMode="External"/><Relationship Id="rId1" Type="http://schemas.openxmlformats.org/officeDocument/2006/relationships/externalLinkPath" Target="file:///C:\Users\U-DAN-0022\AppData\Local\Microsoft\Windows\INetCache\Content.Outlook\EZEMMVZ6\X3%20Codes%20Gap%20Monitor%20vs%20MDM.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U-DAN-0022\AppData\Roaming\Microsoft\Excel\Complete%20Product%20Scope%20-%20Panthera%20-%202024-02-12%20(version%201).xlsb" TargetMode="External"/><Relationship Id="rId1" Type="http://schemas.openxmlformats.org/officeDocument/2006/relationships/externalLinkPath" Target="file:///C:\Users\U-DAN-0022\AppData\Roaming\Microsoft\Excel\Complete%20Product%20Scope%20-%20Panthera%20-%202024-02-12%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X3 model"/>
      <sheetName val="Language"/>
      <sheetName val="Weights_X"/>
      <sheetName val="GP"/>
    </sheetNames>
    <sheetDataSet>
      <sheetData sheetId="0"/>
      <sheetData sheetId="1">
        <row r="427">
          <cell r="C427" t="str">
            <v>Choose Freewheel</v>
          </cell>
        </row>
        <row r="428">
          <cell r="C428" t="str">
            <v>Height 6-14 cm, art: 2600102</v>
          </cell>
        </row>
        <row r="429">
          <cell r="C429" t="str">
            <v>Height 11,5-16,5 cm, art: 2600105</v>
          </cell>
        </row>
        <row r="430">
          <cell r="C430" t="str">
            <v>Height 14-19 cm, art: 2600106</v>
          </cell>
        </row>
        <row r="431">
          <cell r="C431" t="str">
            <v>Height 16,5-21,5 cm, art: 2600107</v>
          </cell>
        </row>
        <row r="432">
          <cell r="C432" t="str">
            <v>Height 19-24 cm, art: 2600108</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reated since 2022-05-05"/>
      <sheetName val="Sheet4"/>
      <sheetName val="Sheet1"/>
    </sheetNames>
    <sheetDataSet>
      <sheetData sheetId="0"/>
      <sheetData sheetId="1"/>
      <sheetData sheetId="2">
        <row r="1">
          <cell r="D1" t="str">
            <v>Stock Code Permobil</v>
          </cell>
          <cell r="E1" t="str">
            <v>Description</v>
          </cell>
          <cell r="F1" t="str">
            <v>category</v>
          </cell>
          <cell r="G1" t="str">
            <v>Available in Scala</v>
          </cell>
          <cell r="H1" t="str">
            <v>Available in MD</v>
          </cell>
          <cell r="I1" t="str">
            <v>Purchasing Price</v>
          </cell>
          <cell r="J1" t="str">
            <v xml:space="preserve">Sales Unit( unit/pair) </v>
          </cell>
          <cell r="K1" t="str">
            <v>Remark</v>
          </cell>
          <cell r="L1" t="str">
            <v>C Price SEK (and NOK)</v>
          </cell>
          <cell r="M1" t="str">
            <v>C Price EUR</v>
          </cell>
          <cell r="N1" t="str">
            <v>C Price GBP</v>
          </cell>
          <cell r="O1" t="str">
            <v>C Price DKK</v>
          </cell>
          <cell r="P1" t="str">
            <v>C Price CHF</v>
          </cell>
          <cell r="Q1" t="str">
            <v>PL Sweden</v>
          </cell>
          <cell r="R1" t="str">
            <v>PL 20</v>
          </cell>
          <cell r="S1" t="str">
            <v>PL 26</v>
          </cell>
          <cell r="T1" t="str">
            <v>UK 04 before 15 April</v>
          </cell>
          <cell r="U1" t="str">
            <v>.</v>
          </cell>
          <cell r="V1" t="str">
            <v>UK other</v>
          </cell>
          <cell r="W1" t="str">
            <v>Denmark</v>
          </cell>
          <cell r="X1" t="str">
            <v>France</v>
          </cell>
          <cell r="Y1" t="str">
            <v>CH</v>
          </cell>
        </row>
        <row r="2">
          <cell r="D2" t="str">
            <v>2100017-C</v>
          </cell>
          <cell r="E2" t="str">
            <v>Gaffel 105, hjul X för X3</v>
          </cell>
          <cell r="F2" t="str">
            <v>F</v>
          </cell>
          <cell r="G2" t="str">
            <v>Yes</v>
          </cell>
          <cell r="H2" t="str">
            <v>No</v>
          </cell>
          <cell r="I2">
            <v>385.73</v>
          </cell>
          <cell r="J2" t="str">
            <v>st</v>
          </cell>
          <cell r="K2" t="str">
            <v>C</v>
          </cell>
          <cell r="L2">
            <v>536</v>
          </cell>
          <cell r="M2">
            <v>45.42</v>
          </cell>
          <cell r="N2">
            <v>39.119999999999997</v>
          </cell>
          <cell r="O2">
            <v>335</v>
          </cell>
          <cell r="P2">
            <v>44.3</v>
          </cell>
          <cell r="T2">
            <v>0</v>
          </cell>
          <cell r="V2">
            <v>0</v>
          </cell>
          <cell r="W2">
            <v>0</v>
          </cell>
          <cell r="X2">
            <v>0</v>
          </cell>
          <cell r="Y2">
            <v>0</v>
          </cell>
        </row>
        <row r="3">
          <cell r="D3" t="str">
            <v>2100018-C</v>
          </cell>
          <cell r="E3" t="str">
            <v>Gaffel S3 120 med hjul U2L för X3</v>
          </cell>
          <cell r="F3" t="str">
            <v>L</v>
          </cell>
          <cell r="G3" t="str">
            <v>Yes</v>
          </cell>
          <cell r="H3" t="str">
            <v>No</v>
          </cell>
          <cell r="I3">
            <v>500.39</v>
          </cell>
          <cell r="J3" t="str">
            <v>st</v>
          </cell>
          <cell r="K3" t="str">
            <v>C</v>
          </cell>
          <cell r="L3">
            <v>696</v>
          </cell>
          <cell r="M3">
            <v>58.98</v>
          </cell>
          <cell r="N3">
            <v>50.8</v>
          </cell>
          <cell r="O3">
            <v>435</v>
          </cell>
          <cell r="P3">
            <v>57.52</v>
          </cell>
          <cell r="T3">
            <v>0</v>
          </cell>
          <cell r="V3">
            <v>0</v>
          </cell>
          <cell r="W3">
            <v>0</v>
          </cell>
          <cell r="X3">
            <v>0</v>
          </cell>
          <cell r="Y3">
            <v>0</v>
          </cell>
        </row>
        <row r="4">
          <cell r="D4">
            <v>2100017</v>
          </cell>
          <cell r="E4" t="str">
            <v>Gaffel 105, hjul X för X3</v>
          </cell>
          <cell r="F4" t="str">
            <v>F</v>
          </cell>
          <cell r="G4" t="str">
            <v>Yes</v>
          </cell>
          <cell r="H4" t="str">
            <v>No</v>
          </cell>
          <cell r="I4">
            <v>385.73</v>
          </cell>
          <cell r="J4" t="str">
            <v>st</v>
          </cell>
          <cell r="K4" t="str">
            <v>Reservdel</v>
          </cell>
          <cell r="L4">
            <v>536</v>
          </cell>
          <cell r="M4">
            <v>45.42</v>
          </cell>
          <cell r="N4">
            <v>39.119999999999997</v>
          </cell>
          <cell r="O4">
            <v>335</v>
          </cell>
          <cell r="P4">
            <v>44.3</v>
          </cell>
          <cell r="Q4">
            <v>1748</v>
          </cell>
          <cell r="R4">
            <v>1205</v>
          </cell>
          <cell r="S4">
            <v>1334</v>
          </cell>
          <cell r="T4">
            <v>340</v>
          </cell>
          <cell r="U4">
            <v>350</v>
          </cell>
          <cell r="V4">
            <v>263</v>
          </cell>
          <cell r="W4">
            <v>2092</v>
          </cell>
          <cell r="X4">
            <v>400</v>
          </cell>
          <cell r="Y4">
            <v>461</v>
          </cell>
        </row>
        <row r="5">
          <cell r="D5">
            <v>2100018</v>
          </cell>
          <cell r="E5" t="str">
            <v>Gaffel S3 120 med hjul U2L för X3</v>
          </cell>
          <cell r="F5" t="str">
            <v>L</v>
          </cell>
          <cell r="G5" t="str">
            <v>Yes</v>
          </cell>
          <cell r="H5" t="str">
            <v>No</v>
          </cell>
          <cell r="I5">
            <v>500.39</v>
          </cell>
          <cell r="J5" t="str">
            <v>st</v>
          </cell>
          <cell r="K5" t="str">
            <v>Reservdel</v>
          </cell>
          <cell r="L5">
            <v>696</v>
          </cell>
          <cell r="M5">
            <v>58.98</v>
          </cell>
          <cell r="N5">
            <v>50.8</v>
          </cell>
          <cell r="O5">
            <v>435</v>
          </cell>
          <cell r="P5">
            <v>57.52</v>
          </cell>
          <cell r="Q5">
            <v>1748</v>
          </cell>
          <cell r="R5">
            <v>1205</v>
          </cell>
          <cell r="S5">
            <v>1334</v>
          </cell>
          <cell r="T5">
            <v>340</v>
          </cell>
          <cell r="U5">
            <v>350</v>
          </cell>
          <cell r="V5">
            <v>263</v>
          </cell>
          <cell r="W5">
            <v>2092</v>
          </cell>
          <cell r="X5">
            <v>400</v>
          </cell>
          <cell r="Y5">
            <v>461</v>
          </cell>
        </row>
        <row r="6">
          <cell r="D6">
            <v>4200012</v>
          </cell>
          <cell r="E6" t="str">
            <v>Armkrok X3 höger</v>
          </cell>
          <cell r="F6" t="str">
            <v>F</v>
          </cell>
          <cell r="G6" t="str">
            <v>Yes</v>
          </cell>
          <cell r="H6" t="str">
            <v>No</v>
          </cell>
          <cell r="I6">
            <v>36.14</v>
          </cell>
          <cell r="J6" t="str">
            <v>st</v>
          </cell>
          <cell r="K6" t="str">
            <v>Reservdel</v>
          </cell>
          <cell r="L6">
            <v>50</v>
          </cell>
          <cell r="M6">
            <v>4.24</v>
          </cell>
          <cell r="N6">
            <v>3.65</v>
          </cell>
          <cell r="O6">
            <v>31.25</v>
          </cell>
          <cell r="P6">
            <v>4.13</v>
          </cell>
          <cell r="T6">
            <v>53</v>
          </cell>
          <cell r="U6">
            <v>55</v>
          </cell>
          <cell r="V6">
            <v>41</v>
          </cell>
          <cell r="W6">
            <v>440</v>
          </cell>
          <cell r="X6">
            <v>72</v>
          </cell>
          <cell r="Y6">
            <v>78</v>
          </cell>
        </row>
        <row r="7">
          <cell r="D7">
            <v>4200013</v>
          </cell>
          <cell r="E7" t="str">
            <v>Armkrok X3 vänster</v>
          </cell>
          <cell r="F7" t="str">
            <v>F</v>
          </cell>
          <cell r="G7" t="str">
            <v>Yes</v>
          </cell>
          <cell r="H7" t="str">
            <v>No</v>
          </cell>
          <cell r="I7">
            <v>36.14</v>
          </cell>
          <cell r="J7" t="str">
            <v>st</v>
          </cell>
          <cell r="K7" t="str">
            <v>Reservdel</v>
          </cell>
          <cell r="L7">
            <v>50</v>
          </cell>
          <cell r="M7">
            <v>4.24</v>
          </cell>
          <cell r="N7">
            <v>3.65</v>
          </cell>
          <cell r="O7">
            <v>31.25</v>
          </cell>
          <cell r="P7">
            <v>4.13</v>
          </cell>
          <cell r="T7">
            <v>53</v>
          </cell>
          <cell r="U7">
            <v>55</v>
          </cell>
          <cell r="V7">
            <v>41</v>
          </cell>
          <cell r="W7">
            <v>440</v>
          </cell>
          <cell r="X7">
            <v>72</v>
          </cell>
          <cell r="Y7">
            <v>78</v>
          </cell>
        </row>
        <row r="8">
          <cell r="D8">
            <v>4200016</v>
          </cell>
          <cell r="E8" t="str">
            <v>Armkrok X3 par</v>
          </cell>
          <cell r="F8" t="str">
            <v>F</v>
          </cell>
          <cell r="G8" t="str">
            <v>Yes</v>
          </cell>
          <cell r="H8" t="str">
            <v>No</v>
          </cell>
          <cell r="I8">
            <v>72.28</v>
          </cell>
          <cell r="J8" t="str">
            <v>st</v>
          </cell>
          <cell r="K8" t="str">
            <v>Reservdel</v>
          </cell>
          <cell r="L8">
            <v>100</v>
          </cell>
          <cell r="M8">
            <v>8.4700000000000006</v>
          </cell>
          <cell r="N8">
            <v>7.3</v>
          </cell>
          <cell r="O8">
            <v>62.5</v>
          </cell>
          <cell r="P8">
            <v>8.26</v>
          </cell>
          <cell r="T8">
            <v>105</v>
          </cell>
          <cell r="U8">
            <v>108</v>
          </cell>
          <cell r="V8">
            <v>81</v>
          </cell>
          <cell r="W8">
            <v>880</v>
          </cell>
          <cell r="X8">
            <v>143</v>
          </cell>
          <cell r="Y8">
            <v>156</v>
          </cell>
        </row>
        <row r="9">
          <cell r="D9" t="str">
            <v>4200016-C</v>
          </cell>
          <cell r="E9" t="str">
            <v>Armkrok X3 par</v>
          </cell>
          <cell r="F9" t="str">
            <v>F</v>
          </cell>
          <cell r="G9" t="str">
            <v>Yes</v>
          </cell>
          <cell r="H9" t="str">
            <v>No</v>
          </cell>
          <cell r="I9">
            <v>72.28</v>
          </cell>
          <cell r="J9" t="str">
            <v>st</v>
          </cell>
          <cell r="K9" t="str">
            <v>C</v>
          </cell>
          <cell r="L9">
            <v>100</v>
          </cell>
          <cell r="M9">
            <v>8.4700000000000006</v>
          </cell>
          <cell r="N9">
            <v>7.3</v>
          </cell>
          <cell r="O9">
            <v>62.5</v>
          </cell>
          <cell r="P9">
            <v>8.26</v>
          </cell>
          <cell r="T9">
            <v>85</v>
          </cell>
          <cell r="U9">
            <v>88</v>
          </cell>
          <cell r="V9">
            <v>53</v>
          </cell>
          <cell r="W9">
            <v>800</v>
          </cell>
          <cell r="X9">
            <v>123.22</v>
          </cell>
          <cell r="Y9">
            <v>156</v>
          </cell>
        </row>
        <row r="10">
          <cell r="D10" t="str">
            <v>4200017-C</v>
          </cell>
          <cell r="E10" t="str">
            <v>Körhandtag X3 par</v>
          </cell>
          <cell r="F10" t="str">
            <v>F</v>
          </cell>
          <cell r="G10" t="str">
            <v>Yes</v>
          </cell>
          <cell r="H10" t="str">
            <v>No</v>
          </cell>
          <cell r="I10">
            <v>227.46</v>
          </cell>
          <cell r="J10" t="str">
            <v>st</v>
          </cell>
          <cell r="K10" t="str">
            <v>C</v>
          </cell>
          <cell r="L10">
            <v>316</v>
          </cell>
          <cell r="M10">
            <v>26.78</v>
          </cell>
          <cell r="N10">
            <v>23.07</v>
          </cell>
          <cell r="O10">
            <v>197.5</v>
          </cell>
          <cell r="P10">
            <v>26.12</v>
          </cell>
          <cell r="T10">
            <v>120</v>
          </cell>
          <cell r="U10">
            <v>124</v>
          </cell>
          <cell r="V10">
            <v>74</v>
          </cell>
          <cell r="W10">
            <v>1350</v>
          </cell>
          <cell r="X10">
            <v>123.22</v>
          </cell>
          <cell r="Y10">
            <v>265</v>
          </cell>
        </row>
        <row r="11">
          <cell r="D11">
            <v>4200017</v>
          </cell>
          <cell r="E11" t="str">
            <v>Körhandtag X3 par</v>
          </cell>
          <cell r="F11" t="str">
            <v>F</v>
          </cell>
          <cell r="G11" t="str">
            <v>Yes</v>
          </cell>
          <cell r="H11" t="str">
            <v>No</v>
          </cell>
          <cell r="I11">
            <v>227.46</v>
          </cell>
          <cell r="J11" t="str">
            <v>st</v>
          </cell>
          <cell r="K11" t="str">
            <v>Reservdel</v>
          </cell>
          <cell r="L11">
            <v>316</v>
          </cell>
          <cell r="M11">
            <v>26.78</v>
          </cell>
          <cell r="N11">
            <v>23.07</v>
          </cell>
          <cell r="O11">
            <v>197.5</v>
          </cell>
          <cell r="P11">
            <v>26.12</v>
          </cell>
          <cell r="T11">
            <v>150</v>
          </cell>
          <cell r="U11">
            <v>155</v>
          </cell>
          <cell r="V11">
            <v>116</v>
          </cell>
          <cell r="W11">
            <v>1485</v>
          </cell>
          <cell r="X11">
            <v>195</v>
          </cell>
          <cell r="Y11">
            <v>265</v>
          </cell>
        </row>
        <row r="12">
          <cell r="D12">
            <v>4200014</v>
          </cell>
          <cell r="E12" t="str">
            <v>Körhandtag X3 höger</v>
          </cell>
          <cell r="F12" t="str">
            <v>F</v>
          </cell>
          <cell r="G12" t="str">
            <v>Yes</v>
          </cell>
          <cell r="H12" t="str">
            <v>No</v>
          </cell>
          <cell r="I12">
            <v>113.73</v>
          </cell>
          <cell r="J12" t="str">
            <v>st</v>
          </cell>
          <cell r="K12" t="str">
            <v>Reservdel</v>
          </cell>
          <cell r="L12">
            <v>158</v>
          </cell>
          <cell r="M12">
            <v>13.39</v>
          </cell>
          <cell r="N12">
            <v>11.53</v>
          </cell>
          <cell r="O12">
            <v>98.75</v>
          </cell>
          <cell r="P12">
            <v>13.06</v>
          </cell>
          <cell r="T12">
            <v>75</v>
          </cell>
          <cell r="U12">
            <v>77</v>
          </cell>
          <cell r="V12">
            <v>58</v>
          </cell>
          <cell r="W12">
            <v>743</v>
          </cell>
          <cell r="X12">
            <v>98</v>
          </cell>
          <cell r="Y12">
            <v>133</v>
          </cell>
        </row>
        <row r="13">
          <cell r="D13">
            <v>4200015</v>
          </cell>
          <cell r="E13" t="str">
            <v>Körhandtag X3 vänster</v>
          </cell>
          <cell r="F13" t="str">
            <v>F</v>
          </cell>
          <cell r="G13" t="str">
            <v>Yes</v>
          </cell>
          <cell r="H13" t="str">
            <v>No</v>
          </cell>
          <cell r="I13">
            <v>113.73</v>
          </cell>
          <cell r="J13" t="str">
            <v>st</v>
          </cell>
          <cell r="K13" t="str">
            <v>Reservdel</v>
          </cell>
          <cell r="L13">
            <v>158</v>
          </cell>
          <cell r="M13">
            <v>13.39</v>
          </cell>
          <cell r="N13">
            <v>11.53</v>
          </cell>
          <cell r="O13">
            <v>98.75</v>
          </cell>
          <cell r="P13">
            <v>13.06</v>
          </cell>
          <cell r="T13">
            <v>75</v>
          </cell>
          <cell r="U13">
            <v>77</v>
          </cell>
          <cell r="V13">
            <v>58</v>
          </cell>
          <cell r="W13">
            <v>743</v>
          </cell>
          <cell r="X13">
            <v>98</v>
          </cell>
          <cell r="Y13">
            <v>133</v>
          </cell>
        </row>
        <row r="14">
          <cell r="D14">
            <v>4813931</v>
          </cell>
          <cell r="E14" t="str">
            <v>Fäste sidoskydd S3 X3 bak kit hö</v>
          </cell>
          <cell r="F14" t="str">
            <v>L</v>
          </cell>
          <cell r="G14" t="str">
            <v>Yes</v>
          </cell>
          <cell r="H14" t="str">
            <v>No</v>
          </cell>
          <cell r="I14">
            <v>166.78</v>
          </cell>
          <cell r="J14" t="str">
            <v>st</v>
          </cell>
          <cell r="K14" t="str">
            <v>Reservdel</v>
          </cell>
          <cell r="L14">
            <v>232</v>
          </cell>
          <cell r="M14">
            <v>19.66</v>
          </cell>
          <cell r="N14">
            <v>16.93</v>
          </cell>
          <cell r="O14">
            <v>145</v>
          </cell>
          <cell r="P14">
            <v>19.170000000000002</v>
          </cell>
          <cell r="T14">
            <v>73</v>
          </cell>
          <cell r="U14">
            <v>75</v>
          </cell>
          <cell r="V14">
            <v>56</v>
          </cell>
          <cell r="W14">
            <v>520</v>
          </cell>
          <cell r="X14">
            <v>87</v>
          </cell>
          <cell r="Y14">
            <v>106</v>
          </cell>
        </row>
        <row r="15">
          <cell r="D15">
            <v>4813932</v>
          </cell>
          <cell r="E15" t="str">
            <v>Fäste sidoskydd S3 X3 bak kit vä</v>
          </cell>
          <cell r="F15" t="str">
            <v>L</v>
          </cell>
          <cell r="G15" t="str">
            <v>Yes</v>
          </cell>
          <cell r="H15" t="str">
            <v>No</v>
          </cell>
          <cell r="I15">
            <v>166.78</v>
          </cell>
          <cell r="J15" t="str">
            <v>st</v>
          </cell>
          <cell r="K15" t="str">
            <v>Reservdel</v>
          </cell>
          <cell r="L15">
            <v>232</v>
          </cell>
          <cell r="M15">
            <v>19.66</v>
          </cell>
          <cell r="N15">
            <v>16.93</v>
          </cell>
          <cell r="O15">
            <v>145</v>
          </cell>
          <cell r="P15">
            <v>19.170000000000002</v>
          </cell>
          <cell r="T15">
            <v>73</v>
          </cell>
          <cell r="U15">
            <v>75</v>
          </cell>
          <cell r="V15">
            <v>56</v>
          </cell>
          <cell r="W15">
            <v>520</v>
          </cell>
          <cell r="X15">
            <v>87</v>
          </cell>
          <cell r="Y15">
            <v>106</v>
          </cell>
        </row>
        <row r="16">
          <cell r="D16">
            <v>4813942</v>
          </cell>
          <cell r="E16" t="str">
            <v>Sidoskydd S3 (X3) A24"-26" B24"-25"</v>
          </cell>
          <cell r="F16" t="str">
            <v>F</v>
          </cell>
          <cell r="G16" t="str">
            <v>Yes</v>
          </cell>
          <cell r="H16" t="str">
            <v>No</v>
          </cell>
          <cell r="I16">
            <v>730.76</v>
          </cell>
          <cell r="J16" t="str">
            <v>par</v>
          </cell>
          <cell r="K16" t="str">
            <v>Reservdel</v>
          </cell>
          <cell r="L16">
            <v>1016</v>
          </cell>
          <cell r="M16">
            <v>86.1</v>
          </cell>
          <cell r="N16">
            <v>74.16</v>
          </cell>
          <cell r="O16">
            <v>635</v>
          </cell>
          <cell r="P16">
            <v>83.97</v>
          </cell>
          <cell r="T16">
            <v>290</v>
          </cell>
          <cell r="U16">
            <v>299</v>
          </cell>
          <cell r="V16">
            <v>224</v>
          </cell>
          <cell r="W16">
            <v>2079</v>
          </cell>
          <cell r="X16">
            <v>347</v>
          </cell>
          <cell r="Y16">
            <v>424</v>
          </cell>
        </row>
        <row r="17">
          <cell r="D17">
            <v>4813943</v>
          </cell>
          <cell r="E17" t="str">
            <v>Sidoskydd S3 (X3) B26" kpl par</v>
          </cell>
          <cell r="F17" t="str">
            <v>F</v>
          </cell>
          <cell r="G17" t="str">
            <v>Yes</v>
          </cell>
          <cell r="H17" t="str">
            <v>No</v>
          </cell>
          <cell r="I17">
            <v>744.94</v>
          </cell>
          <cell r="J17" t="str">
            <v>par</v>
          </cell>
          <cell r="K17" t="str">
            <v>Reservdel</v>
          </cell>
          <cell r="L17">
            <v>1035</v>
          </cell>
          <cell r="M17">
            <v>87.71</v>
          </cell>
          <cell r="N17">
            <v>75.55</v>
          </cell>
          <cell r="O17">
            <v>646.88</v>
          </cell>
          <cell r="P17">
            <v>85.54</v>
          </cell>
          <cell r="T17">
            <v>290</v>
          </cell>
          <cell r="U17">
            <v>299</v>
          </cell>
          <cell r="V17">
            <v>224</v>
          </cell>
          <cell r="W17">
            <v>2079</v>
          </cell>
          <cell r="X17">
            <v>347</v>
          </cell>
          <cell r="Y17">
            <v>424</v>
          </cell>
        </row>
        <row r="18">
          <cell r="D18" t="str">
            <v>4813942-C</v>
          </cell>
          <cell r="E18" t="str">
            <v>Sidoskydd S3 (X3) A24"-26" B24"-25"</v>
          </cell>
          <cell r="F18" t="str">
            <v>F</v>
          </cell>
          <cell r="G18" t="str">
            <v>Yes</v>
          </cell>
          <cell r="H18" t="str">
            <v>No</v>
          </cell>
          <cell r="I18">
            <v>730.76</v>
          </cell>
          <cell r="J18" t="str">
            <v>par</v>
          </cell>
          <cell r="K18" t="str">
            <v>C</v>
          </cell>
          <cell r="L18">
            <v>1016</v>
          </cell>
          <cell r="M18">
            <v>86.1</v>
          </cell>
          <cell r="N18">
            <v>74.16</v>
          </cell>
          <cell r="O18">
            <v>635</v>
          </cell>
          <cell r="P18">
            <v>83.97</v>
          </cell>
          <cell r="T18">
            <v>230</v>
          </cell>
          <cell r="U18">
            <v>237</v>
          </cell>
          <cell r="V18">
            <v>142</v>
          </cell>
          <cell r="W18">
            <v>1890</v>
          </cell>
          <cell r="X18">
            <v>284.36</v>
          </cell>
          <cell r="Y18">
            <v>424</v>
          </cell>
        </row>
        <row r="19">
          <cell r="D19" t="str">
            <v>4813943-C</v>
          </cell>
          <cell r="E19" t="str">
            <v>Sidoskydd S3 (X3) B26" kpl par</v>
          </cell>
          <cell r="F19" t="str">
            <v>F</v>
          </cell>
          <cell r="G19" t="str">
            <v>Yes</v>
          </cell>
          <cell r="H19" t="str">
            <v>No</v>
          </cell>
          <cell r="I19">
            <v>744.94</v>
          </cell>
          <cell r="J19" t="str">
            <v>par</v>
          </cell>
          <cell r="K19" t="str">
            <v>C</v>
          </cell>
          <cell r="L19">
            <v>1035</v>
          </cell>
          <cell r="M19">
            <v>87.71</v>
          </cell>
          <cell r="N19">
            <v>75.55</v>
          </cell>
          <cell r="O19">
            <v>646.88</v>
          </cell>
          <cell r="P19">
            <v>85.54</v>
          </cell>
          <cell r="T19">
            <v>230</v>
          </cell>
          <cell r="U19">
            <v>237</v>
          </cell>
          <cell r="V19">
            <v>142</v>
          </cell>
          <cell r="W19">
            <v>1890</v>
          </cell>
          <cell r="X19">
            <v>284.36</v>
          </cell>
          <cell r="Y19">
            <v>424</v>
          </cell>
        </row>
        <row r="20">
          <cell r="D20" t="str">
            <v>9024020-C</v>
          </cell>
          <cell r="E20" t="str">
            <v>Skydd bakstycke X3 &amp; tejp</v>
          </cell>
          <cell r="F20" t="str">
            <v>F</v>
          </cell>
          <cell r="G20" t="str">
            <v>Yes</v>
          </cell>
          <cell r="H20" t="str">
            <v>No</v>
          </cell>
          <cell r="I20">
            <v>13.62</v>
          </cell>
          <cell r="J20" t="str">
            <v>par</v>
          </cell>
          <cell r="K20" t="str">
            <v>C</v>
          </cell>
          <cell r="L20">
            <v>19</v>
          </cell>
          <cell r="M20">
            <v>1.61</v>
          </cell>
          <cell r="N20">
            <v>1.39</v>
          </cell>
          <cell r="O20">
            <v>11.88</v>
          </cell>
          <cell r="P20">
            <v>1.57</v>
          </cell>
          <cell r="T20">
            <v>38</v>
          </cell>
          <cell r="U20">
            <v>39</v>
          </cell>
          <cell r="V20">
            <v>23</v>
          </cell>
          <cell r="W20">
            <v>350</v>
          </cell>
          <cell r="X20">
            <v>65.400000000000006</v>
          </cell>
          <cell r="Y20">
            <v>72</v>
          </cell>
        </row>
        <row r="21">
          <cell r="D21">
            <v>9024020</v>
          </cell>
          <cell r="E21" t="str">
            <v>Skydd bakstycke X3 &amp; tejp</v>
          </cell>
          <cell r="F21" t="str">
            <v>F</v>
          </cell>
          <cell r="G21" t="str">
            <v>Yes</v>
          </cell>
          <cell r="H21" t="str">
            <v>No</v>
          </cell>
          <cell r="I21">
            <v>13.62</v>
          </cell>
          <cell r="J21" t="str">
            <v>par</v>
          </cell>
          <cell r="K21" t="str">
            <v>Reservdel</v>
          </cell>
          <cell r="L21">
            <v>19</v>
          </cell>
          <cell r="M21">
            <v>1.61</v>
          </cell>
          <cell r="N21">
            <v>1.39</v>
          </cell>
          <cell r="O21">
            <v>11.88</v>
          </cell>
          <cell r="P21">
            <v>1.57</v>
          </cell>
          <cell r="T21">
            <v>47</v>
          </cell>
          <cell r="U21">
            <v>48</v>
          </cell>
          <cell r="V21">
            <v>36</v>
          </cell>
          <cell r="W21">
            <v>385</v>
          </cell>
          <cell r="X21">
            <v>71</v>
          </cell>
          <cell r="Y21">
            <v>72</v>
          </cell>
        </row>
        <row r="24">
          <cell r="D24">
            <v>9900252</v>
          </cell>
          <cell r="E24" t="str">
            <v>Skydd bakstycke X3 &amp; tejp</v>
          </cell>
        </row>
        <row r="26">
          <cell r="D26">
            <v>4200010</v>
          </cell>
          <cell r="E26" t="str">
            <v>Armkrok X3 par</v>
          </cell>
          <cell r="T26">
            <v>105</v>
          </cell>
        </row>
        <row r="28">
          <cell r="D28" t="str">
            <v>4402430-C</v>
          </cell>
          <cell r="E28" t="str">
            <v>SIDEGUARD S3 24" CPL PAIR</v>
          </cell>
          <cell r="T28">
            <v>237</v>
          </cell>
        </row>
        <row r="29">
          <cell r="D29">
            <v>4402430</v>
          </cell>
          <cell r="E29" t="str">
            <v>SIDEGUARD S3 24" CPL PAIR</v>
          </cell>
          <cell r="T29">
            <v>290</v>
          </cell>
        </row>
        <row r="31">
          <cell r="D31" t="str">
            <v>4245000-C</v>
          </cell>
          <cell r="E31" t="str">
            <v>PUSH HANDLE FOLDING, PAIR</v>
          </cell>
          <cell r="T31">
            <v>120</v>
          </cell>
        </row>
        <row r="32">
          <cell r="D32">
            <v>4245000</v>
          </cell>
          <cell r="E32" t="str">
            <v>PUSH HANDLE FOLDING, PAIR</v>
          </cell>
          <cell r="T32">
            <v>150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lete Panthera Scope"/>
    </sheetNames>
    <sheetDataSet>
      <sheetData sheetId="0" refreshError="1">
        <row r="2">
          <cell r="A2" t="str">
            <v>Stock Code</v>
          </cell>
          <cell r="B2" t="str">
            <v>Val.Stock Code</v>
          </cell>
          <cell r="C2" t="str">
            <v>Description 1_FR</v>
          </cell>
          <cell r="D2" t="str">
            <v>Description 2_FR</v>
          </cell>
          <cell r="E2" t="str">
            <v>FR - PL23</v>
          </cell>
          <cell r="F2" t="str">
            <v>Description 1_UK</v>
          </cell>
        </row>
        <row r="3">
          <cell r="A3">
            <v>1000005</v>
          </cell>
          <cell r="B3">
            <v>1000005</v>
          </cell>
          <cell r="C3" t="str">
            <v>CHAMBRE À AIR 24"X1" VALV</v>
          </cell>
          <cell r="D3" t="str">
            <v>E SCHRADER</v>
          </cell>
          <cell r="E3">
            <v>16</v>
          </cell>
          <cell r="F3" t="str">
            <v>INNER TUBE 24"X1" SCHRADE</v>
          </cell>
        </row>
        <row r="4">
          <cell r="A4">
            <v>1000006</v>
          </cell>
          <cell r="B4">
            <v>1000006</v>
          </cell>
          <cell r="C4" t="str">
            <v>BANDE DE JANTE, 24"</v>
          </cell>
          <cell r="D4" t="str">
            <v xml:space="preserve"> </v>
          </cell>
          <cell r="E4">
            <v>8</v>
          </cell>
          <cell r="F4" t="str">
            <v>RIM STRIPE, 24"</v>
          </cell>
        </row>
        <row r="5">
          <cell r="A5">
            <v>1000007</v>
          </cell>
          <cell r="B5">
            <v>1000007</v>
          </cell>
          <cell r="C5" t="str">
            <v>BANDE DE JANTE SPINERGY 2</v>
          </cell>
          <cell r="D5" t="str">
            <v>6"</v>
          </cell>
          <cell r="E5">
            <v>8</v>
          </cell>
          <cell r="F5" t="str">
            <v>RIM STRIPE SPINERGY 26"</v>
          </cell>
        </row>
        <row r="6">
          <cell r="A6">
            <v>1000008</v>
          </cell>
          <cell r="B6">
            <v>1000008</v>
          </cell>
          <cell r="C6" t="str">
            <v>CHAMBRE À AIR 22"X1" VALV</v>
          </cell>
          <cell r="D6" t="str">
            <v>E SCHRADER</v>
          </cell>
          <cell r="E6">
            <v>16</v>
          </cell>
          <cell r="F6" t="str">
            <v>INNER TUBE 22"X1" SCHRADE</v>
          </cell>
        </row>
        <row r="7">
          <cell r="A7">
            <v>1000009</v>
          </cell>
          <cell r="B7">
            <v>1000009</v>
          </cell>
          <cell r="C7" t="str">
            <v>BANDE DE JANTE, 20"</v>
          </cell>
          <cell r="D7" t="str">
            <v xml:space="preserve"> </v>
          </cell>
          <cell r="E7">
            <v>8</v>
          </cell>
          <cell r="F7" t="str">
            <v>RIM STRIPE, 20"</v>
          </cell>
        </row>
        <row r="8">
          <cell r="A8">
            <v>1000010</v>
          </cell>
          <cell r="B8">
            <v>1000010</v>
          </cell>
          <cell r="C8" t="str">
            <v>CHAMBRE À AIR, 24"X1", VA</v>
          </cell>
          <cell r="D8" t="str">
            <v>LVE SCHRADER LÉGÈRE</v>
          </cell>
          <cell r="E8">
            <v>29</v>
          </cell>
          <cell r="F8" t="str">
            <v>INNERTUBE, 24"X1", SCHRAD</v>
          </cell>
        </row>
        <row r="9">
          <cell r="A9">
            <v>1000012</v>
          </cell>
          <cell r="B9">
            <v>1000012</v>
          </cell>
          <cell r="C9" t="str">
            <v>RAYON INOXYDABLE 24" 6P (</v>
          </cell>
          <cell r="D9" t="str">
            <v>À PARTIR DE 2013)</v>
          </cell>
          <cell r="E9">
            <v>8</v>
          </cell>
          <cell r="F9" t="str">
            <v>SPOKE STAINLESS 24" 6P (F</v>
          </cell>
        </row>
        <row r="10">
          <cell r="A10">
            <v>1000015</v>
          </cell>
          <cell r="B10">
            <v>1000015</v>
          </cell>
          <cell r="C10" t="str">
            <v>CHAMBRE À AIR 24"X1 VALVE</v>
          </cell>
          <cell r="D10" t="str">
            <v xml:space="preserve"> PRESTA</v>
          </cell>
          <cell r="E10">
            <v>20</v>
          </cell>
          <cell r="F10" t="str">
            <v>INNERTUBE 24"X1 PRESTA VA</v>
          </cell>
        </row>
        <row r="11">
          <cell r="A11">
            <v>1000018</v>
          </cell>
          <cell r="B11">
            <v>1000018</v>
          </cell>
          <cell r="C11" t="str">
            <v>ROUE ARRIÈRE, 18" MICRO</v>
          </cell>
          <cell r="D11" t="str">
            <v xml:space="preserve"> </v>
          </cell>
          <cell r="E11">
            <v>612</v>
          </cell>
          <cell r="F11" t="str">
            <v>REARWHEEL, 18" MICRO</v>
          </cell>
        </row>
        <row r="12">
          <cell r="A12">
            <v>1000020</v>
          </cell>
          <cell r="B12">
            <v>1000020</v>
          </cell>
          <cell r="C12" t="str">
            <v>RAYON, MICRO</v>
          </cell>
          <cell r="D12" t="str">
            <v xml:space="preserve"> </v>
          </cell>
          <cell r="E12">
            <v>4</v>
          </cell>
          <cell r="F12" t="str">
            <v>SPOKE, MICRO</v>
          </cell>
        </row>
        <row r="13">
          <cell r="A13">
            <v>1000021</v>
          </cell>
          <cell r="B13">
            <v>1000021</v>
          </cell>
          <cell r="C13" t="str">
            <v>RAYON MICRO 20"</v>
          </cell>
          <cell r="D13" t="str">
            <v xml:space="preserve"> </v>
          </cell>
          <cell r="E13">
            <v>4</v>
          </cell>
          <cell r="F13" t="str">
            <v>SPOKE MICRO 20"</v>
          </cell>
        </row>
        <row r="14">
          <cell r="A14">
            <v>1000023</v>
          </cell>
          <cell r="B14">
            <v>1000023</v>
          </cell>
          <cell r="C14" t="str">
            <v>TUBE AV12B 26"</v>
          </cell>
          <cell r="D14" t="str">
            <v xml:space="preserve"> </v>
          </cell>
          <cell r="E14">
            <v>20</v>
          </cell>
          <cell r="F14" t="str">
            <v>TUBE AV12B 26"</v>
          </cell>
        </row>
        <row r="15">
          <cell r="A15">
            <v>1000025</v>
          </cell>
          <cell r="B15">
            <v>1000025</v>
          </cell>
          <cell r="C15" t="str">
            <v>CHAMBRE À AIR 26"X1" VALV</v>
          </cell>
          <cell r="D15" t="str">
            <v>E PRESTA</v>
          </cell>
          <cell r="E15">
            <v>20</v>
          </cell>
          <cell r="F15" t="str">
            <v>INNER TUBE 26"X1" PRESTA</v>
          </cell>
        </row>
        <row r="16">
          <cell r="A16">
            <v>1000026</v>
          </cell>
          <cell r="B16">
            <v>1000026</v>
          </cell>
          <cell r="C16" t="str">
            <v>BANDE DE JANTE (100 M/BOB</v>
          </cell>
          <cell r="D16" t="str">
            <v>INE)</v>
          </cell>
          <cell r="E16">
            <v>8</v>
          </cell>
          <cell r="F16" t="str">
            <v>RIM STRIPE (100MTR/REEL)</v>
          </cell>
        </row>
        <row r="17">
          <cell r="A17">
            <v>1000028</v>
          </cell>
          <cell r="B17">
            <v>1000028</v>
          </cell>
          <cell r="C17" t="str">
            <v>CHAMBRE À AIR 20"X1" VALV</v>
          </cell>
          <cell r="D17" t="str">
            <v>E SCHRADER</v>
          </cell>
          <cell r="E17">
            <v>16</v>
          </cell>
          <cell r="F17" t="str">
            <v>INNER TUBE 20"X1" SCHRADE</v>
          </cell>
        </row>
        <row r="18">
          <cell r="A18">
            <v>1000029</v>
          </cell>
          <cell r="B18">
            <v>1000029</v>
          </cell>
          <cell r="C18" t="str">
            <v>BANDE DE JANTE 22"</v>
          </cell>
          <cell r="D18" t="str">
            <v xml:space="preserve"> </v>
          </cell>
          <cell r="E18">
            <v>8</v>
          </cell>
          <cell r="F18" t="str">
            <v>RIM STRIPE 22"</v>
          </cell>
        </row>
        <row r="19">
          <cell r="A19">
            <v>1000030</v>
          </cell>
          <cell r="B19">
            <v>1000030</v>
          </cell>
          <cell r="C19" t="str">
            <v>PNEUS À CHAMBRE À AIR, 18</v>
          </cell>
          <cell r="D19" t="str">
            <v>" MICRO</v>
          </cell>
          <cell r="E19">
            <v>58</v>
          </cell>
          <cell r="F19" t="str">
            <v>TUBE TIRES, 18" MICRO</v>
          </cell>
        </row>
        <row r="20">
          <cell r="A20">
            <v>1000031</v>
          </cell>
          <cell r="B20">
            <v>1000031</v>
          </cell>
          <cell r="C20" t="str">
            <v>ADAPTATEUR VALVE RACER</v>
          </cell>
          <cell r="D20" t="str">
            <v xml:space="preserve"> </v>
          </cell>
          <cell r="E20">
            <v>13</v>
          </cell>
          <cell r="F20" t="str">
            <v>RACER VALVE ADAPTOR</v>
          </cell>
        </row>
        <row r="21">
          <cell r="A21">
            <v>1000036</v>
          </cell>
          <cell r="B21">
            <v>1000036</v>
          </cell>
          <cell r="C21" t="str">
            <v>PNEU SCHWALBE MARATHON PL</v>
          </cell>
          <cell r="D21" t="str">
            <v>US 22" X 1</v>
          </cell>
          <cell r="E21">
            <v>58</v>
          </cell>
          <cell r="F21" t="str">
            <v>TIRE SCHWALBE MARATHON PL</v>
          </cell>
        </row>
        <row r="22">
          <cell r="A22">
            <v>1000038</v>
          </cell>
          <cell r="B22">
            <v>1000038</v>
          </cell>
          <cell r="C22" t="str">
            <v>PNEU SCHWALBE MARATHON PL</v>
          </cell>
          <cell r="D22" t="str">
            <v>US 24" X 1</v>
          </cell>
          <cell r="E22">
            <v>58</v>
          </cell>
          <cell r="F22" t="str">
            <v>TIRE SCHWALBE MARATHON PL</v>
          </cell>
        </row>
        <row r="23">
          <cell r="A23">
            <v>1000039</v>
          </cell>
          <cell r="B23">
            <v>1000039</v>
          </cell>
          <cell r="C23" t="str">
            <v>PNEU SCHWALBE MARATHON PL</v>
          </cell>
          <cell r="D23" t="str">
            <v>US 26" X 1</v>
          </cell>
          <cell r="E23">
            <v>58</v>
          </cell>
          <cell r="F23" t="str">
            <v>TIRE SCHWALBE MARATHON PL</v>
          </cell>
        </row>
        <row r="24">
          <cell r="A24">
            <v>1000040</v>
          </cell>
          <cell r="B24">
            <v>1000040</v>
          </cell>
          <cell r="C24" t="str">
            <v>PNEU SCHWALBE MARATHON PL</v>
          </cell>
          <cell r="D24" t="str">
            <v>US 25" X 1</v>
          </cell>
          <cell r="E24">
            <v>58</v>
          </cell>
          <cell r="F24" t="str">
            <v>TIRE SCHWALBE MARATHON PL</v>
          </cell>
        </row>
        <row r="25">
          <cell r="A25">
            <v>1000043</v>
          </cell>
          <cell r="B25">
            <v>1000043</v>
          </cell>
          <cell r="C25" t="str">
            <v>RAYON DE 20" À PARTIR DE</v>
          </cell>
          <cell r="D25" t="str">
            <v>2013</v>
          </cell>
          <cell r="E25">
            <v>4</v>
          </cell>
          <cell r="F25" t="str">
            <v>SPOKE 20" FROM 2013</v>
          </cell>
        </row>
        <row r="26">
          <cell r="A26">
            <v>1000044</v>
          </cell>
          <cell r="B26">
            <v>1000044</v>
          </cell>
          <cell r="C26" t="str">
            <v>RAYON DE 22" À PARTIR DE</v>
          </cell>
          <cell r="D26" t="str">
            <v>2013</v>
          </cell>
          <cell r="E26">
            <v>4</v>
          </cell>
          <cell r="F26" t="str">
            <v>SPOKE 22" FROM 2013</v>
          </cell>
        </row>
        <row r="27">
          <cell r="A27">
            <v>1000050</v>
          </cell>
          <cell r="B27">
            <v>1000050</v>
          </cell>
          <cell r="C27" t="str">
            <v>PNEU SCHWALBE RIGHT RUN 2</v>
          </cell>
          <cell r="D27" t="str">
            <v>0" X 1"</v>
          </cell>
          <cell r="E27">
            <v>37</v>
          </cell>
          <cell r="F27" t="str">
            <v>TIRE SCHWALBE RIGHT RUN 2</v>
          </cell>
        </row>
        <row r="28">
          <cell r="A28">
            <v>1000052</v>
          </cell>
          <cell r="B28">
            <v>1000052</v>
          </cell>
          <cell r="C28" t="str">
            <v>PNEU SCHWALBE RIGHT RUN 2</v>
          </cell>
          <cell r="D28" t="str">
            <v>2" X 1"</v>
          </cell>
          <cell r="E28">
            <v>37</v>
          </cell>
          <cell r="F28" t="str">
            <v>TIRE SCHWALBE RIGHT RUN 2</v>
          </cell>
        </row>
        <row r="29">
          <cell r="A29">
            <v>1000053</v>
          </cell>
          <cell r="B29">
            <v>1000053</v>
          </cell>
          <cell r="C29" t="str">
            <v>PNEU SCHWALBE ONE 24 V-GU</v>
          </cell>
          <cell r="D29" t="str">
            <v>ARD FOLD.</v>
          </cell>
          <cell r="E29">
            <v>58</v>
          </cell>
          <cell r="F29" t="str">
            <v>TIRE SCHWALBE ONE 24 V-GU</v>
          </cell>
        </row>
        <row r="30">
          <cell r="A30">
            <v>1000054</v>
          </cell>
          <cell r="B30">
            <v>1000054</v>
          </cell>
          <cell r="C30" t="str">
            <v>PNEU SCHWALBE RIGHT RUN 2</v>
          </cell>
          <cell r="D30" t="str">
            <v>4" X 1"</v>
          </cell>
          <cell r="E30">
            <v>37</v>
          </cell>
          <cell r="F30" t="str">
            <v>TIRE SCHWALBE RIGHT RUN 2</v>
          </cell>
        </row>
        <row r="31">
          <cell r="A31">
            <v>1000055</v>
          </cell>
          <cell r="B31">
            <v>1000055</v>
          </cell>
          <cell r="C31" t="str">
            <v>PNEU SCHWALBE RIGHT RUN 2</v>
          </cell>
          <cell r="D31" t="str">
            <v>5" X 1"</v>
          </cell>
          <cell r="E31">
            <v>37</v>
          </cell>
          <cell r="F31" t="str">
            <v>TIRE SCHWALBE RIGHT RUN 2</v>
          </cell>
        </row>
        <row r="32">
          <cell r="A32">
            <v>1000056</v>
          </cell>
          <cell r="B32">
            <v>1000056</v>
          </cell>
          <cell r="C32" t="str">
            <v>PNEU SCHWALBE RIGHT RUN 2</v>
          </cell>
          <cell r="D32" t="str">
            <v>6" X 1"</v>
          </cell>
          <cell r="E32">
            <v>37</v>
          </cell>
          <cell r="F32" t="str">
            <v>TIRE SCHWALBE RIGHT RUN 2</v>
          </cell>
        </row>
        <row r="33">
          <cell r="A33">
            <v>1000057</v>
          </cell>
          <cell r="B33">
            <v>1000057</v>
          </cell>
          <cell r="C33" t="str">
            <v>PNEU SCHWALBE RIGHTRUN 22</v>
          </cell>
          <cell r="D33" t="str">
            <v>" SPINERGY</v>
          </cell>
          <cell r="E33">
            <v>29</v>
          </cell>
          <cell r="F33" t="str">
            <v>TIRE SCHWALBE RIGHTRUN 22</v>
          </cell>
        </row>
        <row r="34">
          <cell r="A34">
            <v>1000061</v>
          </cell>
          <cell r="B34">
            <v>1000061</v>
          </cell>
          <cell r="C34" t="str">
            <v>CHAMBRE À AIR MTB 26"X1,7</v>
          </cell>
          <cell r="D34" t="str">
            <v>5"</v>
          </cell>
          <cell r="E34">
            <v>20</v>
          </cell>
          <cell r="F34" t="str">
            <v>INNER TUBE MTB 26"X1,75"</v>
          </cell>
        </row>
        <row r="35">
          <cell r="A35">
            <v>1000082</v>
          </cell>
          <cell r="B35">
            <v>1000082</v>
          </cell>
          <cell r="C35" t="str">
            <v>RAYON SPOX 24"</v>
          </cell>
          <cell r="D35" t="str">
            <v xml:space="preserve"> </v>
          </cell>
          <cell r="E35">
            <v>29</v>
          </cell>
          <cell r="F35" t="str">
            <v>SPOKE SPOX 24"</v>
          </cell>
        </row>
        <row r="36">
          <cell r="A36">
            <v>1000083</v>
          </cell>
          <cell r="B36">
            <v>1000083</v>
          </cell>
          <cell r="C36" t="str">
            <v>RAYON SPOX 26" STD</v>
          </cell>
          <cell r="D36" t="str">
            <v xml:space="preserve"> </v>
          </cell>
          <cell r="E36">
            <v>29</v>
          </cell>
          <cell r="F36" t="str">
            <v>SPOKE SPOX 26" STD</v>
          </cell>
        </row>
        <row r="37">
          <cell r="A37">
            <v>1000085</v>
          </cell>
          <cell r="B37">
            <v>1000085</v>
          </cell>
          <cell r="C37" t="str">
            <v>RAYON SPOX 25" STD</v>
          </cell>
          <cell r="D37" t="str">
            <v xml:space="preserve"> </v>
          </cell>
          <cell r="E37">
            <v>29</v>
          </cell>
          <cell r="F37" t="str">
            <v>SPOKE SPOX 25" STD</v>
          </cell>
        </row>
        <row r="38">
          <cell r="A38">
            <v>1000086</v>
          </cell>
          <cell r="B38">
            <v>1000086</v>
          </cell>
          <cell r="C38" t="str">
            <v>RAYON SPOX 24" ROUGE</v>
          </cell>
          <cell r="D38" t="str">
            <v xml:space="preserve"> </v>
          </cell>
          <cell r="E38">
            <v>29</v>
          </cell>
          <cell r="F38" t="str">
            <v>SPOKE SPOX 24" RED</v>
          </cell>
        </row>
        <row r="39">
          <cell r="A39">
            <v>1000087</v>
          </cell>
          <cell r="B39">
            <v>1000087</v>
          </cell>
          <cell r="C39" t="str">
            <v>RAYON X INTÉRIEUR 24" NOI</v>
          </cell>
          <cell r="D39" t="str">
            <v>R</v>
          </cell>
          <cell r="E39">
            <v>29</v>
          </cell>
          <cell r="F39" t="str">
            <v>SPOKE X INNER 24" BLACK</v>
          </cell>
        </row>
        <row r="40">
          <cell r="A40">
            <v>1000088</v>
          </cell>
          <cell r="B40">
            <v>1000088</v>
          </cell>
          <cell r="C40" t="str">
            <v>RAYON X EXTÉRIEUR 24" NOI</v>
          </cell>
          <cell r="D40" t="str">
            <v>R</v>
          </cell>
          <cell r="E40">
            <v>29</v>
          </cell>
          <cell r="F40" t="str">
            <v>SPOKE X OUTHER 24" BLACK</v>
          </cell>
        </row>
        <row r="41">
          <cell r="A41">
            <v>1000089</v>
          </cell>
          <cell r="B41">
            <v>1000089</v>
          </cell>
          <cell r="C41" t="str">
            <v>RAYON 22" FREIN ASSISTANT</v>
          </cell>
          <cell r="D41" t="str">
            <v xml:space="preserve"> </v>
          </cell>
          <cell r="E41">
            <v>16</v>
          </cell>
          <cell r="F41" t="str">
            <v>SPOKE 22" ASSISTANT BRAKE</v>
          </cell>
        </row>
        <row r="42">
          <cell r="A42">
            <v>1000090</v>
          </cell>
          <cell r="B42">
            <v>1000090</v>
          </cell>
          <cell r="C42" t="str">
            <v>RAYON 24" FREIN ASSISTANT</v>
          </cell>
          <cell r="D42" t="str">
            <v xml:space="preserve"> </v>
          </cell>
          <cell r="E42">
            <v>16</v>
          </cell>
          <cell r="F42" t="str">
            <v>SPOKE 24" ASSISTANT BRAKE</v>
          </cell>
        </row>
        <row r="43">
          <cell r="A43">
            <v>1000091</v>
          </cell>
          <cell r="B43">
            <v>1000091</v>
          </cell>
          <cell r="C43" t="str">
            <v>RAYON SPOX 24" BLANC</v>
          </cell>
          <cell r="D43" t="str">
            <v xml:space="preserve"> </v>
          </cell>
          <cell r="E43">
            <v>29</v>
          </cell>
          <cell r="F43" t="str">
            <v>SPOKE SPOX 24" WHITE</v>
          </cell>
        </row>
        <row r="44">
          <cell r="A44">
            <v>1000092</v>
          </cell>
          <cell r="B44">
            <v>1000092</v>
          </cell>
          <cell r="C44" t="str">
            <v>RAYON SPOX 25" STD ROUGE</v>
          </cell>
          <cell r="D44" t="str">
            <v xml:space="preserve"> </v>
          </cell>
          <cell r="E44">
            <v>29</v>
          </cell>
          <cell r="F44" t="str">
            <v>SPOKE SPOX 25" STD- RED</v>
          </cell>
        </row>
        <row r="45">
          <cell r="A45">
            <v>1000094</v>
          </cell>
          <cell r="B45">
            <v>1000094</v>
          </cell>
          <cell r="C45" t="str">
            <v>RAYON LX 24"- NOIR</v>
          </cell>
          <cell r="D45" t="str">
            <v xml:space="preserve"> </v>
          </cell>
          <cell r="E45">
            <v>29</v>
          </cell>
          <cell r="F45" t="str">
            <v>SPOKE LX 24"- BLACK</v>
          </cell>
        </row>
        <row r="46">
          <cell r="A46">
            <v>1000095</v>
          </cell>
          <cell r="B46">
            <v>1000095</v>
          </cell>
          <cell r="C46" t="str">
            <v>RAYON LX 25" STD- NOIR</v>
          </cell>
          <cell r="D46" t="str">
            <v xml:space="preserve"> </v>
          </cell>
          <cell r="E46">
            <v>29</v>
          </cell>
          <cell r="F46" t="str">
            <v>SPOKE LX 25" STD- BLACK</v>
          </cell>
        </row>
        <row r="47">
          <cell r="A47">
            <v>1000097</v>
          </cell>
          <cell r="B47">
            <v>1000097</v>
          </cell>
          <cell r="C47" t="str">
            <v>RAYON X INTÉRIEUR 24" BLA</v>
          </cell>
          <cell r="D47" t="str">
            <v>NC</v>
          </cell>
          <cell r="E47">
            <v>29</v>
          </cell>
          <cell r="F47" t="str">
            <v>SPOKE X INNER 24" WHITE</v>
          </cell>
        </row>
        <row r="48">
          <cell r="A48">
            <v>1000098</v>
          </cell>
          <cell r="B48">
            <v>1000098</v>
          </cell>
          <cell r="C48" t="str">
            <v>RAYON X EXTÉRIEUR 24" BLA</v>
          </cell>
          <cell r="D48" t="str">
            <v>NC</v>
          </cell>
          <cell r="E48">
            <v>29</v>
          </cell>
          <cell r="F48" t="str">
            <v>SPOKE X OUTHER 24" WHITE</v>
          </cell>
        </row>
        <row r="49">
          <cell r="A49">
            <v>1000099</v>
          </cell>
          <cell r="B49">
            <v>1000099</v>
          </cell>
          <cell r="C49" t="str">
            <v>RAYON X INTÉRIEUR 25" NOI</v>
          </cell>
          <cell r="D49" t="str">
            <v>R</v>
          </cell>
          <cell r="E49">
            <v>29</v>
          </cell>
          <cell r="F49" t="str">
            <v>SPOKE X INNER 25" BLACK</v>
          </cell>
        </row>
        <row r="50">
          <cell r="A50">
            <v>1000100</v>
          </cell>
          <cell r="B50">
            <v>1000100</v>
          </cell>
          <cell r="C50" t="str">
            <v>RAYON X EXTÉRIEUR 25" NOI</v>
          </cell>
          <cell r="D50" t="str">
            <v>R</v>
          </cell>
          <cell r="E50">
            <v>29</v>
          </cell>
          <cell r="F50" t="str">
            <v>SPOKE X OUTHER 25" BLACK</v>
          </cell>
        </row>
        <row r="51">
          <cell r="A51">
            <v>1000101</v>
          </cell>
          <cell r="B51">
            <v>1000101</v>
          </cell>
          <cell r="C51" t="str">
            <v>RAYON X INTÉRIEUR 25" BLA</v>
          </cell>
          <cell r="D51" t="str">
            <v>NC</v>
          </cell>
          <cell r="E51">
            <v>29</v>
          </cell>
          <cell r="F51" t="str">
            <v>SPOKE X INNER 25" WHITE</v>
          </cell>
        </row>
        <row r="52">
          <cell r="A52">
            <v>1000102</v>
          </cell>
          <cell r="B52">
            <v>1000102</v>
          </cell>
          <cell r="C52" t="str">
            <v>RAYON X EXTÉRIEUR 25" BLA</v>
          </cell>
          <cell r="D52" t="str">
            <v>NC</v>
          </cell>
          <cell r="E52">
            <v>29</v>
          </cell>
          <cell r="F52" t="str">
            <v>SPOKE X OUTHER 25" WHITE</v>
          </cell>
        </row>
        <row r="53">
          <cell r="A53">
            <v>1000103</v>
          </cell>
          <cell r="B53">
            <v>1000103</v>
          </cell>
          <cell r="C53" t="str">
            <v>RAYON X INTÉRIEUR 26" NOI</v>
          </cell>
          <cell r="D53" t="str">
            <v>R</v>
          </cell>
          <cell r="E53">
            <v>29</v>
          </cell>
          <cell r="F53" t="str">
            <v>SPOKE X INNER 26" BLACK</v>
          </cell>
        </row>
        <row r="54">
          <cell r="A54">
            <v>1000104</v>
          </cell>
          <cell r="B54">
            <v>1000104</v>
          </cell>
          <cell r="C54" t="str">
            <v>RAYON X EXTÉRIEUR 25" NOI</v>
          </cell>
          <cell r="D54" t="str">
            <v>R</v>
          </cell>
          <cell r="E54">
            <v>29</v>
          </cell>
          <cell r="F54" t="str">
            <v>SPOKE X OUTHER 25" BLACK</v>
          </cell>
        </row>
        <row r="55">
          <cell r="A55">
            <v>1000105</v>
          </cell>
          <cell r="B55">
            <v>1000105</v>
          </cell>
          <cell r="C55" t="str">
            <v>RAYON X INTÉRIEUR 26" BLA</v>
          </cell>
          <cell r="D55" t="str">
            <v>NC</v>
          </cell>
          <cell r="E55">
            <v>29</v>
          </cell>
          <cell r="F55" t="str">
            <v>SPOKE X INNER 26" WHITE</v>
          </cell>
        </row>
        <row r="56">
          <cell r="A56">
            <v>1000106</v>
          </cell>
          <cell r="B56">
            <v>1000106</v>
          </cell>
          <cell r="C56" t="str">
            <v>RAYON X EXTÉRIEUR 26" BLA</v>
          </cell>
          <cell r="D56" t="str">
            <v>NC</v>
          </cell>
          <cell r="E56">
            <v>29</v>
          </cell>
          <cell r="F56" t="str">
            <v>SPOKE X OUTHER 26" WHITE</v>
          </cell>
        </row>
        <row r="57">
          <cell r="A57">
            <v>1000115</v>
          </cell>
          <cell r="B57">
            <v>1000115</v>
          </cell>
          <cell r="C57" t="str">
            <v>PNEU PLEIN 24"X1" GRIS</v>
          </cell>
          <cell r="D57" t="str">
            <v xml:space="preserve"> </v>
          </cell>
          <cell r="E57">
            <v>58</v>
          </cell>
          <cell r="F57" t="str">
            <v>TIRE SOLID 24"X1" GREY</v>
          </cell>
        </row>
        <row r="58">
          <cell r="A58">
            <v>1000116</v>
          </cell>
          <cell r="B58">
            <v>1000116</v>
          </cell>
          <cell r="C58" t="str">
            <v>PNEU PLEIN 20" GRIS</v>
          </cell>
          <cell r="D58" t="str">
            <v xml:space="preserve"> </v>
          </cell>
          <cell r="E58">
            <v>77</v>
          </cell>
          <cell r="F58" t="str">
            <v>TIRE SOLID 20" GREY</v>
          </cell>
        </row>
        <row r="59">
          <cell r="A59">
            <v>1000117</v>
          </cell>
          <cell r="B59">
            <v>1000117</v>
          </cell>
          <cell r="C59" t="str">
            <v>PNEU PLEIN 22" GRIS</v>
          </cell>
          <cell r="D59" t="str">
            <v xml:space="preserve"> </v>
          </cell>
          <cell r="E59">
            <v>77</v>
          </cell>
          <cell r="F59" t="str">
            <v>TIRE SOLID 22" GREY</v>
          </cell>
        </row>
        <row r="60">
          <cell r="A60">
            <v>1000119</v>
          </cell>
          <cell r="B60">
            <v>1000119</v>
          </cell>
          <cell r="C60" t="str">
            <v>RAYON LX 22" BLANC</v>
          </cell>
          <cell r="D60" t="str">
            <v xml:space="preserve"> </v>
          </cell>
          <cell r="E60">
            <v>53</v>
          </cell>
          <cell r="F60" t="str">
            <v>SPOKE LX 22" WHITE</v>
          </cell>
        </row>
        <row r="61">
          <cell r="A61">
            <v>1000120</v>
          </cell>
          <cell r="B61">
            <v>1000120</v>
          </cell>
          <cell r="C61" t="str">
            <v>ROUE ARRIÈRE 20" MICRO</v>
          </cell>
          <cell r="D61" t="str">
            <v xml:space="preserve"> </v>
          </cell>
          <cell r="E61">
            <v>612</v>
          </cell>
          <cell r="F61" t="str">
            <v>REARWHEEL  20" MICRO</v>
          </cell>
        </row>
        <row r="62">
          <cell r="A62">
            <v>1000122</v>
          </cell>
          <cell r="B62">
            <v>1000122</v>
          </cell>
          <cell r="C62" t="str">
            <v>PNEUS À CHAMBRE À AIR 20"</v>
          </cell>
          <cell r="D62" t="str">
            <v xml:space="preserve"> MICRO</v>
          </cell>
          <cell r="E62">
            <v>77</v>
          </cell>
          <cell r="F62" t="str">
            <v>TUBE TIRES 20" MICRO</v>
          </cell>
        </row>
        <row r="63">
          <cell r="A63">
            <v>1000124</v>
          </cell>
          <cell r="B63">
            <v>1000124</v>
          </cell>
          <cell r="C63" t="str">
            <v>PNEUS 24" À SCULPTURES (P</v>
          </cell>
          <cell r="D63" t="str">
            <v>R1MO)</v>
          </cell>
          <cell r="E63">
            <v>58</v>
          </cell>
          <cell r="F63" t="str">
            <v>TIRES 24" TREADED (PR1MO)</v>
          </cell>
        </row>
        <row r="64">
          <cell r="A64">
            <v>1000220</v>
          </cell>
          <cell r="B64">
            <v>1000220</v>
          </cell>
          <cell r="C64" t="str">
            <v>PNEU PLEIN 20"X1" NOIR PR</v>
          </cell>
          <cell r="D64" t="str">
            <v>IMO</v>
          </cell>
          <cell r="E64">
            <v>77</v>
          </cell>
          <cell r="F64" t="str">
            <v>TIRE SOLID 20"X1" BLACK P</v>
          </cell>
        </row>
        <row r="65">
          <cell r="A65">
            <v>1000222</v>
          </cell>
          <cell r="B65">
            <v>1000222</v>
          </cell>
          <cell r="C65" t="str">
            <v>PNEU PLEIN 22"X1" NOIR PR</v>
          </cell>
          <cell r="D65" t="str">
            <v>IMO</v>
          </cell>
          <cell r="E65">
            <v>77</v>
          </cell>
          <cell r="F65" t="str">
            <v>TIRE SOLID 22"X1" BLACK P</v>
          </cell>
        </row>
        <row r="66">
          <cell r="A66">
            <v>1000224</v>
          </cell>
          <cell r="B66">
            <v>1000224</v>
          </cell>
          <cell r="C66" t="str">
            <v>PNEU PLEIN 24"X1" NOIR PR</v>
          </cell>
          <cell r="D66" t="str">
            <v>IMO</v>
          </cell>
          <cell r="E66">
            <v>77</v>
          </cell>
          <cell r="F66" t="str">
            <v>TIRE SOLID 24"X1" BLACK P</v>
          </cell>
        </row>
        <row r="67">
          <cell r="A67">
            <v>1000225</v>
          </cell>
          <cell r="B67">
            <v>1000225</v>
          </cell>
          <cell r="C67" t="str">
            <v>PNEU PLEIN 25"X1" NOIR PR</v>
          </cell>
          <cell r="D67" t="str">
            <v>IMO</v>
          </cell>
          <cell r="E67">
            <v>77</v>
          </cell>
          <cell r="F67" t="str">
            <v>TIRE SOLID 25"X1" BLACK P</v>
          </cell>
        </row>
        <row r="68">
          <cell r="A68">
            <v>1000226</v>
          </cell>
          <cell r="B68">
            <v>1000226</v>
          </cell>
          <cell r="C68" t="str">
            <v>PNEU PLEIN 26"X1" NOIR PR</v>
          </cell>
          <cell r="D68" t="str">
            <v>IMO</v>
          </cell>
          <cell r="E68">
            <v>77</v>
          </cell>
          <cell r="F68" t="str">
            <v>TIRE SOLID 26"X1" BLACK P</v>
          </cell>
        </row>
        <row r="69">
          <cell r="A69">
            <v>1100022</v>
          </cell>
          <cell r="B69">
            <v>1100022</v>
          </cell>
          <cell r="C69" t="str">
            <v>ESSIEU À DÉBLOCAGE RAPIDE</v>
          </cell>
          <cell r="D69" t="str">
            <v xml:space="preserve"> 1/2"/12,7 MM X 91 MM</v>
          </cell>
          <cell r="E69">
            <v>81</v>
          </cell>
          <cell r="F69" t="str">
            <v>AXLE QR 1/2" / 12,7MM X 9</v>
          </cell>
        </row>
        <row r="70">
          <cell r="A70">
            <v>1100023</v>
          </cell>
          <cell r="B70">
            <v>1100023</v>
          </cell>
          <cell r="C70" t="str">
            <v>ESSIEU À DÉBLOCAGE RAPIDE</v>
          </cell>
          <cell r="D70" t="str">
            <v xml:space="preserve"> 1/2"/12,7 MM X 99 MM</v>
          </cell>
          <cell r="E70">
            <v>81</v>
          </cell>
          <cell r="F70" t="str">
            <v>AXLE QR 1/2" / 12,7MM X 9</v>
          </cell>
        </row>
        <row r="71">
          <cell r="A71">
            <v>1100026</v>
          </cell>
          <cell r="B71">
            <v>1100026</v>
          </cell>
          <cell r="C71" t="str">
            <v>ESSIEU À DÉBLOCAGE RAPIDE</v>
          </cell>
          <cell r="D71" t="str">
            <v xml:space="preserve"> 1/2"/127 MM X 104 MM</v>
          </cell>
          <cell r="E71">
            <v>81</v>
          </cell>
          <cell r="F71" t="str">
            <v>AXLE QR 1/2" / 127MM X 10</v>
          </cell>
        </row>
        <row r="72">
          <cell r="A72">
            <v>1100028</v>
          </cell>
          <cell r="B72">
            <v>1100028</v>
          </cell>
          <cell r="C72" t="str">
            <v>ENTRETOISE ADAPTATEUR DÉB</v>
          </cell>
          <cell r="D72" t="str">
            <v>LOC. RAPIDE 7 MM</v>
          </cell>
          <cell r="E72">
            <v>20</v>
          </cell>
          <cell r="F72" t="str">
            <v>SPACER QR-ADAPTER 7MM</v>
          </cell>
        </row>
        <row r="73">
          <cell r="A73">
            <v>1100071</v>
          </cell>
          <cell r="B73">
            <v>1100071</v>
          </cell>
          <cell r="C73" t="str">
            <v>ROUE ARRIÈRE 24" SPOX SPO</v>
          </cell>
          <cell r="D73" t="str">
            <v>RT SANS MAIN COURANTE</v>
          </cell>
          <cell r="E73">
            <v>948</v>
          </cell>
          <cell r="F73" t="str">
            <v>REARWHEEL 24" SPOX SPORT</v>
          </cell>
        </row>
        <row r="74">
          <cell r="A74">
            <v>1100083</v>
          </cell>
          <cell r="B74">
            <v>1100083</v>
          </cell>
          <cell r="C74" t="str">
            <v>ROUE ARRIÈRE 24" SPOX STD</v>
          </cell>
          <cell r="D74" t="str">
            <v xml:space="preserve"> 6 PATTES</v>
          </cell>
          <cell r="E74">
            <v>948</v>
          </cell>
          <cell r="F74" t="str">
            <v>REARWHEEL 24" SPOX STD 6</v>
          </cell>
        </row>
        <row r="75">
          <cell r="A75">
            <v>1100084</v>
          </cell>
          <cell r="B75">
            <v>1100084</v>
          </cell>
          <cell r="C75" t="str">
            <v>ROUE AR 24" SPOX STD 6 AT</v>
          </cell>
          <cell r="D75" t="str">
            <v>TACHES RAYONS ROUGES</v>
          </cell>
          <cell r="E75">
            <v>948</v>
          </cell>
          <cell r="F75" t="str">
            <v>REAR WHEEL 24" SPOX STD 6</v>
          </cell>
        </row>
        <row r="76">
          <cell r="A76">
            <v>1100089</v>
          </cell>
          <cell r="B76">
            <v>1100089</v>
          </cell>
          <cell r="C76" t="str">
            <v>ROUE AR 24" SPOX STD SANS</v>
          </cell>
          <cell r="D76" t="str">
            <v xml:space="preserve"> MAIN COUR. RAYONS ROUGES</v>
          </cell>
          <cell r="E76">
            <v>948</v>
          </cell>
          <cell r="F76" t="str">
            <v>REARWHEEL 24" SPOX STD NO</v>
          </cell>
        </row>
        <row r="77">
          <cell r="A77">
            <v>1100091</v>
          </cell>
          <cell r="B77">
            <v>1100091</v>
          </cell>
          <cell r="C77" t="str">
            <v>ROUE AR 26" SPOX SPORT SA</v>
          </cell>
          <cell r="D77" t="str">
            <v>NS MAIN COURANTE</v>
          </cell>
          <cell r="E77">
            <v>948</v>
          </cell>
          <cell r="F77" t="str">
            <v>REARWHEEL 26" SPOX SPORT</v>
          </cell>
        </row>
        <row r="78">
          <cell r="A78">
            <v>1100100</v>
          </cell>
          <cell r="B78">
            <v>1100100</v>
          </cell>
          <cell r="C78" t="str">
            <v>ROUE ARRIÈRE 26" SPOX STD</v>
          </cell>
          <cell r="D78" t="str">
            <v xml:space="preserve"> SANS MAIN COURANTE</v>
          </cell>
          <cell r="E78">
            <v>948</v>
          </cell>
          <cell r="F78" t="str">
            <v>REARWHEEL 26" SPOX STD NO</v>
          </cell>
        </row>
        <row r="79">
          <cell r="A79">
            <v>1100141</v>
          </cell>
          <cell r="B79">
            <v>1100141</v>
          </cell>
          <cell r="C79" t="str">
            <v>ROUE ARRIÈRE 24" SPINERGY</v>
          </cell>
          <cell r="D79" t="str">
            <v xml:space="preserve"> X NOIR SCHWALBE ONE</v>
          </cell>
          <cell r="E79">
            <v>948</v>
          </cell>
          <cell r="F79" t="str">
            <v>REARWHEEL 24"SPINERGY X B</v>
          </cell>
        </row>
        <row r="80">
          <cell r="A80">
            <v>1100146</v>
          </cell>
          <cell r="B80">
            <v>1100146</v>
          </cell>
          <cell r="C80" t="str">
            <v>ROUE ARRIÈRE 25" SPINERGY</v>
          </cell>
          <cell r="D80" t="str">
            <v xml:space="preserve"> X NOIR SCHWALBE ONE</v>
          </cell>
          <cell r="E80">
            <v>948</v>
          </cell>
          <cell r="F80" t="str">
            <v>REARWHEEL 25"SPINERGY X B</v>
          </cell>
        </row>
        <row r="81">
          <cell r="A81">
            <v>1100150</v>
          </cell>
          <cell r="B81">
            <v>1100150</v>
          </cell>
          <cell r="C81" t="str">
            <v>ESSIEU DÉBLOC. RAPIDE 1/2</v>
          </cell>
          <cell r="D81" t="str">
            <v>"/127 MM X 108 MM</v>
          </cell>
          <cell r="E81">
            <v>90</v>
          </cell>
          <cell r="F81" t="str">
            <v>AXLE QR 1/2" / 127MM X 10</v>
          </cell>
        </row>
        <row r="82">
          <cell r="A82">
            <v>1100154</v>
          </cell>
          <cell r="B82">
            <v>1100154</v>
          </cell>
          <cell r="C82" t="str">
            <v>ROUE ARRIÈRE 24" SPINERGY</v>
          </cell>
          <cell r="D82" t="str">
            <v xml:space="preserve"> X NOIR RIGHT RUN</v>
          </cell>
          <cell r="E82">
            <v>948</v>
          </cell>
          <cell r="F82" t="str">
            <v>REARWHEEL 24"SPINERGY X B</v>
          </cell>
        </row>
        <row r="83">
          <cell r="A83">
            <v>1100155</v>
          </cell>
          <cell r="B83">
            <v>1100155</v>
          </cell>
          <cell r="C83" t="str">
            <v>ROUE ARRIÈRE 25"SPINERGY</v>
          </cell>
          <cell r="D83" t="str">
            <v>X NOIR RIGHT RUN</v>
          </cell>
          <cell r="E83">
            <v>948</v>
          </cell>
          <cell r="F83" t="str">
            <v>REARWHEEL 25"SPINERGY X B</v>
          </cell>
        </row>
        <row r="84">
          <cell r="A84">
            <v>1100156</v>
          </cell>
          <cell r="B84">
            <v>1100156</v>
          </cell>
          <cell r="C84" t="str">
            <v>ROUE ARRIÈRE 26"SPINERGY</v>
          </cell>
          <cell r="D84" t="str">
            <v>X NOIR RIGHT RUN</v>
          </cell>
          <cell r="E84">
            <v>948</v>
          </cell>
          <cell r="F84" t="str">
            <v>REARWHEEL 26"SPINERGY X B</v>
          </cell>
        </row>
        <row r="85">
          <cell r="A85">
            <v>1100164</v>
          </cell>
          <cell r="B85">
            <v>1100164</v>
          </cell>
          <cell r="C85" t="str">
            <v>ROUE ARRIÈRE 24" SPINERGY</v>
          </cell>
          <cell r="D85" t="str">
            <v xml:space="preserve"> X BLANC RIGHT RUN</v>
          </cell>
          <cell r="E85">
            <v>948</v>
          </cell>
          <cell r="F85" t="str">
            <v>REARWHEEL 24"SPINERGY X W</v>
          </cell>
        </row>
        <row r="86">
          <cell r="A86">
            <v>1100165</v>
          </cell>
          <cell r="B86">
            <v>1100165</v>
          </cell>
          <cell r="C86" t="str">
            <v>ROUE ARRIÈRE 25"SPINERGY</v>
          </cell>
          <cell r="D86" t="str">
            <v>X BLANC RIGHT RUN</v>
          </cell>
          <cell r="E86">
            <v>948</v>
          </cell>
          <cell r="F86" t="str">
            <v>REARWHEEL 25"SPINERGY X W</v>
          </cell>
        </row>
        <row r="87">
          <cell r="A87">
            <v>1100166</v>
          </cell>
          <cell r="B87">
            <v>1100166</v>
          </cell>
          <cell r="C87" t="str">
            <v>ROUE ARRIÈRE 26"SPINERGY</v>
          </cell>
          <cell r="D87" t="str">
            <v>X BLANC RIGHT RUN</v>
          </cell>
          <cell r="E87">
            <v>948</v>
          </cell>
          <cell r="F87" t="str">
            <v>REARWHEEL 26"SPINERGY X W</v>
          </cell>
        </row>
        <row r="88">
          <cell r="A88">
            <v>1100184</v>
          </cell>
          <cell r="B88">
            <v>1100184</v>
          </cell>
          <cell r="C88" t="str">
            <v>ROUE ARRIÈRE 24" SPINERGY</v>
          </cell>
          <cell r="D88" t="str">
            <v xml:space="preserve"> X BLANC RIGHT RUN</v>
          </cell>
          <cell r="E88">
            <v>948</v>
          </cell>
          <cell r="F88" t="str">
            <v>REARWHEEL 24"SPINERGY X W</v>
          </cell>
        </row>
        <row r="89">
          <cell r="A89">
            <v>1100185</v>
          </cell>
          <cell r="B89">
            <v>1100185</v>
          </cell>
          <cell r="C89" t="str">
            <v>ROUE ARRIÈRE 25" SPINERGY</v>
          </cell>
          <cell r="D89" t="str">
            <v xml:space="preserve"> X BLANC SCHWALBE ONE</v>
          </cell>
          <cell r="E89">
            <v>948</v>
          </cell>
          <cell r="F89" t="str">
            <v>REARWHEEL 25"SPINERGY X W</v>
          </cell>
        </row>
        <row r="90">
          <cell r="A90">
            <v>1100201</v>
          </cell>
          <cell r="B90">
            <v>1100201</v>
          </cell>
          <cell r="C90" t="str">
            <v>ROUE AR 24" SPINERGY X SA</v>
          </cell>
          <cell r="D90" t="str">
            <v>NS M.C. PNEU MARATH. NOIR</v>
          </cell>
          <cell r="E90">
            <v>948</v>
          </cell>
          <cell r="F90" t="str">
            <v>REARWHEEL 24" SPINERGY X</v>
          </cell>
        </row>
        <row r="91">
          <cell r="A91">
            <v>1100202</v>
          </cell>
          <cell r="B91">
            <v>1100202</v>
          </cell>
          <cell r="C91" t="str">
            <v>ROUEAR 24" SPINERGY X SAN</v>
          </cell>
          <cell r="D91" t="str">
            <v>S M.C. PNEU MARATH. BLANC</v>
          </cell>
          <cell r="E91">
            <v>948</v>
          </cell>
          <cell r="F91" t="str">
            <v>REARWHEEL 24"SPINERGY X N</v>
          </cell>
        </row>
        <row r="92">
          <cell r="A92">
            <v>1100203</v>
          </cell>
          <cell r="B92">
            <v>1100203</v>
          </cell>
          <cell r="C92" t="str">
            <v>ROUE AR 24" SPINERGY X SA</v>
          </cell>
          <cell r="D92" t="str">
            <v>NS MAIN C. PNEU ONE NOIR</v>
          </cell>
          <cell r="E92">
            <v>948</v>
          </cell>
          <cell r="F92" t="str">
            <v>REARWHEEL 24" SPINERGY X</v>
          </cell>
        </row>
        <row r="93">
          <cell r="A93">
            <v>1100204</v>
          </cell>
          <cell r="B93">
            <v>1100204</v>
          </cell>
          <cell r="C93" t="str">
            <v>ROUE AR 24" SPINERGY X SA</v>
          </cell>
          <cell r="D93" t="str">
            <v>NS MAIN C. PNEU ONE BLANC</v>
          </cell>
          <cell r="E93">
            <v>948</v>
          </cell>
          <cell r="F93" t="str">
            <v>REARWHEEL 24" SPINERGY X</v>
          </cell>
        </row>
        <row r="94">
          <cell r="A94">
            <v>1100205</v>
          </cell>
          <cell r="B94">
            <v>1100205</v>
          </cell>
          <cell r="C94" t="str">
            <v>ROUE AR 24" SPINERGY X SA</v>
          </cell>
          <cell r="D94" t="str">
            <v>NS M. C. PNEU RRUN NOIR</v>
          </cell>
          <cell r="E94">
            <v>948</v>
          </cell>
          <cell r="F94" t="str">
            <v>REARWHEEL 24"SPINERGY X N</v>
          </cell>
        </row>
        <row r="95">
          <cell r="A95">
            <v>1100206</v>
          </cell>
          <cell r="B95">
            <v>1100206</v>
          </cell>
          <cell r="C95" t="str">
            <v>ROUE AR 24" SPINERGY X SA</v>
          </cell>
          <cell r="D95" t="str">
            <v>NS M. C. PNEU RRUN BLANC</v>
          </cell>
          <cell r="E95">
            <v>948</v>
          </cell>
          <cell r="F95" t="str">
            <v>REARWHEEL 24" SPINERGY X</v>
          </cell>
        </row>
        <row r="96">
          <cell r="A96">
            <v>1100207</v>
          </cell>
          <cell r="B96">
            <v>1100207</v>
          </cell>
          <cell r="C96" t="str">
            <v>ROUE AR 25" SPINERGY X SA</v>
          </cell>
          <cell r="D96" t="str">
            <v>NS M.C. PNEU MARATH. NOIR</v>
          </cell>
          <cell r="E96">
            <v>948</v>
          </cell>
          <cell r="F96" t="str">
            <v>REARWHEEL 25" SPINERGY X</v>
          </cell>
        </row>
        <row r="97">
          <cell r="A97">
            <v>1100208</v>
          </cell>
          <cell r="B97">
            <v>1100208</v>
          </cell>
          <cell r="C97" t="str">
            <v>ROUEAR 25" SPINERGY X SAN</v>
          </cell>
          <cell r="D97" t="str">
            <v>S M.C. PNEU MARATH. BLANC</v>
          </cell>
          <cell r="E97">
            <v>948</v>
          </cell>
          <cell r="F97" t="str">
            <v>REARWHEEL 25" SPINERGY X</v>
          </cell>
        </row>
        <row r="98">
          <cell r="A98">
            <v>1100209</v>
          </cell>
          <cell r="B98">
            <v>1100209</v>
          </cell>
          <cell r="C98" t="str">
            <v>ROUE AR 25" SPINERGY X SA</v>
          </cell>
          <cell r="D98" t="str">
            <v>NS MAIN C. PNEU ONE NOIR</v>
          </cell>
          <cell r="E98">
            <v>948</v>
          </cell>
          <cell r="F98" t="str">
            <v>REARWHEEL 25" SPINERGY X</v>
          </cell>
        </row>
        <row r="99">
          <cell r="A99">
            <v>1100210</v>
          </cell>
          <cell r="B99">
            <v>1100210</v>
          </cell>
          <cell r="C99" t="str">
            <v>ROUE AR 25" SPINERGY X SA</v>
          </cell>
          <cell r="D99" t="str">
            <v>NS MAIN C. PNEU ONE BLANC</v>
          </cell>
          <cell r="E99">
            <v>948</v>
          </cell>
          <cell r="F99" t="str">
            <v>REARWHEEL 25" SPINERGY X</v>
          </cell>
        </row>
        <row r="100">
          <cell r="A100">
            <v>1100211</v>
          </cell>
          <cell r="B100">
            <v>1100211</v>
          </cell>
          <cell r="C100" t="str">
            <v>ROUE AR 25" SPINERGY X SA</v>
          </cell>
          <cell r="D100" t="str">
            <v>NS M. C. PNEU RRUN NOIR</v>
          </cell>
          <cell r="E100">
            <v>948</v>
          </cell>
          <cell r="F100" t="str">
            <v>REARWHEEL 25" SPINERGY X</v>
          </cell>
        </row>
        <row r="101">
          <cell r="A101">
            <v>1100212</v>
          </cell>
          <cell r="B101">
            <v>1100212</v>
          </cell>
          <cell r="C101" t="str">
            <v>ROUE AR 25" SPINERGY X SA</v>
          </cell>
          <cell r="D101" t="str">
            <v>NS M. C. PNEU RRUN BLANC</v>
          </cell>
          <cell r="E101">
            <v>948</v>
          </cell>
          <cell r="F101" t="str">
            <v>REARWHEEL 25" SPINERGY X</v>
          </cell>
        </row>
        <row r="102">
          <cell r="A102">
            <v>1100274</v>
          </cell>
          <cell r="B102">
            <v>1100274</v>
          </cell>
          <cell r="C102" t="str">
            <v>ROUE ARRIÈRE 24" SPINERGY</v>
          </cell>
          <cell r="D102" t="str">
            <v xml:space="preserve"> X NOIR MARATHON PLUS</v>
          </cell>
          <cell r="E102">
            <v>948</v>
          </cell>
          <cell r="F102" t="str">
            <v>REARWHEEL 24"SPINERGY X B</v>
          </cell>
        </row>
        <row r="103">
          <cell r="A103">
            <v>1100275</v>
          </cell>
          <cell r="B103">
            <v>1100275</v>
          </cell>
          <cell r="C103" t="str">
            <v>ROUE ARRIÈRE 25"SPINERGY</v>
          </cell>
          <cell r="D103" t="str">
            <v>X NOIR MARATHON PLUS</v>
          </cell>
          <cell r="E103">
            <v>948</v>
          </cell>
          <cell r="F103" t="str">
            <v>REARWHEEL 25"SPINERGY X B</v>
          </cell>
        </row>
        <row r="104">
          <cell r="A104">
            <v>1100276</v>
          </cell>
          <cell r="B104">
            <v>1100276</v>
          </cell>
          <cell r="C104" t="str">
            <v>ROUE ARRIÈRE 26" SPINERGY</v>
          </cell>
          <cell r="D104" t="str">
            <v xml:space="preserve"> X NOIR MARATHON PLUS</v>
          </cell>
          <cell r="E104">
            <v>948</v>
          </cell>
          <cell r="F104" t="str">
            <v>REARWHEEL 26"SPINERGY X B</v>
          </cell>
        </row>
        <row r="105">
          <cell r="A105">
            <v>1100284</v>
          </cell>
          <cell r="B105">
            <v>1100284</v>
          </cell>
          <cell r="C105" t="str">
            <v>ROUE ARRIÈRE 24" SPINERGY</v>
          </cell>
          <cell r="D105" t="str">
            <v xml:space="preserve"> X BLANC MARATHON PLUS</v>
          </cell>
          <cell r="E105">
            <v>948</v>
          </cell>
          <cell r="F105" t="str">
            <v>REARWHEEL 24"SPINERGY X W</v>
          </cell>
        </row>
        <row r="106">
          <cell r="A106">
            <v>1100285</v>
          </cell>
          <cell r="B106">
            <v>1100285</v>
          </cell>
          <cell r="C106" t="str">
            <v>ROUE ARRIÈRE 25"SPINERGY</v>
          </cell>
          <cell r="D106" t="str">
            <v>X BLANC MARATHON PLUS</v>
          </cell>
          <cell r="E106">
            <v>948</v>
          </cell>
          <cell r="F106" t="str">
            <v>REARWHEEL 25"SPINERGY X W</v>
          </cell>
        </row>
        <row r="107">
          <cell r="A107">
            <v>1100286</v>
          </cell>
          <cell r="B107">
            <v>1100286</v>
          </cell>
          <cell r="C107" t="str">
            <v>ROUE ARRIÈRE 26"SPINERGY</v>
          </cell>
          <cell r="D107" t="str">
            <v>X BLANC MARATHON PLUS</v>
          </cell>
          <cell r="E107">
            <v>948</v>
          </cell>
          <cell r="F107" t="str">
            <v>REARWHEEL 26"SPINERGY X W</v>
          </cell>
        </row>
        <row r="108">
          <cell r="A108">
            <v>1100300</v>
          </cell>
          <cell r="B108">
            <v>1100300</v>
          </cell>
          <cell r="C108" t="str">
            <v>PNEU RETYRE TRACTION 24"</v>
          </cell>
          <cell r="D108" t="str">
            <v>CPL, PAIRE</v>
          </cell>
          <cell r="E108">
            <v>412</v>
          </cell>
          <cell r="F108" t="str">
            <v>TYRE RETYRE TRACTION 24"C</v>
          </cell>
        </row>
        <row r="109">
          <cell r="A109">
            <v>1100360</v>
          </cell>
          <cell r="B109">
            <v>1100360</v>
          </cell>
          <cell r="C109" t="str">
            <v>ARBRE DE COMMANDE MAIN DO</v>
          </cell>
          <cell r="D109" t="str">
            <v>UBLE CONIQUE 27</v>
          </cell>
          <cell r="E109">
            <v>948</v>
          </cell>
          <cell r="F109" t="str">
            <v>DRIVING-SHAFT ONE-ARMDRIV</v>
          </cell>
        </row>
        <row r="110">
          <cell r="A110">
            <v>1100361</v>
          </cell>
          <cell r="B110">
            <v>1100361</v>
          </cell>
          <cell r="C110" t="str">
            <v>ARBRE DE COMMANDE MAIN DO</v>
          </cell>
          <cell r="D110" t="str">
            <v>UBLE CONIQUE 30-33</v>
          </cell>
          <cell r="E110">
            <v>948</v>
          </cell>
          <cell r="F110" t="str">
            <v>DRIVING-SHAFT ONE-ARMDRIV</v>
          </cell>
        </row>
        <row r="111">
          <cell r="A111">
            <v>1100362</v>
          </cell>
          <cell r="B111">
            <v>1100362</v>
          </cell>
          <cell r="C111" t="str">
            <v>ARBRE DE COMMANDE MAIN DO</v>
          </cell>
          <cell r="D111" t="str">
            <v>UBLE CONIQUE 33-36</v>
          </cell>
          <cell r="E111">
            <v>948</v>
          </cell>
          <cell r="F111" t="str">
            <v>DRIVING-SHAFT ONE-ARMDRIV</v>
          </cell>
        </row>
        <row r="112">
          <cell r="A112">
            <v>1100363</v>
          </cell>
          <cell r="B112">
            <v>1100363</v>
          </cell>
          <cell r="C112" t="str">
            <v>ARBRE DE COMMANDE MAIN DO</v>
          </cell>
          <cell r="D112" t="str">
            <v>UBLE CONIQUE 39-42</v>
          </cell>
          <cell r="E112">
            <v>948</v>
          </cell>
          <cell r="F112" t="str">
            <v>DRIVING-SHAFT ONE-ARMDRIV</v>
          </cell>
        </row>
        <row r="113">
          <cell r="A113">
            <v>1100364</v>
          </cell>
          <cell r="B113">
            <v>1100364</v>
          </cell>
          <cell r="C113" t="str">
            <v>ARBRE DE COMMANDE MAIN DO</v>
          </cell>
          <cell r="D113" t="str">
            <v>UBLE CONIQUE 45-50</v>
          </cell>
          <cell r="E113">
            <v>948</v>
          </cell>
          <cell r="F113" t="str">
            <v>DRIVING-SHAFT ONE-ARMDRIV</v>
          </cell>
        </row>
        <row r="114">
          <cell r="A114">
            <v>1101520</v>
          </cell>
          <cell r="B114">
            <v>1101520</v>
          </cell>
          <cell r="C114" t="str">
            <v>KIT MAIN DBLE ROUES 20" A</v>
          </cell>
          <cell r="D114" t="str">
            <v>VEC MAIN C. ALU DÉB. RAP</v>
          </cell>
          <cell r="E114">
            <v>2211</v>
          </cell>
          <cell r="F114" t="str">
            <v>ONE-ARMDRIVE KIT 20" WHEE</v>
          </cell>
        </row>
        <row r="115">
          <cell r="A115">
            <v>1101522</v>
          </cell>
          <cell r="B115">
            <v>1101522</v>
          </cell>
          <cell r="C115" t="str">
            <v>KIT MAIN DBLE ROUES 22" A</v>
          </cell>
          <cell r="D115" t="str">
            <v>VEC MAIN C. ALU DÉB. RAP</v>
          </cell>
          <cell r="E115">
            <v>2211</v>
          </cell>
          <cell r="F115" t="str">
            <v>ONE-ARMDRIVE KIT 22" WHEE</v>
          </cell>
        </row>
        <row r="116">
          <cell r="A116">
            <v>1101524</v>
          </cell>
          <cell r="B116">
            <v>1101524</v>
          </cell>
          <cell r="C116" t="str">
            <v>KIT MAIN DBLE ROUES 24" A</v>
          </cell>
          <cell r="D116" t="str">
            <v>VEC MAIN C. ALU DÉB. RAP</v>
          </cell>
          <cell r="E116">
            <v>2211</v>
          </cell>
          <cell r="F116" t="str">
            <v>ONE-ARMDRIVE KIT 24" WHEE</v>
          </cell>
        </row>
        <row r="117">
          <cell r="A117">
            <v>1101526</v>
          </cell>
          <cell r="B117">
            <v>1101526</v>
          </cell>
          <cell r="C117" t="str">
            <v>KIT MAIN DBLE ROUES 26" A</v>
          </cell>
          <cell r="D117" t="str">
            <v>VEC MAIN C. ALU DÉB. RAP</v>
          </cell>
          <cell r="E117">
            <v>2211</v>
          </cell>
          <cell r="F117" t="str">
            <v>ONE-ARMDRIVE KIT 26" WHEE</v>
          </cell>
        </row>
        <row r="118">
          <cell r="A118">
            <v>1101530</v>
          </cell>
          <cell r="B118">
            <v>1101530</v>
          </cell>
          <cell r="C118" t="str">
            <v>KIT MAIN DBLE ROUES 20" A</v>
          </cell>
          <cell r="D118" t="str">
            <v>VEC M.C. FRICT DÉB. RAP</v>
          </cell>
          <cell r="E118">
            <v>2211</v>
          </cell>
          <cell r="F118" t="str">
            <v>ONE-ARMDRIVE KIT 20" WHEE</v>
          </cell>
        </row>
        <row r="119">
          <cell r="A119">
            <v>1101532</v>
          </cell>
          <cell r="B119">
            <v>1101532</v>
          </cell>
          <cell r="C119" t="str">
            <v>KIT MAIN DBLE ROUES 22" A</v>
          </cell>
          <cell r="D119" t="str">
            <v>VEC M.C. FRICT DÉB. RAP</v>
          </cell>
          <cell r="E119">
            <v>2211</v>
          </cell>
          <cell r="F119" t="str">
            <v>ONE-ARMDRIVE KIT 22" WHEE</v>
          </cell>
        </row>
        <row r="120">
          <cell r="A120">
            <v>1101534</v>
          </cell>
          <cell r="B120">
            <v>1101534</v>
          </cell>
          <cell r="C120" t="str">
            <v>KIT MAIN DBLE ROUES 24" A</v>
          </cell>
          <cell r="D120" t="str">
            <v>VEC M.C. FRICT DÉB. RAP</v>
          </cell>
          <cell r="E120">
            <v>2211</v>
          </cell>
          <cell r="F120" t="str">
            <v>ONE-ARMDRIVE KIT 24" WHEE</v>
          </cell>
        </row>
        <row r="121">
          <cell r="A121">
            <v>1101536</v>
          </cell>
          <cell r="B121">
            <v>1101536</v>
          </cell>
          <cell r="C121" t="str">
            <v>KIT MAIN DBLE ROUES 26" A</v>
          </cell>
          <cell r="D121" t="str">
            <v>VEC M.C. FRICT DÉB. RAP</v>
          </cell>
          <cell r="E121">
            <v>2211</v>
          </cell>
          <cell r="F121" t="str">
            <v>ONE-ARMDRIVE KIT 26" WHEE</v>
          </cell>
        </row>
        <row r="122">
          <cell r="A122">
            <v>1101560</v>
          </cell>
          <cell r="B122">
            <v>1101560</v>
          </cell>
          <cell r="C122" t="str">
            <v>ADAPTATEUR QR MAIN DOUBLE</v>
          </cell>
          <cell r="D122" t="str">
            <v xml:space="preserve"> </v>
          </cell>
          <cell r="E122">
            <v>110</v>
          </cell>
          <cell r="F122" t="str">
            <v>QR ADAPTOR ONE ARM DRIVE</v>
          </cell>
        </row>
        <row r="123">
          <cell r="A123">
            <v>1102450</v>
          </cell>
          <cell r="B123">
            <v>1102450</v>
          </cell>
          <cell r="C123" t="str">
            <v>ROUE ARRIÈRE 24"X2" MTB S</v>
          </cell>
          <cell r="D123" t="str">
            <v>ANS MAIN COURANTE</v>
          </cell>
          <cell r="E123">
            <v>421</v>
          </cell>
          <cell r="F123" t="str">
            <v>REAR WHEEL 24"X2" MTB NO</v>
          </cell>
        </row>
        <row r="124">
          <cell r="A124">
            <v>1102461</v>
          </cell>
          <cell r="B124">
            <v>1102461</v>
          </cell>
          <cell r="C124" t="str">
            <v>ROUE ARRIÈRE 24" MTB 18"</v>
          </cell>
          <cell r="D124" t="str">
            <v>MAX GRIP</v>
          </cell>
          <cell r="E124">
            <v>722</v>
          </cell>
          <cell r="F124" t="str">
            <v>REAR WHEEL 24" MTB 18" MA</v>
          </cell>
        </row>
        <row r="125">
          <cell r="A125">
            <v>1102462</v>
          </cell>
          <cell r="B125">
            <v>1102462</v>
          </cell>
          <cell r="C125" t="str">
            <v>ROUE ARRIÈRE 24"X2" MTB</v>
          </cell>
          <cell r="D125" t="str">
            <v xml:space="preserve"> </v>
          </cell>
          <cell r="E125">
            <v>632</v>
          </cell>
          <cell r="F125" t="str">
            <v>REAR WHEEL 24"X2" MTB</v>
          </cell>
        </row>
        <row r="126">
          <cell r="A126">
            <v>1102467</v>
          </cell>
          <cell r="B126">
            <v>1102467</v>
          </cell>
          <cell r="C126" t="str">
            <v>CHAMBRE À AIR VTT 24"X1,7</v>
          </cell>
          <cell r="D126" t="str">
            <v>5"</v>
          </cell>
          <cell r="E126">
            <v>20</v>
          </cell>
          <cell r="F126" t="str">
            <v>INNER TUBE MTB 24"X1,75"</v>
          </cell>
        </row>
        <row r="127">
          <cell r="A127">
            <v>1102468</v>
          </cell>
          <cell r="B127">
            <v>1102468</v>
          </cell>
          <cell r="C127" t="str">
            <v>PNEU SCHWALBE BLACK JACK</v>
          </cell>
          <cell r="D127" t="str">
            <v>24"X1,75</v>
          </cell>
          <cell r="E127">
            <v>58</v>
          </cell>
          <cell r="F127" t="str">
            <v>TIRE SCHWALBE BLACK JACK</v>
          </cell>
        </row>
        <row r="128">
          <cell r="A128">
            <v>1103220</v>
          </cell>
          <cell r="B128">
            <v>1103220</v>
          </cell>
          <cell r="C128" t="str">
            <v>FREINS ASS ROUES 22" SANS</v>
          </cell>
          <cell r="D128" t="str">
            <v xml:space="preserve"> MAIN C., AXE, POIGN POUS</v>
          </cell>
          <cell r="E128">
            <v>1232</v>
          </cell>
          <cell r="F128" t="str">
            <v>ASSISTANT BRAKES  22" WHE</v>
          </cell>
        </row>
        <row r="129">
          <cell r="A129">
            <v>1103229</v>
          </cell>
          <cell r="B129">
            <v>1103229</v>
          </cell>
          <cell r="C129" t="str">
            <v>FREINS ASSIST ROUE AR 22"</v>
          </cell>
          <cell r="D129" t="str">
            <v xml:space="preserve"> L33 CPL MAIN COUR TITANE</v>
          </cell>
          <cell r="E129">
            <v>2236</v>
          </cell>
          <cell r="F129" t="str">
            <v>ASSISTANT BRAKES 22" REAR</v>
          </cell>
        </row>
        <row r="130">
          <cell r="A130">
            <v>1103230</v>
          </cell>
          <cell r="B130">
            <v>1103230</v>
          </cell>
          <cell r="C130" t="str">
            <v>FREINS ASSIST ROUE AR 22"</v>
          </cell>
          <cell r="D130" t="str">
            <v xml:space="preserve"> L36 CPL MAIN COUR TITANE</v>
          </cell>
          <cell r="E130">
            <v>2236</v>
          </cell>
          <cell r="F130" t="str">
            <v>ASSISTANT BRAKES 22" REAR</v>
          </cell>
        </row>
        <row r="131">
          <cell r="A131">
            <v>1103231</v>
          </cell>
          <cell r="B131">
            <v>1103231</v>
          </cell>
          <cell r="C131" t="str">
            <v>FREINS ASSIST ROUE AR 22"</v>
          </cell>
          <cell r="D131" t="str">
            <v xml:space="preserve"> L39 CPL MAIN COUR TITANE</v>
          </cell>
          <cell r="E131">
            <v>2236</v>
          </cell>
          <cell r="F131" t="str">
            <v>ASSISTANT BRAKES 22" REAR</v>
          </cell>
        </row>
        <row r="132">
          <cell r="A132">
            <v>1103232</v>
          </cell>
          <cell r="B132">
            <v>1103232</v>
          </cell>
          <cell r="C132" t="str">
            <v>FREINS ASSIST ROUE AR 22"</v>
          </cell>
          <cell r="D132" t="str">
            <v xml:space="preserve"> L42 CPL MAIN COUR TITANE</v>
          </cell>
          <cell r="E132">
            <v>2236</v>
          </cell>
          <cell r="F132" t="str">
            <v>ASSISTANT BRAKES 22" REAR</v>
          </cell>
        </row>
        <row r="133">
          <cell r="A133">
            <v>1103235</v>
          </cell>
          <cell r="B133">
            <v>1103235</v>
          </cell>
          <cell r="C133" t="str">
            <v>FREINS ASSIST ROUE AR 22"</v>
          </cell>
          <cell r="D133" t="str">
            <v xml:space="preserve"> L45 CPL MAIN COUR TITANE</v>
          </cell>
          <cell r="E133">
            <v>2236</v>
          </cell>
          <cell r="F133" t="str">
            <v>ASSISTANT BRAKES 22" REAR</v>
          </cell>
        </row>
        <row r="134">
          <cell r="A134">
            <v>1103236</v>
          </cell>
          <cell r="B134">
            <v>1103236</v>
          </cell>
          <cell r="C134" t="str">
            <v>FREINS ASSIST ROUE AR 22"</v>
          </cell>
          <cell r="D134" t="str">
            <v xml:space="preserve"> L36 CPL MAIN COUR TITANE</v>
          </cell>
          <cell r="E134">
            <v>2236</v>
          </cell>
          <cell r="F134" t="str">
            <v>ASSISTANT BRAKES 22" REAR</v>
          </cell>
        </row>
        <row r="135">
          <cell r="A135">
            <v>1103237</v>
          </cell>
          <cell r="B135">
            <v>1103237</v>
          </cell>
          <cell r="C135" t="str">
            <v>FREINS ASSIST ROUE AR 22"</v>
          </cell>
          <cell r="D135" t="str">
            <v xml:space="preserve"> L24 CPL MAIN COUR TITANE</v>
          </cell>
          <cell r="E135">
            <v>2236</v>
          </cell>
          <cell r="F135" t="str">
            <v>ASSISTANT BRAKES 22" REAR</v>
          </cell>
        </row>
        <row r="136">
          <cell r="A136">
            <v>1103238</v>
          </cell>
          <cell r="B136">
            <v>1103238</v>
          </cell>
          <cell r="C136" t="str">
            <v>FREINS ASSIST ROUE AR 22"</v>
          </cell>
          <cell r="D136" t="str">
            <v xml:space="preserve"> L27 CPL MAIN COUR TITANE</v>
          </cell>
          <cell r="E136">
            <v>2236</v>
          </cell>
          <cell r="F136" t="str">
            <v>ASSISTANT BRAKES 22" REAR</v>
          </cell>
        </row>
        <row r="137">
          <cell r="A137">
            <v>1103239</v>
          </cell>
          <cell r="B137">
            <v>1103239</v>
          </cell>
          <cell r="C137" t="str">
            <v>FREINS ASSIST ROUE AR 22"</v>
          </cell>
          <cell r="D137" t="str">
            <v xml:space="preserve"> L30 CPL MAIN COUR TITANE</v>
          </cell>
          <cell r="E137">
            <v>2236</v>
          </cell>
          <cell r="F137" t="str">
            <v>ASSISTANT BRAKES 22" REAR</v>
          </cell>
        </row>
        <row r="138">
          <cell r="A138">
            <v>1103240</v>
          </cell>
          <cell r="B138">
            <v>1103240</v>
          </cell>
          <cell r="C138" t="str">
            <v>FREINS ASS ROUES 24" SANS</v>
          </cell>
          <cell r="D138" t="str">
            <v xml:space="preserve"> MAIN C., AXE, POIGN POUS</v>
          </cell>
          <cell r="E138">
            <v>1232</v>
          </cell>
          <cell r="F138" t="str">
            <v>ASSISTANT BRAKES 24" WHEE</v>
          </cell>
        </row>
        <row r="139">
          <cell r="A139">
            <v>1103241</v>
          </cell>
          <cell r="B139">
            <v>1103241</v>
          </cell>
          <cell r="C139" t="str">
            <v>FREINS ASSIST ROUE AR 24"</v>
          </cell>
          <cell r="D139" t="str">
            <v xml:space="preserve"> AVEC MAIN COURANTE ALU</v>
          </cell>
          <cell r="E139">
            <v>1338</v>
          </cell>
          <cell r="F139" t="str">
            <v>ASSISTANT BRAKES24"REARWH</v>
          </cell>
        </row>
        <row r="140">
          <cell r="A140">
            <v>1103242</v>
          </cell>
          <cell r="B140">
            <v>1103242</v>
          </cell>
          <cell r="C140" t="str">
            <v>FREINS ASSIST. ROUE AR 24</v>
          </cell>
          <cell r="D140" t="str">
            <v>" L24 CPL MAIN COUR ALU</v>
          </cell>
          <cell r="E140">
            <v>2003</v>
          </cell>
          <cell r="F140" t="str">
            <v>ASSISTANT BRAKES 24" REAR</v>
          </cell>
        </row>
        <row r="141">
          <cell r="A141">
            <v>1103243</v>
          </cell>
          <cell r="B141">
            <v>1103243</v>
          </cell>
          <cell r="C141" t="str">
            <v>FREINS ASSIST. ROUE AR 24</v>
          </cell>
          <cell r="D141" t="str">
            <v>" L27 CPL MAIN COUR ALU</v>
          </cell>
          <cell r="E141">
            <v>2003</v>
          </cell>
          <cell r="F141" t="str">
            <v>ASSISTANT BRAKES 24" REAR</v>
          </cell>
        </row>
        <row r="142">
          <cell r="A142">
            <v>1103244</v>
          </cell>
          <cell r="B142">
            <v>1103244</v>
          </cell>
          <cell r="C142" t="str">
            <v>FREINS ASSIST. ROUE AR 24</v>
          </cell>
          <cell r="D142" t="str">
            <v>" L30 CPL MAIN COUR ALU</v>
          </cell>
          <cell r="E142">
            <v>2003</v>
          </cell>
          <cell r="F142" t="str">
            <v>ASSISTANT BRAKES 24" REAR</v>
          </cell>
        </row>
        <row r="143">
          <cell r="A143">
            <v>1103245</v>
          </cell>
          <cell r="B143">
            <v>1103245</v>
          </cell>
          <cell r="C143" t="str">
            <v>FREINS ASSIST. ROUE AR 24</v>
          </cell>
          <cell r="D143" t="str">
            <v>" L33 CPL MAIN COUR ALU</v>
          </cell>
          <cell r="E143">
            <v>2003</v>
          </cell>
          <cell r="F143" t="str">
            <v>ASSISTANT BRAKES 24" REAR</v>
          </cell>
        </row>
        <row r="144">
          <cell r="A144">
            <v>1103246</v>
          </cell>
          <cell r="B144">
            <v>1103246</v>
          </cell>
          <cell r="C144" t="str">
            <v>FREINS ASSIST. ROUE AR 24</v>
          </cell>
          <cell r="D144" t="str">
            <v>" L36 CPL MAIN COUR ALU</v>
          </cell>
          <cell r="E144">
            <v>2003</v>
          </cell>
          <cell r="F144" t="str">
            <v>ASSISTANT BRAKES 24" REAR</v>
          </cell>
        </row>
        <row r="145">
          <cell r="A145">
            <v>1103247</v>
          </cell>
          <cell r="B145">
            <v>1103247</v>
          </cell>
          <cell r="C145" t="str">
            <v>FREINS ASSIST. ROUE AR 24</v>
          </cell>
          <cell r="D145" t="str">
            <v>" L39 CPL MAIN COUR ALU</v>
          </cell>
          <cell r="E145">
            <v>2003</v>
          </cell>
          <cell r="F145" t="str">
            <v>ASSISTANT BRAKES 24" REAR</v>
          </cell>
        </row>
        <row r="146">
          <cell r="A146">
            <v>1103248</v>
          </cell>
          <cell r="B146">
            <v>1103248</v>
          </cell>
          <cell r="C146" t="str">
            <v>FREINS ASSIST. ROUE AR 24</v>
          </cell>
          <cell r="D146" t="str">
            <v>" L42 CPL MAIN COUR ALU</v>
          </cell>
          <cell r="E146">
            <v>2003</v>
          </cell>
          <cell r="F146" t="str">
            <v>ASSISTANT BRAKES 24" REAR</v>
          </cell>
        </row>
        <row r="147">
          <cell r="A147">
            <v>1103249</v>
          </cell>
          <cell r="B147">
            <v>1103249</v>
          </cell>
          <cell r="C147" t="str">
            <v>FREINS ASSIST. ROUE AR 24</v>
          </cell>
          <cell r="D147" t="str">
            <v>" L33 CPL MAIN C. TITANE</v>
          </cell>
          <cell r="E147">
            <v>2236</v>
          </cell>
          <cell r="F147" t="str">
            <v>ASSISTANT BRAKES 24" REAR</v>
          </cell>
        </row>
        <row r="148">
          <cell r="A148">
            <v>1103250</v>
          </cell>
          <cell r="B148">
            <v>1103250</v>
          </cell>
          <cell r="C148" t="str">
            <v>FREINS ASSIST. ROUE AR 24</v>
          </cell>
          <cell r="D148" t="str">
            <v>" L36 CPL MAIN C. TITANE</v>
          </cell>
          <cell r="E148">
            <v>2236</v>
          </cell>
          <cell r="F148" t="str">
            <v>ASSISTANT BRAKES 24" REAR</v>
          </cell>
        </row>
        <row r="149">
          <cell r="A149">
            <v>1103251</v>
          </cell>
          <cell r="B149">
            <v>1103251</v>
          </cell>
          <cell r="C149" t="str">
            <v>FREINS ASSIST. ROUE AR 24</v>
          </cell>
          <cell r="D149" t="str">
            <v>" L39 CPL MAIN C. TITANE</v>
          </cell>
          <cell r="E149">
            <v>2236</v>
          </cell>
          <cell r="F149" t="str">
            <v>ASSISTANT BRAKES 24" REAR</v>
          </cell>
        </row>
        <row r="150">
          <cell r="A150">
            <v>1103252</v>
          </cell>
          <cell r="B150">
            <v>1103252</v>
          </cell>
          <cell r="C150" t="str">
            <v>FREINS ASSIST. ROUE AR 24</v>
          </cell>
          <cell r="D150" t="str">
            <v>" L42 CPL MAIN C. TITANE</v>
          </cell>
          <cell r="E150">
            <v>2236</v>
          </cell>
          <cell r="F150" t="str">
            <v>ASSISTANT BRAKES 24" REAR</v>
          </cell>
        </row>
        <row r="151">
          <cell r="A151">
            <v>1103253</v>
          </cell>
          <cell r="B151">
            <v>1103253</v>
          </cell>
          <cell r="C151" t="str">
            <v>FREINS ASSIST. ROUE AR 24</v>
          </cell>
          <cell r="D151" t="str">
            <v>" L45 CPL MAIN COUR ALU</v>
          </cell>
          <cell r="E151">
            <v>2003</v>
          </cell>
          <cell r="F151" t="str">
            <v>ASSISTANT BRAKES 24" REAR</v>
          </cell>
        </row>
        <row r="152">
          <cell r="A152">
            <v>1103254</v>
          </cell>
          <cell r="B152">
            <v>1103254</v>
          </cell>
          <cell r="C152" t="str">
            <v>FREINS ASSIST. ROUE AR 24</v>
          </cell>
          <cell r="D152" t="str">
            <v>" L50 CPL MAIN COUR ALU</v>
          </cell>
          <cell r="E152">
            <v>2003</v>
          </cell>
          <cell r="F152" t="str">
            <v>ASSISTANT BRAKES 24" REAR</v>
          </cell>
        </row>
        <row r="153">
          <cell r="A153">
            <v>1103255</v>
          </cell>
          <cell r="B153">
            <v>1103255</v>
          </cell>
          <cell r="C153" t="str">
            <v>FREINS ASSIST. ROUE AR 24</v>
          </cell>
          <cell r="D153" t="str">
            <v>" L45 CPL MAIN C. TITANE</v>
          </cell>
          <cell r="E153">
            <v>2236</v>
          </cell>
          <cell r="F153" t="str">
            <v>ASSISTANT BRAKES 24" REAR</v>
          </cell>
        </row>
        <row r="154">
          <cell r="A154">
            <v>1103256</v>
          </cell>
          <cell r="B154">
            <v>1103256</v>
          </cell>
          <cell r="C154" t="str">
            <v>FREINS ASSIST. ROUE AR 24</v>
          </cell>
          <cell r="D154" t="str">
            <v>" L50 CPL MAIN C. TITANE</v>
          </cell>
          <cell r="E154">
            <v>2236</v>
          </cell>
          <cell r="F154" t="str">
            <v>ASSISTANT BRAKES 24" REAR</v>
          </cell>
        </row>
        <row r="155">
          <cell r="A155">
            <v>1103257</v>
          </cell>
          <cell r="B155">
            <v>1103257</v>
          </cell>
          <cell r="C155" t="str">
            <v>FREINS ASSIST. ROUE AR 24</v>
          </cell>
          <cell r="D155" t="str">
            <v>" L24 CPL MAIN C. TITANE</v>
          </cell>
          <cell r="E155">
            <v>2236</v>
          </cell>
          <cell r="F155" t="str">
            <v>ASSISTANT BRAKES 24" REAR</v>
          </cell>
        </row>
        <row r="156">
          <cell r="A156">
            <v>1103258</v>
          </cell>
          <cell r="B156">
            <v>1103258</v>
          </cell>
          <cell r="C156" t="str">
            <v>FREINS ASSIST. ROUE AR 24</v>
          </cell>
          <cell r="D156" t="str">
            <v>" L27 CPL MAIN C. TITANE</v>
          </cell>
          <cell r="E156">
            <v>2236</v>
          </cell>
          <cell r="F156" t="str">
            <v>ASSISTANT BRAKES 24" REAR</v>
          </cell>
        </row>
        <row r="157">
          <cell r="A157">
            <v>1103259</v>
          </cell>
          <cell r="B157">
            <v>1103259</v>
          </cell>
          <cell r="C157" t="str">
            <v>FREINS ASSIST ROUE AR 22"</v>
          </cell>
          <cell r="D157" t="str">
            <v xml:space="preserve"> L30 CPL MAIN COUR TITANE</v>
          </cell>
          <cell r="E157">
            <v>2236</v>
          </cell>
          <cell r="F157" t="str">
            <v>ASSISTANT BRAKES 22" REAR</v>
          </cell>
        </row>
        <row r="158">
          <cell r="A158">
            <v>1103270</v>
          </cell>
          <cell r="B158">
            <v>1103270</v>
          </cell>
          <cell r="C158" t="str">
            <v>CÂBLE POUR FREINS ASSISTA</v>
          </cell>
          <cell r="D158" t="str">
            <v>NT</v>
          </cell>
          <cell r="E158">
            <v>61</v>
          </cell>
          <cell r="F158" t="str">
            <v>WIRE FOR ASSISTANT BRAKES</v>
          </cell>
        </row>
        <row r="159">
          <cell r="A159">
            <v>1103271</v>
          </cell>
          <cell r="B159">
            <v>1103271</v>
          </cell>
          <cell r="C159" t="str">
            <v>ESSIEU DÉBLOC. RAPIDE POU</v>
          </cell>
          <cell r="D159" t="str">
            <v>R MOYEU AVEC FREIN ASSIST</v>
          </cell>
          <cell r="E159">
            <v>77</v>
          </cell>
          <cell r="F159" t="str">
            <v>AXLE QR FOR HUB WITH ASSI</v>
          </cell>
        </row>
        <row r="160">
          <cell r="A160">
            <v>1103327</v>
          </cell>
          <cell r="B160">
            <v>1103327</v>
          </cell>
          <cell r="C160" t="str">
            <v>FREINS ASSIST. 22" COMPL.</v>
          </cell>
          <cell r="D160" t="str">
            <v xml:space="preserve"> S3 L 30 DOSSIER H 25-30</v>
          </cell>
          <cell r="E160">
            <v>1828</v>
          </cell>
          <cell r="F160" t="str">
            <v>ASSISTANT BRAKES 22" COMP</v>
          </cell>
        </row>
        <row r="161">
          <cell r="A161">
            <v>1103330</v>
          </cell>
          <cell r="B161">
            <v>1103330</v>
          </cell>
          <cell r="C161" t="str">
            <v>FREINS ASSIST. 22" COMPL.</v>
          </cell>
          <cell r="D161" t="str">
            <v xml:space="preserve"> S3 L 30 DOSSIER H 25-30</v>
          </cell>
          <cell r="E161">
            <v>1828</v>
          </cell>
          <cell r="F161" t="str">
            <v>ASSISTANT BRAKES 22" COMP</v>
          </cell>
        </row>
        <row r="162">
          <cell r="A162">
            <v>1103333</v>
          </cell>
          <cell r="B162">
            <v>1103333</v>
          </cell>
          <cell r="C162" t="str">
            <v>FREINS ASSIST. 22" COMPL.</v>
          </cell>
          <cell r="D162" t="str">
            <v xml:space="preserve"> S3 L 33 DOSSIER H 25-30</v>
          </cell>
          <cell r="E162">
            <v>1828</v>
          </cell>
          <cell r="F162" t="str">
            <v>ASSISTANT BRAKES 22" COMP</v>
          </cell>
        </row>
        <row r="163">
          <cell r="A163">
            <v>1103336</v>
          </cell>
          <cell r="B163">
            <v>1103336</v>
          </cell>
          <cell r="C163" t="str">
            <v>FREINS ASSIST. 22" COMPL.</v>
          </cell>
          <cell r="D163" t="str">
            <v xml:space="preserve"> S3 L 36 H 25-30</v>
          </cell>
          <cell r="E163">
            <v>1828</v>
          </cell>
          <cell r="F163" t="str">
            <v>ASSISTANT BRAKES 22" COMP</v>
          </cell>
        </row>
        <row r="164">
          <cell r="A164">
            <v>1103339</v>
          </cell>
          <cell r="B164">
            <v>1103339</v>
          </cell>
          <cell r="C164" t="str">
            <v>FREINS ASSIST. 22" COMPL.</v>
          </cell>
          <cell r="D164" t="str">
            <v xml:space="preserve"> S3 L 39 H 25-30</v>
          </cell>
          <cell r="E164">
            <v>1828</v>
          </cell>
          <cell r="F164" t="str">
            <v>ASSISTANT BRAKES 22" COMP</v>
          </cell>
        </row>
        <row r="165">
          <cell r="A165">
            <v>1103342</v>
          </cell>
          <cell r="B165">
            <v>1103342</v>
          </cell>
          <cell r="C165" t="str">
            <v>FREINS ASSIST. 22" COMPL.</v>
          </cell>
          <cell r="D165" t="str">
            <v xml:space="preserve"> S3 L 42 H 25-30</v>
          </cell>
          <cell r="E165">
            <v>1828</v>
          </cell>
          <cell r="F165" t="str">
            <v>ASSISTANT BRAKES 22" COMP</v>
          </cell>
        </row>
        <row r="166">
          <cell r="A166">
            <v>1103345</v>
          </cell>
          <cell r="B166">
            <v>1103345</v>
          </cell>
          <cell r="C166" t="str">
            <v>FREINS ASSISTANT 22" COMP</v>
          </cell>
          <cell r="D166" t="str">
            <v>L. S3 L 45 H 25-30</v>
          </cell>
          <cell r="E166">
            <v>1828</v>
          </cell>
          <cell r="F166" t="str">
            <v>ASSISTANT BRAKES 22" COMP</v>
          </cell>
        </row>
        <row r="167">
          <cell r="A167">
            <v>1103350</v>
          </cell>
          <cell r="B167">
            <v>1103350</v>
          </cell>
          <cell r="C167" t="str">
            <v>FREINS ASSIST. 22" COMPL.</v>
          </cell>
          <cell r="D167" t="str">
            <v xml:space="preserve"> S3 L 50 DOSSIER H 25-30</v>
          </cell>
          <cell r="E167">
            <v>1828</v>
          </cell>
          <cell r="F167" t="str">
            <v>ASSISTANT BRAKES 22" COMP</v>
          </cell>
        </row>
        <row r="168">
          <cell r="A168">
            <v>1103427</v>
          </cell>
          <cell r="B168">
            <v>1103427</v>
          </cell>
          <cell r="C168" t="str">
            <v>FREINS ASSIST. 22" COMPL.</v>
          </cell>
          <cell r="D168" t="str">
            <v xml:space="preserve"> S3 L 30 DOSSIER H 35-40</v>
          </cell>
          <cell r="E168">
            <v>1828</v>
          </cell>
          <cell r="F168" t="str">
            <v>ASSISTANT BRAKES 22" COMP</v>
          </cell>
        </row>
        <row r="169">
          <cell r="A169">
            <v>1103430</v>
          </cell>
          <cell r="B169">
            <v>1103430</v>
          </cell>
          <cell r="C169" t="str">
            <v>FREINS ASSIST. 22" COMPL.</v>
          </cell>
          <cell r="D169" t="str">
            <v xml:space="preserve"> S3 L 30 DOSSIER H 35-40</v>
          </cell>
          <cell r="E169">
            <v>1828</v>
          </cell>
          <cell r="F169" t="str">
            <v>ASSISTANT BRAKES 22" COMP</v>
          </cell>
        </row>
        <row r="170">
          <cell r="A170">
            <v>1103433</v>
          </cell>
          <cell r="B170">
            <v>1103433</v>
          </cell>
          <cell r="C170" t="str">
            <v>FREINS ASSIST. 22" COMPL.</v>
          </cell>
          <cell r="D170" t="str">
            <v xml:space="preserve"> S3 L 33 DOSSIER H 35-40</v>
          </cell>
          <cell r="E170">
            <v>1828</v>
          </cell>
          <cell r="F170" t="str">
            <v>ASSISTANT BRAKES 22" COMP</v>
          </cell>
        </row>
        <row r="171">
          <cell r="A171">
            <v>1103436</v>
          </cell>
          <cell r="B171">
            <v>1103436</v>
          </cell>
          <cell r="C171" t="str">
            <v>FREINS ASSIST. 22" COMPL.</v>
          </cell>
          <cell r="D171" t="str">
            <v xml:space="preserve"> S3 L 36 DOSSIER H 35-40</v>
          </cell>
          <cell r="E171">
            <v>1828</v>
          </cell>
          <cell r="F171" t="str">
            <v>ASSISTANT BRAKES 22" COMP</v>
          </cell>
        </row>
        <row r="172">
          <cell r="A172">
            <v>1103439</v>
          </cell>
          <cell r="B172">
            <v>1103439</v>
          </cell>
          <cell r="C172" t="str">
            <v>FREINS ASSIST. 22" COMPL.</v>
          </cell>
          <cell r="D172" t="str">
            <v xml:space="preserve"> S3 L 39 DOSSIER H 35-40</v>
          </cell>
          <cell r="E172">
            <v>1828</v>
          </cell>
          <cell r="F172" t="str">
            <v>ASSISTANT BRAKES 22" COMP</v>
          </cell>
        </row>
        <row r="173">
          <cell r="A173">
            <v>1103442</v>
          </cell>
          <cell r="B173">
            <v>1103442</v>
          </cell>
          <cell r="C173" t="str">
            <v>FREINS ASSIST. 22" COMPL.</v>
          </cell>
          <cell r="D173" t="str">
            <v xml:space="preserve"> S3 L 42 DOSSIER H 35-40</v>
          </cell>
          <cell r="E173">
            <v>1828</v>
          </cell>
          <cell r="F173" t="str">
            <v>ASSISTANT BRAKES 22" COMP</v>
          </cell>
        </row>
        <row r="174">
          <cell r="A174">
            <v>1103445</v>
          </cell>
          <cell r="B174">
            <v>1103445</v>
          </cell>
          <cell r="C174" t="str">
            <v>FREINS ASSIST. 22" COMPL.</v>
          </cell>
          <cell r="D174" t="str">
            <v xml:space="preserve"> S3 L 45 DOSSIER H 35-40</v>
          </cell>
          <cell r="E174">
            <v>1828</v>
          </cell>
          <cell r="F174" t="str">
            <v>ASSISTANT BRAKES 22" COMP</v>
          </cell>
        </row>
        <row r="175">
          <cell r="A175">
            <v>1103450</v>
          </cell>
          <cell r="B175">
            <v>1103450</v>
          </cell>
          <cell r="C175" t="str">
            <v>FREINS ASSIST. 22" COMPL.</v>
          </cell>
          <cell r="D175" t="str">
            <v xml:space="preserve"> S3 L 50 DOSSIER H 35-40</v>
          </cell>
          <cell r="E175">
            <v>1828</v>
          </cell>
          <cell r="F175" t="str">
            <v>ASSISTANT BRAKES 22" COMP</v>
          </cell>
        </row>
        <row r="176">
          <cell r="A176">
            <v>1103527</v>
          </cell>
          <cell r="B176">
            <v>1103527</v>
          </cell>
          <cell r="C176" t="str">
            <v>FREINS ASSIST. 24" COMPL.</v>
          </cell>
          <cell r="D176" t="str">
            <v xml:space="preserve"> S3 L 27 DOSSIER H 25-30</v>
          </cell>
          <cell r="E176">
            <v>1828</v>
          </cell>
          <cell r="F176" t="str">
            <v>ASSISTANT BRAKES 24" COMP</v>
          </cell>
        </row>
        <row r="177">
          <cell r="A177">
            <v>1103530</v>
          </cell>
          <cell r="B177">
            <v>1103530</v>
          </cell>
          <cell r="C177" t="str">
            <v>FREINS ASSIST. 24" COMPL.</v>
          </cell>
          <cell r="D177" t="str">
            <v xml:space="preserve"> S3 L 30 DOSSIER H 25-30</v>
          </cell>
          <cell r="E177">
            <v>1828</v>
          </cell>
          <cell r="F177" t="str">
            <v>ASSISTANT BRAKES 24" COMP</v>
          </cell>
        </row>
        <row r="178">
          <cell r="A178">
            <v>1103533</v>
          </cell>
          <cell r="B178">
            <v>1103533</v>
          </cell>
          <cell r="C178" t="str">
            <v>FREINS ASSIST. 24" COMPL.</v>
          </cell>
          <cell r="D178" t="str">
            <v xml:space="preserve"> S3 L 33 DOSSIER H 25-30</v>
          </cell>
          <cell r="E178">
            <v>1828</v>
          </cell>
          <cell r="F178" t="str">
            <v>ASSISTANT BRAKES 24" COMP</v>
          </cell>
        </row>
        <row r="179">
          <cell r="A179">
            <v>1103536</v>
          </cell>
          <cell r="B179">
            <v>1103536</v>
          </cell>
          <cell r="C179" t="str">
            <v>FREINS ASSIST. 24" COMPL.</v>
          </cell>
          <cell r="D179" t="str">
            <v xml:space="preserve"> S3 L 36 DOSSIER H 25-30</v>
          </cell>
          <cell r="E179">
            <v>1828</v>
          </cell>
          <cell r="F179" t="str">
            <v>ASSISTANT BRAKES 24" COMP</v>
          </cell>
        </row>
        <row r="180">
          <cell r="A180">
            <v>1103539</v>
          </cell>
          <cell r="B180">
            <v>1103539</v>
          </cell>
          <cell r="C180" t="str">
            <v>FREINS ASSIST. 24" COMPL.</v>
          </cell>
          <cell r="D180" t="str">
            <v xml:space="preserve"> S3 L 39 DOSSIER H 25-30</v>
          </cell>
          <cell r="E180">
            <v>1828</v>
          </cell>
          <cell r="F180" t="str">
            <v>ASSISTANT BRAKES 24" COMP</v>
          </cell>
        </row>
        <row r="181">
          <cell r="A181">
            <v>1103542</v>
          </cell>
          <cell r="B181">
            <v>1103542</v>
          </cell>
          <cell r="C181" t="str">
            <v>FREINS ASSIST. 24" COMPL.</v>
          </cell>
          <cell r="D181" t="str">
            <v xml:space="preserve"> S3 L 42 DOSSIER H 25-30</v>
          </cell>
          <cell r="E181">
            <v>1828</v>
          </cell>
          <cell r="F181" t="str">
            <v>ASSISTANT BRAKES 24" COMP</v>
          </cell>
        </row>
        <row r="182">
          <cell r="A182">
            <v>1103545</v>
          </cell>
          <cell r="B182">
            <v>1103545</v>
          </cell>
          <cell r="C182" t="str">
            <v>FREINS ASSIST. 24" COMPL.</v>
          </cell>
          <cell r="D182" t="str">
            <v xml:space="preserve"> S3 L 45 DOSSIER H 25-30</v>
          </cell>
          <cell r="E182">
            <v>1828</v>
          </cell>
          <cell r="F182" t="str">
            <v>ASSISTANT BRAKES 24" COMP</v>
          </cell>
        </row>
        <row r="183">
          <cell r="A183">
            <v>1103550</v>
          </cell>
          <cell r="B183">
            <v>1103550</v>
          </cell>
          <cell r="C183" t="str">
            <v>FREINS ASSIST. 24" COMPL.</v>
          </cell>
          <cell r="D183" t="str">
            <v xml:space="preserve"> S3 L 50 DOSSIER H 25-30</v>
          </cell>
          <cell r="E183">
            <v>1828</v>
          </cell>
          <cell r="F183" t="str">
            <v>ASSISTANT BRAKES 24" COMP</v>
          </cell>
        </row>
        <row r="184">
          <cell r="A184">
            <v>1103627</v>
          </cell>
          <cell r="B184">
            <v>1103627</v>
          </cell>
          <cell r="C184" t="str">
            <v>FREINS ASSIST. 24" COMPL.</v>
          </cell>
          <cell r="D184" t="str">
            <v xml:space="preserve"> S3 L 30 DOSSIER H 35-40</v>
          </cell>
          <cell r="E184">
            <v>1828</v>
          </cell>
          <cell r="F184" t="str">
            <v>ASSISTANT BRAKES 24" COMP</v>
          </cell>
        </row>
        <row r="185">
          <cell r="A185">
            <v>1103630</v>
          </cell>
          <cell r="B185">
            <v>1103630</v>
          </cell>
          <cell r="C185" t="str">
            <v>FREINS ASSIST. 24" COMPL.</v>
          </cell>
          <cell r="D185" t="str">
            <v xml:space="preserve"> S3 L 30 DOSSIER H 35-40</v>
          </cell>
          <cell r="E185">
            <v>1828</v>
          </cell>
          <cell r="F185" t="str">
            <v>ASSISTANT BRAKES 24" COMP</v>
          </cell>
        </row>
        <row r="186">
          <cell r="A186">
            <v>1103633</v>
          </cell>
          <cell r="B186">
            <v>1103633</v>
          </cell>
          <cell r="C186" t="str">
            <v>FREINS ASSIST. 24" COMPL.</v>
          </cell>
          <cell r="D186" t="str">
            <v xml:space="preserve"> S3 L 33 DOSSIER H 35-40</v>
          </cell>
          <cell r="E186">
            <v>1828</v>
          </cell>
          <cell r="F186" t="str">
            <v>ASSISTANT BRAKES 24" COMP</v>
          </cell>
        </row>
        <row r="187">
          <cell r="A187">
            <v>1103636</v>
          </cell>
          <cell r="B187">
            <v>1103636</v>
          </cell>
          <cell r="C187" t="str">
            <v>FREINS ASSIST. 24" COMPL.</v>
          </cell>
          <cell r="D187" t="str">
            <v xml:space="preserve"> S3 L 36 DOSSIER H 35-40</v>
          </cell>
          <cell r="E187">
            <v>1828</v>
          </cell>
          <cell r="F187" t="str">
            <v>ASSISTANT BRAKES 24" COMP</v>
          </cell>
        </row>
        <row r="188">
          <cell r="A188">
            <v>1103639</v>
          </cell>
          <cell r="B188">
            <v>1103639</v>
          </cell>
          <cell r="C188" t="str">
            <v>FREINS ASSIST. 24" COMPL.</v>
          </cell>
          <cell r="D188" t="str">
            <v xml:space="preserve"> S3 L 39 DOSSIER H 35-40</v>
          </cell>
          <cell r="E188">
            <v>1828</v>
          </cell>
          <cell r="F188" t="str">
            <v>ASSISTANT BRAKES 24" COMP</v>
          </cell>
        </row>
        <row r="189">
          <cell r="A189">
            <v>1103642</v>
          </cell>
          <cell r="B189">
            <v>1103642</v>
          </cell>
          <cell r="C189" t="str">
            <v>FREINS ASSIST. 24" COMPL.</v>
          </cell>
          <cell r="D189" t="str">
            <v xml:space="preserve"> S3 L 42 DOSSIER H 35-40</v>
          </cell>
          <cell r="E189">
            <v>1828</v>
          </cell>
          <cell r="F189" t="str">
            <v>ASSISTANT BRAKES 24" COMP</v>
          </cell>
        </row>
        <row r="190">
          <cell r="A190">
            <v>1103645</v>
          </cell>
          <cell r="B190">
            <v>1103645</v>
          </cell>
          <cell r="C190" t="str">
            <v>FREINS ASSIST. 24" COMPL.</v>
          </cell>
          <cell r="D190" t="str">
            <v xml:space="preserve"> S3 L 45 DOSSIER H 35-40</v>
          </cell>
          <cell r="E190">
            <v>1828</v>
          </cell>
          <cell r="F190" t="str">
            <v>ASSISTANT BRAKES 24" COMP</v>
          </cell>
        </row>
        <row r="191">
          <cell r="A191">
            <v>1103650</v>
          </cell>
          <cell r="B191">
            <v>1103650</v>
          </cell>
          <cell r="C191" t="str">
            <v>FREINS ASSIST. 24" COMPL.</v>
          </cell>
          <cell r="D191" t="str">
            <v xml:space="preserve"> S3 L 50 DOSSIER H 35-40</v>
          </cell>
          <cell r="E191">
            <v>1828</v>
          </cell>
          <cell r="F191" t="str">
            <v>ASSISTANT BRAKES 24" COMP</v>
          </cell>
        </row>
        <row r="192">
          <cell r="A192">
            <v>1201111</v>
          </cell>
          <cell r="B192">
            <v>1201111</v>
          </cell>
          <cell r="C192" t="str">
            <v>ROUE AR 22" SPINERGYSPOX</v>
          </cell>
          <cell r="D192" t="str">
            <v>MOYEU NOIR 18 RAY ROSES</v>
          </cell>
          <cell r="E192">
            <v>948</v>
          </cell>
          <cell r="F192" t="str">
            <v>REARWHEEL 22" SPINERGYSPO</v>
          </cell>
        </row>
        <row r="193">
          <cell r="A193">
            <v>1201112</v>
          </cell>
          <cell r="B193">
            <v>1201112</v>
          </cell>
          <cell r="C193" t="str">
            <v>ROUE AR 22" SPINERGYSPOX</v>
          </cell>
          <cell r="D193" t="str">
            <v>MOYEU NOIR 18 RAY VERTS</v>
          </cell>
          <cell r="E193">
            <v>948</v>
          </cell>
          <cell r="F193" t="str">
            <v>REARWHEEL 22"SPINERGYSPOX</v>
          </cell>
        </row>
        <row r="194">
          <cell r="A194">
            <v>1201113</v>
          </cell>
          <cell r="B194">
            <v>1201113</v>
          </cell>
          <cell r="C194" t="str">
            <v>ROUE AR 22" SPINERGYSPOX</v>
          </cell>
          <cell r="D194" t="str">
            <v>MOYEU NOIR 18 RAY ORANGE</v>
          </cell>
          <cell r="E194">
            <v>948</v>
          </cell>
          <cell r="F194" t="str">
            <v>REARWHEEL22"SPINERGYSPOX</v>
          </cell>
        </row>
        <row r="195">
          <cell r="A195">
            <v>1201114</v>
          </cell>
          <cell r="B195">
            <v>1201114</v>
          </cell>
          <cell r="C195" t="str">
            <v>ROUE AR 22" SPINERGYSPOX</v>
          </cell>
          <cell r="D195" t="str">
            <v>MOYEU NOIR 18 RAY NOIRS</v>
          </cell>
          <cell r="E195">
            <v>948</v>
          </cell>
          <cell r="F195" t="str">
            <v>REARWHEEL 22"SPINERGYSPOX</v>
          </cell>
        </row>
        <row r="196">
          <cell r="A196">
            <v>1201115</v>
          </cell>
          <cell r="B196">
            <v>1201115</v>
          </cell>
          <cell r="C196" t="str">
            <v>ROUE AR 22" SPINERGYSPOX</v>
          </cell>
          <cell r="D196" t="str">
            <v>MOYEU NOIR 18 RAY BLANCS</v>
          </cell>
          <cell r="E196">
            <v>948</v>
          </cell>
          <cell r="F196" t="str">
            <v>REARWHEEL 22"SPINERGYSPOX</v>
          </cell>
        </row>
        <row r="197">
          <cell r="A197">
            <v>1201116</v>
          </cell>
          <cell r="B197">
            <v>1201116</v>
          </cell>
          <cell r="C197" t="str">
            <v>ROUE AR 22" SPINERGYSPOX</v>
          </cell>
          <cell r="D197" t="str">
            <v>MOYEU NOIR 18 RAY ROUGES</v>
          </cell>
          <cell r="E197">
            <v>948</v>
          </cell>
          <cell r="F197" t="str">
            <v>REARWHEEL 22"SPINERGYSPOX</v>
          </cell>
        </row>
        <row r="198">
          <cell r="A198">
            <v>1201117</v>
          </cell>
          <cell r="B198">
            <v>1201117</v>
          </cell>
          <cell r="C198" t="str">
            <v>ROUE AR 22" SPINERGYSPOX</v>
          </cell>
          <cell r="D198" t="str">
            <v>MOYEU NOIR 18 RAY JAUNES</v>
          </cell>
          <cell r="E198">
            <v>948</v>
          </cell>
          <cell r="F198" t="str">
            <v>REARWHEEL 22"SPINERGYSPOX</v>
          </cell>
        </row>
        <row r="199">
          <cell r="A199">
            <v>1201118</v>
          </cell>
          <cell r="B199">
            <v>1201118</v>
          </cell>
          <cell r="C199" t="str">
            <v>ROUE AR 22" SPINERGYSPOX</v>
          </cell>
          <cell r="D199" t="str">
            <v>MOYEU NOIR 18 RAY BLEUS</v>
          </cell>
          <cell r="E199">
            <v>948</v>
          </cell>
          <cell r="F199" t="str">
            <v>REARWHEEL 22"SPINERGYSPOX</v>
          </cell>
        </row>
        <row r="200">
          <cell r="A200">
            <v>1201121</v>
          </cell>
          <cell r="B200">
            <v>1201121</v>
          </cell>
          <cell r="C200" t="str">
            <v>ROUE AR 22" SPINERGYSPOX</v>
          </cell>
          <cell r="D200" t="str">
            <v>MOYEU ARGENT 18 RAY ROSES</v>
          </cell>
          <cell r="E200">
            <v>948</v>
          </cell>
          <cell r="F200" t="str">
            <v>REARWHEEL 22"SPINERGYSPOX</v>
          </cell>
        </row>
        <row r="201">
          <cell r="A201">
            <v>1201122</v>
          </cell>
          <cell r="B201">
            <v>1201122</v>
          </cell>
          <cell r="C201" t="str">
            <v>ROUE AR 22" SPINERGYSPOX</v>
          </cell>
          <cell r="D201" t="str">
            <v>MOYEU ARGENT 18 RAY VERTS</v>
          </cell>
          <cell r="E201">
            <v>948</v>
          </cell>
          <cell r="F201" t="str">
            <v>REARWHEEL22"SPINERGYSPOX</v>
          </cell>
        </row>
        <row r="202">
          <cell r="A202">
            <v>1201123</v>
          </cell>
          <cell r="B202">
            <v>1201123</v>
          </cell>
          <cell r="C202" t="str">
            <v>ROUE AR 22" SPINERGYSPOX</v>
          </cell>
          <cell r="D202" t="str">
            <v>MOY ARGENT 18 RAY ORANGE</v>
          </cell>
          <cell r="E202">
            <v>948</v>
          </cell>
          <cell r="F202" t="str">
            <v>REARWHEEL22"SPINERGYSPOX</v>
          </cell>
        </row>
        <row r="203">
          <cell r="A203">
            <v>1201124</v>
          </cell>
          <cell r="B203">
            <v>1201124</v>
          </cell>
          <cell r="C203" t="str">
            <v>ROUE AR 22" SPINERGYSPOX</v>
          </cell>
          <cell r="D203" t="str">
            <v>MOYEU ARGENT 18 RAY NOIRS</v>
          </cell>
          <cell r="E203">
            <v>948</v>
          </cell>
          <cell r="F203" t="str">
            <v>REARWHEEL22"SPINERGYSPOX</v>
          </cell>
        </row>
        <row r="204">
          <cell r="A204">
            <v>1201125</v>
          </cell>
          <cell r="B204">
            <v>1201125</v>
          </cell>
          <cell r="C204" t="str">
            <v>ROUE AR 22" SPINERGYSPOX</v>
          </cell>
          <cell r="D204" t="str">
            <v>MOY ARGENT 18 RAY BLANCS</v>
          </cell>
          <cell r="E204">
            <v>948</v>
          </cell>
          <cell r="F204" t="str">
            <v>REARWHEEL22"SPINERGYSPOX</v>
          </cell>
        </row>
        <row r="205">
          <cell r="A205">
            <v>1201126</v>
          </cell>
          <cell r="B205">
            <v>1201126</v>
          </cell>
          <cell r="C205" t="str">
            <v>ROUE AR 22" SPINERGYSPOX</v>
          </cell>
          <cell r="D205" t="str">
            <v>MOY ARGENT 18 RAY ROUGES</v>
          </cell>
          <cell r="E205">
            <v>948</v>
          </cell>
          <cell r="F205" t="str">
            <v>REARWHEEL 22"SPINERGYSPOX</v>
          </cell>
        </row>
        <row r="206">
          <cell r="A206">
            <v>1201127</v>
          </cell>
          <cell r="B206">
            <v>1201127</v>
          </cell>
          <cell r="C206" t="str">
            <v>ROUE AR 22" SPINERGYSPOX</v>
          </cell>
          <cell r="D206" t="str">
            <v>MOY ARGENT 18 RAY JAUNES</v>
          </cell>
          <cell r="E206">
            <v>948</v>
          </cell>
          <cell r="F206" t="str">
            <v>REARWHEEL 22"SPINERGYSPOX</v>
          </cell>
        </row>
        <row r="207">
          <cell r="A207">
            <v>1201128</v>
          </cell>
          <cell r="B207">
            <v>1201128</v>
          </cell>
          <cell r="C207" t="str">
            <v>ROUE AR 22" SPINERGYSPOX</v>
          </cell>
          <cell r="D207" t="str">
            <v>MOYEU ARGENT 18 RAY BLEUS</v>
          </cell>
          <cell r="E207">
            <v>948</v>
          </cell>
          <cell r="F207" t="str">
            <v>REARWHEEL 22"SPINERGYSPOX</v>
          </cell>
        </row>
        <row r="208">
          <cell r="A208">
            <v>1201211</v>
          </cell>
          <cell r="B208">
            <v>1201211</v>
          </cell>
          <cell r="C208" t="str">
            <v>ROUE AR 24" SPINERGYSPOX</v>
          </cell>
          <cell r="D208" t="str">
            <v>MOYEU NOIR 18 RAY ROSES</v>
          </cell>
          <cell r="E208">
            <v>948</v>
          </cell>
          <cell r="F208" t="str">
            <v>REARWHEEL 24"SPINERGYSPOX</v>
          </cell>
        </row>
        <row r="209">
          <cell r="A209">
            <v>1201213</v>
          </cell>
          <cell r="B209">
            <v>1201213</v>
          </cell>
          <cell r="C209" t="str">
            <v>ROUE AR 24" SPINERGYSPOX</v>
          </cell>
          <cell r="D209" t="str">
            <v>MOYEU NOIR 18 RAY ORANGE</v>
          </cell>
          <cell r="E209">
            <v>948</v>
          </cell>
          <cell r="F209" t="str">
            <v>REARWHEEL 24"SPINERGYSPOX</v>
          </cell>
        </row>
        <row r="210">
          <cell r="A210">
            <v>1201214</v>
          </cell>
          <cell r="B210">
            <v>1201214</v>
          </cell>
          <cell r="C210" t="str">
            <v>ROUE AR 24" SPINERGYSPOX</v>
          </cell>
          <cell r="D210" t="str">
            <v>MOYEU NOIR 18 RAY ORANGE</v>
          </cell>
          <cell r="E210">
            <v>1273</v>
          </cell>
          <cell r="F210" t="str">
            <v>REARWHEEL 24"SPINERGYSPOX</v>
          </cell>
        </row>
        <row r="211">
          <cell r="A211">
            <v>1201215</v>
          </cell>
          <cell r="B211">
            <v>1201215</v>
          </cell>
          <cell r="C211" t="str">
            <v>ROUE AR 24" SPINERGYSPOX</v>
          </cell>
          <cell r="D211" t="str">
            <v>MOYEU NOIR 18 RAY BLANCS</v>
          </cell>
          <cell r="E211">
            <v>948</v>
          </cell>
          <cell r="F211" t="str">
            <v>REARWHEEL 24"SPINERGYSPOX</v>
          </cell>
        </row>
        <row r="212">
          <cell r="A212">
            <v>1201216</v>
          </cell>
          <cell r="B212">
            <v>1201216</v>
          </cell>
          <cell r="C212" t="str">
            <v>ROUE AR 24" SPINERGYSPOX</v>
          </cell>
          <cell r="D212" t="str">
            <v>MOYEU NOIR 18 RAY ROUGES</v>
          </cell>
          <cell r="E212">
            <v>948</v>
          </cell>
          <cell r="F212" t="str">
            <v>REARWHEEL 24"SPINERGYSPOX</v>
          </cell>
        </row>
        <row r="213">
          <cell r="A213">
            <v>1201217</v>
          </cell>
          <cell r="B213">
            <v>1201217</v>
          </cell>
          <cell r="C213" t="str">
            <v>ROUE AR 22" SPINERGYSPOX</v>
          </cell>
          <cell r="D213" t="str">
            <v>MOYEU NOIR 18 RAY JAUNES</v>
          </cell>
          <cell r="E213">
            <v>948</v>
          </cell>
          <cell r="F213" t="str">
            <v>REARWHEEL 22"SPINERGYSPOX</v>
          </cell>
        </row>
        <row r="214">
          <cell r="A214">
            <v>1201218</v>
          </cell>
          <cell r="B214">
            <v>1201218</v>
          </cell>
          <cell r="C214" t="str">
            <v>ROUE AR 23" SPINERGYSPOX</v>
          </cell>
          <cell r="D214" t="str">
            <v>MOYEU NOIR 18 RAY BLEUS</v>
          </cell>
          <cell r="E214">
            <v>948</v>
          </cell>
          <cell r="F214" t="str">
            <v>REARWHEEL 23"SPINERGYSPOX</v>
          </cell>
        </row>
        <row r="215">
          <cell r="A215">
            <v>1201221</v>
          </cell>
          <cell r="B215">
            <v>1201221</v>
          </cell>
          <cell r="C215" t="str">
            <v>ROUE AR 24" SPINERGYSPOX</v>
          </cell>
          <cell r="D215" t="str">
            <v>MOYEU ARGENT 18 RAY ROSES</v>
          </cell>
          <cell r="E215">
            <v>948</v>
          </cell>
          <cell r="F215" t="str">
            <v>REARWHEEL 24"SPINERGYSPOX</v>
          </cell>
        </row>
        <row r="216">
          <cell r="A216">
            <v>1201222</v>
          </cell>
          <cell r="B216">
            <v>1201222</v>
          </cell>
          <cell r="C216" t="str">
            <v>ROUE AR 24" SPINERGYSPOX</v>
          </cell>
          <cell r="D216" t="str">
            <v>MOYEU ARGENT 18 RAY VERTS</v>
          </cell>
          <cell r="E216">
            <v>948</v>
          </cell>
          <cell r="F216" t="str">
            <v>REARWHEEL24"SPINERGYSPOX</v>
          </cell>
        </row>
        <row r="217">
          <cell r="A217">
            <v>1201223</v>
          </cell>
          <cell r="B217">
            <v>1201223</v>
          </cell>
          <cell r="C217" t="str">
            <v>ROUE AR 24" SPINERGYSPOX</v>
          </cell>
          <cell r="D217" t="str">
            <v>MOY ARGENT 18 RAY ORANGE</v>
          </cell>
          <cell r="E217">
            <v>948</v>
          </cell>
          <cell r="F217" t="str">
            <v>REARWHEEL24"SPINERGYSPOX</v>
          </cell>
        </row>
        <row r="218">
          <cell r="A218">
            <v>1201224</v>
          </cell>
          <cell r="B218">
            <v>1201224</v>
          </cell>
          <cell r="C218" t="str">
            <v>ROUE AR 24" SPINERGYSPOX</v>
          </cell>
          <cell r="D218" t="str">
            <v>MOYEU ARGENT 18 RAY NOIRS</v>
          </cell>
          <cell r="E218">
            <v>948</v>
          </cell>
          <cell r="F218" t="str">
            <v>REARWHEEL24"SPINERGYSPOX</v>
          </cell>
        </row>
        <row r="219">
          <cell r="A219">
            <v>1201225</v>
          </cell>
          <cell r="B219">
            <v>1201225</v>
          </cell>
          <cell r="C219" t="str">
            <v>ROUE AR 24" SPINERGYSPOX</v>
          </cell>
          <cell r="D219" t="str">
            <v>MOY ARGENT 18 RAY BLANCS</v>
          </cell>
          <cell r="E219">
            <v>948</v>
          </cell>
          <cell r="F219" t="str">
            <v>REARWHEEL24"SPINERGYSPOX</v>
          </cell>
        </row>
        <row r="220">
          <cell r="A220">
            <v>1201226</v>
          </cell>
          <cell r="B220">
            <v>1201226</v>
          </cell>
          <cell r="C220" t="str">
            <v>ROUE AR 24" SPINERGYSPOX</v>
          </cell>
          <cell r="D220" t="str">
            <v>MOY ARGENT 18 RAY ROUGES</v>
          </cell>
          <cell r="E220">
            <v>948</v>
          </cell>
          <cell r="F220" t="str">
            <v>REARWHEEL 24"SPINERGYSPOX</v>
          </cell>
        </row>
        <row r="221">
          <cell r="A221">
            <v>1201227</v>
          </cell>
          <cell r="B221">
            <v>1201227</v>
          </cell>
          <cell r="C221" t="str">
            <v>ROUE AR 24" SPINERGYSPOX</v>
          </cell>
          <cell r="D221" t="str">
            <v>MOY ARGENT 18 RAY JAUNES</v>
          </cell>
          <cell r="E221">
            <v>948</v>
          </cell>
          <cell r="F221" t="str">
            <v>REARWHEEL24"SPINERGYSPOX</v>
          </cell>
        </row>
        <row r="222">
          <cell r="A222">
            <v>1201228</v>
          </cell>
          <cell r="B222">
            <v>1201228</v>
          </cell>
          <cell r="C222" t="str">
            <v>ROUE AR 24" SPINERGYSPOX</v>
          </cell>
          <cell r="D222" t="str">
            <v>MOYEU ARGENT 18 RAY BLEUS</v>
          </cell>
          <cell r="E222">
            <v>948</v>
          </cell>
          <cell r="F222" t="str">
            <v>REARWHEEL 24"SPINERGYSPOX</v>
          </cell>
        </row>
        <row r="223">
          <cell r="A223">
            <v>1201311</v>
          </cell>
          <cell r="B223">
            <v>1201311</v>
          </cell>
          <cell r="C223" t="str">
            <v>ROUE AR 25" SPINERGYSPOX</v>
          </cell>
          <cell r="D223" t="str">
            <v>MOYEU NOIR 18 RAY ROSES</v>
          </cell>
          <cell r="E223">
            <v>948</v>
          </cell>
          <cell r="F223" t="str">
            <v>REARWHEEL 25"SPINERGYSPOX</v>
          </cell>
        </row>
        <row r="224">
          <cell r="A224">
            <v>1201312</v>
          </cell>
          <cell r="B224">
            <v>1201312</v>
          </cell>
          <cell r="C224" t="str">
            <v>ROUE AR 25" SPINERGYSPOX</v>
          </cell>
          <cell r="D224" t="str">
            <v>MOYEU NOIR 18 RAY VERTS</v>
          </cell>
          <cell r="E224">
            <v>948</v>
          </cell>
          <cell r="F224" t="str">
            <v>REARWHEEL 25"SPINERGYSPOX</v>
          </cell>
        </row>
        <row r="225">
          <cell r="A225">
            <v>1201313</v>
          </cell>
          <cell r="B225">
            <v>1201313</v>
          </cell>
          <cell r="C225" t="str">
            <v>ROUE AR 25" SPINERGYSPOX</v>
          </cell>
          <cell r="D225" t="str">
            <v>MOYEU NOIR 18 RAY ORANGE</v>
          </cell>
          <cell r="E225">
            <v>948</v>
          </cell>
          <cell r="F225" t="str">
            <v>REARWHEEL 25"SPINERGYSPOX</v>
          </cell>
        </row>
        <row r="226">
          <cell r="A226">
            <v>1201314</v>
          </cell>
          <cell r="B226">
            <v>1201314</v>
          </cell>
          <cell r="C226" t="str">
            <v>ROUE AR 25" SPINERGYSPOX</v>
          </cell>
          <cell r="D226" t="str">
            <v>MOYEU NOIR 18 RAY NOIRS</v>
          </cell>
          <cell r="E226">
            <v>948</v>
          </cell>
          <cell r="F226" t="str">
            <v>REARWHEEL 25"SPINERGYSPOX</v>
          </cell>
        </row>
        <row r="227">
          <cell r="A227">
            <v>1201315</v>
          </cell>
          <cell r="B227">
            <v>1201315</v>
          </cell>
          <cell r="C227" t="str">
            <v>ROUE AR 25" SPINERGYSPOX</v>
          </cell>
          <cell r="D227" t="str">
            <v>MOYEU NOIR 18 RAY BLANCS</v>
          </cell>
          <cell r="E227">
            <v>948</v>
          </cell>
          <cell r="F227" t="str">
            <v>REARWHEEL 25"SPINERGYSPOX</v>
          </cell>
        </row>
        <row r="228">
          <cell r="A228">
            <v>1201316</v>
          </cell>
          <cell r="B228">
            <v>1201316</v>
          </cell>
          <cell r="C228" t="str">
            <v>ROUE AR 25" SPINERGYSPOX</v>
          </cell>
          <cell r="D228" t="str">
            <v>MOYEU NOIR 18 RAY ROUGES</v>
          </cell>
          <cell r="E228">
            <v>948</v>
          </cell>
          <cell r="F228" t="str">
            <v>REARWHEEL 25"SPINERGYSPOX</v>
          </cell>
        </row>
        <row r="229">
          <cell r="A229">
            <v>1201317</v>
          </cell>
          <cell r="B229">
            <v>1201317</v>
          </cell>
          <cell r="C229" t="str">
            <v>ROUE AR 25" SPINERGYSPOX</v>
          </cell>
          <cell r="D229" t="str">
            <v>MOYEU NOIR 18 RAY JAUNES</v>
          </cell>
          <cell r="E229">
            <v>948</v>
          </cell>
          <cell r="F229" t="str">
            <v>REARWHEEL 25"SPINERGYSPOX</v>
          </cell>
        </row>
        <row r="230">
          <cell r="A230">
            <v>1201318</v>
          </cell>
          <cell r="B230">
            <v>1201318</v>
          </cell>
          <cell r="C230" t="str">
            <v>ROUE AR 25" SPINERGYSPOX</v>
          </cell>
          <cell r="D230" t="str">
            <v>MOYEU NOIR 18 RAY BLEUS</v>
          </cell>
          <cell r="E230">
            <v>948</v>
          </cell>
          <cell r="F230" t="str">
            <v>REARWHEEL 25"SPINERGYSPOX</v>
          </cell>
        </row>
        <row r="231">
          <cell r="A231">
            <v>1201321</v>
          </cell>
          <cell r="B231">
            <v>1201321</v>
          </cell>
          <cell r="C231" t="str">
            <v>ROUE AR 25" SPINERGYSPOX</v>
          </cell>
          <cell r="D231" t="str">
            <v>MOYEU ARGENT 18 RAY ROSES</v>
          </cell>
          <cell r="E231">
            <v>948</v>
          </cell>
          <cell r="F231" t="str">
            <v>REARWHEEL 25"SPINERGYSPOX</v>
          </cell>
        </row>
        <row r="232">
          <cell r="A232">
            <v>1201322</v>
          </cell>
          <cell r="B232">
            <v>1201322</v>
          </cell>
          <cell r="C232" t="str">
            <v>ROUE AR 25" SPINERGYSPOX</v>
          </cell>
          <cell r="D232" t="str">
            <v>MOYEU ARGENT 18 RAY VERTS</v>
          </cell>
          <cell r="E232">
            <v>948</v>
          </cell>
          <cell r="F232" t="str">
            <v>REARWHEEL25"SPINERGYSPOX</v>
          </cell>
        </row>
        <row r="233">
          <cell r="A233">
            <v>1201323</v>
          </cell>
          <cell r="B233">
            <v>1201323</v>
          </cell>
          <cell r="C233" t="str">
            <v>ROUE AR 25" SPINERGYSPOX</v>
          </cell>
          <cell r="D233" t="str">
            <v>MOY ARGENT 18 RAY ORANGE</v>
          </cell>
          <cell r="E233">
            <v>948</v>
          </cell>
          <cell r="F233" t="str">
            <v>REARWHEEL25"SPINERGYSPOX</v>
          </cell>
        </row>
        <row r="234">
          <cell r="A234">
            <v>1201325</v>
          </cell>
          <cell r="B234">
            <v>1201325</v>
          </cell>
          <cell r="C234" t="str">
            <v>ROUE AR 25" SPINERGYSPOX</v>
          </cell>
          <cell r="D234" t="str">
            <v>MOY ARGENT 18 RAY BLANCS</v>
          </cell>
          <cell r="E234">
            <v>948</v>
          </cell>
          <cell r="F234" t="str">
            <v>REARWHEEL25"SPINERGYSPOX</v>
          </cell>
        </row>
        <row r="235">
          <cell r="A235">
            <v>1201326</v>
          </cell>
          <cell r="B235">
            <v>1201326</v>
          </cell>
          <cell r="C235" t="str">
            <v>ROUE AR 25" SPINERGYSPOX</v>
          </cell>
          <cell r="D235" t="str">
            <v>MOY ARGENT 18 RAY ROUGES</v>
          </cell>
          <cell r="E235">
            <v>948</v>
          </cell>
          <cell r="F235" t="str">
            <v>REARWHEEL 25"SPINERGYSPOX</v>
          </cell>
        </row>
        <row r="236">
          <cell r="A236">
            <v>1201327</v>
          </cell>
          <cell r="B236">
            <v>1201327</v>
          </cell>
          <cell r="C236" t="str">
            <v>ROUE AR 25" SPINERGYSPOX</v>
          </cell>
          <cell r="D236" t="str">
            <v>MOY ARGENT 18 RAY JAUNES</v>
          </cell>
          <cell r="E236">
            <v>948</v>
          </cell>
          <cell r="F236" t="str">
            <v>REARWHEEL25"SPINERGYSPOX</v>
          </cell>
        </row>
        <row r="237">
          <cell r="A237">
            <v>1201328</v>
          </cell>
          <cell r="B237">
            <v>1201328</v>
          </cell>
          <cell r="C237" t="str">
            <v>ROUE AR 25" SPINERGYSPOX</v>
          </cell>
          <cell r="D237" t="str">
            <v>MOYEU ARGENT 18 RAY BLEUS</v>
          </cell>
          <cell r="E237">
            <v>948</v>
          </cell>
          <cell r="F237" t="str">
            <v>REARWHEEL 25"SPINERGYSPOX</v>
          </cell>
        </row>
        <row r="238">
          <cell r="A238">
            <v>1201411</v>
          </cell>
          <cell r="B238">
            <v>1201411</v>
          </cell>
          <cell r="C238" t="str">
            <v>ROUE AR 26" SPINERGYSPOX</v>
          </cell>
          <cell r="D238" t="str">
            <v>MOYEU NOIR 18 RAY ROSES</v>
          </cell>
          <cell r="E238">
            <v>948</v>
          </cell>
          <cell r="F238" t="str">
            <v>REARWHEEL 26"SPINERGYSPOX</v>
          </cell>
        </row>
        <row r="239">
          <cell r="A239">
            <v>1201412</v>
          </cell>
          <cell r="B239">
            <v>1201412</v>
          </cell>
          <cell r="C239" t="str">
            <v>ROUE AR 26" SPINERGYSPOX</v>
          </cell>
          <cell r="D239" t="str">
            <v>MOYEU NOIR 18 RAY VERTS</v>
          </cell>
          <cell r="E239">
            <v>948</v>
          </cell>
          <cell r="F239" t="str">
            <v>REARWHEEL 26"SPINERGYSPOX</v>
          </cell>
        </row>
        <row r="240">
          <cell r="A240">
            <v>1201413</v>
          </cell>
          <cell r="B240">
            <v>1201413</v>
          </cell>
          <cell r="C240" t="str">
            <v>ROUE AR 26" SPINERGYSPOX</v>
          </cell>
          <cell r="D240" t="str">
            <v>MOYEU NOIR 18 RAY ORANGE</v>
          </cell>
          <cell r="E240">
            <v>948</v>
          </cell>
          <cell r="F240" t="str">
            <v>REARWHEEL 26"SPINERGYSPOX</v>
          </cell>
        </row>
        <row r="241">
          <cell r="A241">
            <v>1201415</v>
          </cell>
          <cell r="B241">
            <v>1201415</v>
          </cell>
          <cell r="C241" t="str">
            <v>ROUE AR 26" SPINERGYSPOX</v>
          </cell>
          <cell r="D241" t="str">
            <v>MOYEU NOIR 18 RAY BLANCS</v>
          </cell>
          <cell r="E241">
            <v>948</v>
          </cell>
          <cell r="F241" t="str">
            <v>REARWHEEL 26"SPINERGYSPOX</v>
          </cell>
        </row>
        <row r="242">
          <cell r="A242">
            <v>1201416</v>
          </cell>
          <cell r="B242">
            <v>1201416</v>
          </cell>
          <cell r="C242" t="str">
            <v>ROUE AR 26" SPINERGYSPOX</v>
          </cell>
          <cell r="D242" t="str">
            <v>MOYEU NOIR 18 RAY ROUGES</v>
          </cell>
          <cell r="E242">
            <v>948</v>
          </cell>
          <cell r="F242" t="str">
            <v>REARWHEEL 26"SPINERGYSPOX</v>
          </cell>
        </row>
        <row r="243">
          <cell r="A243">
            <v>1201417</v>
          </cell>
          <cell r="B243">
            <v>1201417</v>
          </cell>
          <cell r="C243" t="str">
            <v>ROUE AR 26" SPINERGYSPOX</v>
          </cell>
          <cell r="D243" t="str">
            <v>MOYEU NOIR 18 RAY JAUNES</v>
          </cell>
          <cell r="E243">
            <v>948</v>
          </cell>
          <cell r="F243" t="str">
            <v>REARWHEEL 26"SPINERGYSPOX</v>
          </cell>
        </row>
        <row r="244">
          <cell r="A244">
            <v>1201418</v>
          </cell>
          <cell r="B244">
            <v>1201418</v>
          </cell>
          <cell r="C244" t="str">
            <v>ROUE AR 26" SPINERGYSPOX</v>
          </cell>
          <cell r="D244" t="str">
            <v>MOYEU NOIR 18 RAY BLEUS</v>
          </cell>
          <cell r="E244">
            <v>948</v>
          </cell>
          <cell r="F244" t="str">
            <v>REARWHEEL 26"SPINERGYSPOX</v>
          </cell>
        </row>
        <row r="245">
          <cell r="A245">
            <v>1201421</v>
          </cell>
          <cell r="B245">
            <v>1201421</v>
          </cell>
          <cell r="C245" t="str">
            <v>ROUE AR 26" SPINERGYSPOX</v>
          </cell>
          <cell r="D245" t="str">
            <v>MOYEU ARGENT 18 RAY ROSES</v>
          </cell>
          <cell r="E245">
            <v>948</v>
          </cell>
          <cell r="F245" t="str">
            <v>REARWHEEL 26"SPINERGYSPOX</v>
          </cell>
        </row>
        <row r="246">
          <cell r="A246">
            <v>1201422</v>
          </cell>
          <cell r="B246">
            <v>1201422</v>
          </cell>
          <cell r="C246" t="str">
            <v>ROUE AR 26" SPINERGYSPOX</v>
          </cell>
          <cell r="D246" t="str">
            <v>MOYEU ARGENT 18 RAY VERTS</v>
          </cell>
          <cell r="E246">
            <v>948</v>
          </cell>
          <cell r="F246" t="str">
            <v>REARWHEEL26"SPINERGYSPOX</v>
          </cell>
        </row>
        <row r="247">
          <cell r="A247">
            <v>1201423</v>
          </cell>
          <cell r="B247">
            <v>1201423</v>
          </cell>
          <cell r="C247" t="str">
            <v>ROUE AR 26" SPINERGYSPOX</v>
          </cell>
          <cell r="D247" t="str">
            <v>MOY ARGENT 18 RAY ORANGE</v>
          </cell>
          <cell r="E247">
            <v>948</v>
          </cell>
          <cell r="F247" t="str">
            <v>REARWHEEL26"SPINERGYSPOX</v>
          </cell>
        </row>
        <row r="248">
          <cell r="A248">
            <v>1201424</v>
          </cell>
          <cell r="B248">
            <v>1201424</v>
          </cell>
          <cell r="C248" t="str">
            <v>ROUE AR 26" SPINERGYSPOX</v>
          </cell>
          <cell r="D248" t="str">
            <v>MOYEU ARGENT 18 RAY NOIRS</v>
          </cell>
          <cell r="E248">
            <v>948</v>
          </cell>
          <cell r="F248" t="str">
            <v>REARWHEEL26"SPINERGYSPOX</v>
          </cell>
        </row>
        <row r="249">
          <cell r="A249">
            <v>1201425</v>
          </cell>
          <cell r="B249">
            <v>1201425</v>
          </cell>
          <cell r="C249" t="str">
            <v>ROUE AR 26" SPINERGYSPOX</v>
          </cell>
          <cell r="D249" t="str">
            <v>MOY ARGENT 18 RAY BLANCS</v>
          </cell>
          <cell r="E249">
            <v>948</v>
          </cell>
          <cell r="F249" t="str">
            <v>REARWHEEL26"SPINERGYSPOX</v>
          </cell>
        </row>
        <row r="250">
          <cell r="A250">
            <v>1201426</v>
          </cell>
          <cell r="B250">
            <v>1201426</v>
          </cell>
          <cell r="C250" t="str">
            <v>ROUE AR 26" SPINERGYSPOX</v>
          </cell>
          <cell r="D250" t="str">
            <v>MOY ARGENT 18 RAY ROUGES</v>
          </cell>
          <cell r="E250">
            <v>948</v>
          </cell>
          <cell r="F250" t="str">
            <v>REARWHEEL 26"SPINERGYSPOX</v>
          </cell>
        </row>
        <row r="251">
          <cell r="A251">
            <v>1201427</v>
          </cell>
          <cell r="B251">
            <v>1201427</v>
          </cell>
          <cell r="C251" t="str">
            <v>ROUE AR 26" SPINERGYSPOX</v>
          </cell>
          <cell r="D251" t="str">
            <v>MOY ARGENT 18 RAY JAUNES</v>
          </cell>
          <cell r="E251">
            <v>948</v>
          </cell>
          <cell r="F251" t="str">
            <v>REARWHEEL26"SPINERGYSPOX</v>
          </cell>
        </row>
        <row r="252">
          <cell r="A252">
            <v>1201428</v>
          </cell>
          <cell r="B252">
            <v>1201428</v>
          </cell>
          <cell r="C252" t="str">
            <v>ROUE AR 26" SPINERGYSPOX</v>
          </cell>
          <cell r="D252" t="str">
            <v>MOYEU ARGENT 18 RAY BLEUS</v>
          </cell>
          <cell r="E252">
            <v>948</v>
          </cell>
          <cell r="F252" t="str">
            <v>REARWHEEL 26"SPINERGYSPOX</v>
          </cell>
        </row>
        <row r="253">
          <cell r="A253">
            <v>1202111</v>
          </cell>
          <cell r="B253">
            <v>1202111</v>
          </cell>
          <cell r="C253" t="str">
            <v>ROUEAR 22" SPINERGYSPOXSP</v>
          </cell>
          <cell r="D253" t="str">
            <v>ORT MOY NOIR 24 RAY ROSES</v>
          </cell>
          <cell r="E253">
            <v>948</v>
          </cell>
          <cell r="F253" t="str">
            <v>REARWHEEL22"SPINERGYSPOXS</v>
          </cell>
        </row>
        <row r="254">
          <cell r="A254">
            <v>1202113</v>
          </cell>
          <cell r="B254">
            <v>1202113</v>
          </cell>
          <cell r="C254" t="str">
            <v>ROUEAR 22" SPINERGYSPOXSP</v>
          </cell>
          <cell r="D254" t="str">
            <v>ORT MOY NOIR 24 RAY VERTS</v>
          </cell>
          <cell r="E254">
            <v>948</v>
          </cell>
          <cell r="F254" t="str">
            <v>REARWHEEL22"SPINERGYSPOXS</v>
          </cell>
        </row>
        <row r="255">
          <cell r="A255">
            <v>1202114</v>
          </cell>
          <cell r="B255">
            <v>1202114</v>
          </cell>
          <cell r="C255" t="str">
            <v>ROUEAR 22" SPINERGYSPOXSP</v>
          </cell>
          <cell r="D255" t="str">
            <v>ORT MOY NOIR 24RAY ORANGE</v>
          </cell>
          <cell r="E255">
            <v>948</v>
          </cell>
          <cell r="F255" t="str">
            <v>REARWHEEL22"SPINERGYSPOXS</v>
          </cell>
        </row>
        <row r="256">
          <cell r="A256">
            <v>1202115</v>
          </cell>
          <cell r="B256">
            <v>1202115</v>
          </cell>
          <cell r="C256" t="str">
            <v>ROUEAR 22" SPINERGYSPOXSP</v>
          </cell>
          <cell r="D256" t="str">
            <v>ORT MOY NOIR 24RAY BLANCS</v>
          </cell>
          <cell r="E256">
            <v>948</v>
          </cell>
          <cell r="F256" t="str">
            <v>REARWHEEL22"SPINERGYSPOXS</v>
          </cell>
        </row>
        <row r="257">
          <cell r="A257">
            <v>1202116</v>
          </cell>
          <cell r="B257">
            <v>1202116</v>
          </cell>
          <cell r="C257" t="str">
            <v>ROUEAR 22" SPINERGYSPOXSP</v>
          </cell>
          <cell r="D257" t="str">
            <v>ORT MOY NOIR 24RAY ROUGES</v>
          </cell>
          <cell r="E257">
            <v>948</v>
          </cell>
          <cell r="F257" t="str">
            <v>REARWHEEL22"SPINERGYSPOXS</v>
          </cell>
        </row>
        <row r="258">
          <cell r="A258">
            <v>1202117</v>
          </cell>
          <cell r="B258">
            <v>1202117</v>
          </cell>
          <cell r="C258" t="str">
            <v>ROUEAR 22" SPINERGYSPOXSP</v>
          </cell>
          <cell r="D258" t="str">
            <v>ORT MOY NOIR 24RAY JAUNES</v>
          </cell>
          <cell r="E258">
            <v>948</v>
          </cell>
          <cell r="F258" t="str">
            <v>REARWHEEL22"SPINERGYSPOXS</v>
          </cell>
        </row>
        <row r="259">
          <cell r="A259">
            <v>1202118</v>
          </cell>
          <cell r="B259">
            <v>1202118</v>
          </cell>
          <cell r="C259" t="str">
            <v>ROUEAR 22" SPINERGYSPOXSP</v>
          </cell>
          <cell r="D259" t="str">
            <v>ORT MOY NOIR 24 RAY BLEUS</v>
          </cell>
          <cell r="E259">
            <v>948</v>
          </cell>
          <cell r="F259" t="str">
            <v>REARWHEEL22"SPINERGYSPOXS</v>
          </cell>
        </row>
        <row r="260">
          <cell r="A260">
            <v>1202121</v>
          </cell>
          <cell r="B260">
            <v>1202121</v>
          </cell>
          <cell r="C260" t="str">
            <v>ROUEAR 22" SPINERGYSPOXSP</v>
          </cell>
          <cell r="D260" t="str">
            <v>ORT MOY ARG 24 RAY ROSES</v>
          </cell>
          <cell r="E260">
            <v>948</v>
          </cell>
          <cell r="F260" t="str">
            <v>REARWHEEL22"SPINERGYSPOXS</v>
          </cell>
        </row>
        <row r="261">
          <cell r="A261">
            <v>1202123</v>
          </cell>
          <cell r="B261">
            <v>1202123</v>
          </cell>
          <cell r="C261" t="str">
            <v>ROUEAR 22" SPINERGYSPOXSP</v>
          </cell>
          <cell r="D261" t="str">
            <v>ORT MOY ARG 24 RAY VERTS</v>
          </cell>
          <cell r="E261">
            <v>948</v>
          </cell>
          <cell r="F261" t="str">
            <v>REARWHEEL22"SPINERGYSPOXS</v>
          </cell>
        </row>
        <row r="262">
          <cell r="A262">
            <v>1202124</v>
          </cell>
          <cell r="B262">
            <v>1202124</v>
          </cell>
          <cell r="C262" t="str">
            <v>ROUEAR 22" SPINERGYSPOXSP</v>
          </cell>
          <cell r="D262" t="str">
            <v>ORT MOY ARG 24 RAY ORANGE</v>
          </cell>
          <cell r="E262">
            <v>948</v>
          </cell>
          <cell r="F262" t="str">
            <v>REARWHEEL22"SPINERGYSPOXS</v>
          </cell>
        </row>
        <row r="263">
          <cell r="A263">
            <v>1202125</v>
          </cell>
          <cell r="B263">
            <v>1202125</v>
          </cell>
          <cell r="C263" t="str">
            <v>ROUEAR 22" SPINERGYSPOXSP</v>
          </cell>
          <cell r="D263" t="str">
            <v>ORT MOY ARG 24 RAY BLANCS</v>
          </cell>
          <cell r="E263">
            <v>948</v>
          </cell>
          <cell r="F263" t="str">
            <v>REARWHEEL22"SPINERGYSPOXS</v>
          </cell>
        </row>
        <row r="264">
          <cell r="A264">
            <v>1202126</v>
          </cell>
          <cell r="B264">
            <v>1202126</v>
          </cell>
          <cell r="C264" t="str">
            <v>ROUEAR 22" SPINERGYSPOXSP</v>
          </cell>
          <cell r="D264" t="str">
            <v>ORT MOY ARG 24 RAY ROUGES</v>
          </cell>
          <cell r="E264">
            <v>948</v>
          </cell>
          <cell r="F264" t="str">
            <v>REARWHEEL22"SPINERGYSPOXS</v>
          </cell>
        </row>
        <row r="265">
          <cell r="A265">
            <v>1202127</v>
          </cell>
          <cell r="B265">
            <v>1202127</v>
          </cell>
          <cell r="C265" t="str">
            <v>ROUEAR 22" SPINERGYSPOXSP</v>
          </cell>
          <cell r="D265" t="str">
            <v>ORT MOY ARG 24 RAY JAUNES</v>
          </cell>
          <cell r="E265">
            <v>948</v>
          </cell>
          <cell r="F265" t="str">
            <v>REARWHEEL22"SPINERGYSPOXS</v>
          </cell>
        </row>
        <row r="266">
          <cell r="A266">
            <v>1202128</v>
          </cell>
          <cell r="B266">
            <v>1202128</v>
          </cell>
          <cell r="C266" t="str">
            <v>ROUE AR 22" SPINERGYSPOXS</v>
          </cell>
          <cell r="D266" t="str">
            <v>PORT MOY ARG 24 RAY BLEUS</v>
          </cell>
          <cell r="E266">
            <v>948</v>
          </cell>
          <cell r="F266" t="str">
            <v>REARWHEEL22"SPINERGYSPOXS</v>
          </cell>
        </row>
        <row r="267">
          <cell r="A267">
            <v>1202211</v>
          </cell>
          <cell r="B267">
            <v>1202211</v>
          </cell>
          <cell r="C267" t="str">
            <v>ROUEAR 24" SPINERGYSPOXSP</v>
          </cell>
          <cell r="D267" t="str">
            <v>ORT MOY NOIR 24 RAY ROSES</v>
          </cell>
          <cell r="E267">
            <v>948</v>
          </cell>
          <cell r="F267" t="str">
            <v>REARWHEEL24"SPINERGYSPOXS</v>
          </cell>
        </row>
        <row r="268">
          <cell r="A268">
            <v>1202213</v>
          </cell>
          <cell r="B268">
            <v>1202213</v>
          </cell>
          <cell r="C268" t="str">
            <v>ROUEAR 24" SPINERGYSPOXSP</v>
          </cell>
          <cell r="D268" t="str">
            <v>ORT MOY NOIR 24 RAY VERTS</v>
          </cell>
          <cell r="E268">
            <v>948</v>
          </cell>
          <cell r="F268" t="str">
            <v>REARWHEEL24"SPINERGYSPOXS</v>
          </cell>
        </row>
        <row r="269">
          <cell r="A269">
            <v>1202214</v>
          </cell>
          <cell r="B269">
            <v>1202214</v>
          </cell>
          <cell r="C269" t="str">
            <v>ROUEAR 24" SPINERGYSPOXSP</v>
          </cell>
          <cell r="D269" t="str">
            <v>ORT MOY NOIR 24RAY ORANGE</v>
          </cell>
          <cell r="E269">
            <v>948</v>
          </cell>
          <cell r="F269" t="str">
            <v>REARWHEEL24"SPINERGYSPOXS</v>
          </cell>
        </row>
        <row r="270">
          <cell r="A270">
            <v>1202215</v>
          </cell>
          <cell r="B270">
            <v>1202215</v>
          </cell>
          <cell r="C270" t="str">
            <v>ROUEAR 24" SPINERGYSPOXSP</v>
          </cell>
          <cell r="D270" t="str">
            <v>ORT MOY NOIR 24RAY BLANCS</v>
          </cell>
          <cell r="E270">
            <v>948</v>
          </cell>
          <cell r="F270" t="str">
            <v>REARWHEEL24"SPINERGYSPOXS</v>
          </cell>
        </row>
        <row r="271">
          <cell r="A271">
            <v>1202216</v>
          </cell>
          <cell r="B271">
            <v>1202216</v>
          </cell>
          <cell r="C271" t="str">
            <v>ROUEAR 24" SPINERGYSPOXSP</v>
          </cell>
          <cell r="D271" t="str">
            <v>ORT MOY NOIR 24RAY ROUGES</v>
          </cell>
          <cell r="E271">
            <v>948</v>
          </cell>
          <cell r="F271" t="str">
            <v>REARWHEEL24"SPINERGYSPOXS</v>
          </cell>
        </row>
        <row r="272">
          <cell r="A272">
            <v>1202217</v>
          </cell>
          <cell r="B272">
            <v>1202217</v>
          </cell>
          <cell r="C272" t="str">
            <v>ROUEAR 24" SPINERGYSPOXSP</v>
          </cell>
          <cell r="D272" t="str">
            <v>ORT MOY NOIR 24RAY JAUNES</v>
          </cell>
          <cell r="E272">
            <v>948</v>
          </cell>
          <cell r="F272" t="str">
            <v>REARWHEEL24"SPINERGYSPOXS</v>
          </cell>
        </row>
        <row r="273">
          <cell r="A273">
            <v>1202218</v>
          </cell>
          <cell r="B273">
            <v>1202218</v>
          </cell>
          <cell r="C273" t="str">
            <v>ROUEAR 24" SPINERGYSPOXSP</v>
          </cell>
          <cell r="D273" t="str">
            <v>ORT MOY NOIR 24 RAY BLEUS</v>
          </cell>
          <cell r="E273">
            <v>948</v>
          </cell>
          <cell r="F273" t="str">
            <v>REARWHEEL24"SPINERGYSPOXS</v>
          </cell>
        </row>
        <row r="274">
          <cell r="A274">
            <v>1202221</v>
          </cell>
          <cell r="B274">
            <v>1202221</v>
          </cell>
          <cell r="C274" t="str">
            <v>ROUE AR 24" SPINERGYSPOXS</v>
          </cell>
          <cell r="D274" t="str">
            <v>PORT MOY ARG 24 RAY ROSES</v>
          </cell>
          <cell r="E274">
            <v>948</v>
          </cell>
          <cell r="F274" t="str">
            <v>REARWHEEL24"SPINERGYSPOXS</v>
          </cell>
        </row>
        <row r="275">
          <cell r="A275">
            <v>1202223</v>
          </cell>
          <cell r="B275">
            <v>1202223</v>
          </cell>
          <cell r="C275" t="str">
            <v>ROUE AR 24" SPINERGYSPOXS</v>
          </cell>
          <cell r="D275" t="str">
            <v>PORT MOY ARG 24RAY ORANGE</v>
          </cell>
          <cell r="E275">
            <v>948</v>
          </cell>
          <cell r="F275" t="str">
            <v>REARWHEEL24"SPINERGYSPOXS</v>
          </cell>
        </row>
        <row r="276">
          <cell r="A276">
            <v>1202225</v>
          </cell>
          <cell r="B276">
            <v>1202225</v>
          </cell>
          <cell r="C276" t="str">
            <v>ROUE AR 24" SPINERGYSPOXS</v>
          </cell>
          <cell r="D276" t="str">
            <v>PORT MOY ARG 24RAY BLANCS</v>
          </cell>
          <cell r="E276">
            <v>948</v>
          </cell>
          <cell r="F276" t="str">
            <v>REARWHEEL24"SPINERGYSPOXS</v>
          </cell>
        </row>
        <row r="277">
          <cell r="A277">
            <v>1202226</v>
          </cell>
          <cell r="B277">
            <v>1202226</v>
          </cell>
          <cell r="C277" t="str">
            <v>ROUE AR 24" SPINERGYSPOXS</v>
          </cell>
          <cell r="D277" t="str">
            <v>PORT MOY ARG 24RAY ROUGES</v>
          </cell>
          <cell r="E277">
            <v>948</v>
          </cell>
          <cell r="F277" t="str">
            <v>REARWHEEL24"SPINERGYSPOXS</v>
          </cell>
        </row>
        <row r="278">
          <cell r="A278">
            <v>1202227</v>
          </cell>
          <cell r="B278">
            <v>1202227</v>
          </cell>
          <cell r="C278" t="str">
            <v>ROUE AR 24" SPINERGYSPOXS</v>
          </cell>
          <cell r="D278" t="str">
            <v>PORT MOY ARG 24RAY JAUNES</v>
          </cell>
          <cell r="E278">
            <v>948</v>
          </cell>
          <cell r="F278" t="str">
            <v>REARWHEEL24"SPINERGYSPOXS</v>
          </cell>
        </row>
        <row r="279">
          <cell r="A279">
            <v>1202228</v>
          </cell>
          <cell r="B279">
            <v>1202228</v>
          </cell>
          <cell r="C279" t="str">
            <v>ROUE AR 24" SPINERGYSPOXS</v>
          </cell>
          <cell r="D279" t="str">
            <v>PORT MOY ARG 24 RAY BLEUS</v>
          </cell>
          <cell r="E279">
            <v>948</v>
          </cell>
          <cell r="F279" t="str">
            <v>REARWHEEL24"SPINERGYSPOXS</v>
          </cell>
        </row>
        <row r="280">
          <cell r="A280">
            <v>1202311</v>
          </cell>
          <cell r="B280">
            <v>1202311</v>
          </cell>
          <cell r="C280" t="str">
            <v>ROUE AR 25" SPINERGYSPOXS</v>
          </cell>
          <cell r="D280" t="str">
            <v>PORT MOY NOIR 24RAY ROSES</v>
          </cell>
          <cell r="E280">
            <v>948</v>
          </cell>
          <cell r="F280" t="str">
            <v>REARWHEEL25"SPINERGYSPOXS</v>
          </cell>
        </row>
        <row r="281">
          <cell r="A281">
            <v>1202313</v>
          </cell>
          <cell r="B281">
            <v>1202313</v>
          </cell>
          <cell r="C281" t="str">
            <v>ROUEAR 25" SPINERGYSPOXSP</v>
          </cell>
          <cell r="D281" t="str">
            <v>ORT MOY NOIR 24RAY ORANGE</v>
          </cell>
          <cell r="E281">
            <v>948</v>
          </cell>
          <cell r="F281" t="str">
            <v>REARWHEEL25"SPINERGYSPOXS</v>
          </cell>
        </row>
        <row r="282">
          <cell r="A282">
            <v>1202314</v>
          </cell>
          <cell r="B282">
            <v>1202314</v>
          </cell>
          <cell r="C282" t="str">
            <v>ROUE AR 25" SPINERGYSPOXS</v>
          </cell>
          <cell r="D282" t="str">
            <v>PORT MOY NOIR 24RAY NOIRS</v>
          </cell>
          <cell r="E282">
            <v>948</v>
          </cell>
          <cell r="F282" t="str">
            <v>REARWHEEL25"SPINERGYSPOXS</v>
          </cell>
        </row>
        <row r="283">
          <cell r="A283">
            <v>1202315</v>
          </cell>
          <cell r="B283">
            <v>1202315</v>
          </cell>
          <cell r="C283" t="str">
            <v>ROUEAR 25" SPINERGYSPOXSP</v>
          </cell>
          <cell r="D283" t="str">
            <v>ORT MOY NOIR 24RAY BLANCS</v>
          </cell>
          <cell r="E283">
            <v>948</v>
          </cell>
          <cell r="F283" t="str">
            <v>REARWHEEL25"SPINERGYSPOXS</v>
          </cell>
        </row>
        <row r="284">
          <cell r="A284">
            <v>1202316</v>
          </cell>
          <cell r="B284">
            <v>1202316</v>
          </cell>
          <cell r="C284" t="str">
            <v>ROUEAR 25" SPINERGYSPOXSP</v>
          </cell>
          <cell r="D284" t="str">
            <v>ORT MOY NOIR 24RAY ROUGES</v>
          </cell>
          <cell r="E284">
            <v>948</v>
          </cell>
          <cell r="F284" t="str">
            <v>REARWHEEL25"SPINERGYSPOXS</v>
          </cell>
        </row>
        <row r="285">
          <cell r="A285">
            <v>1202317</v>
          </cell>
          <cell r="B285">
            <v>1202317</v>
          </cell>
          <cell r="C285" t="str">
            <v>ROUEAR 25" SPINERGYSPOXSP</v>
          </cell>
          <cell r="D285" t="str">
            <v>ORT MOY NOIR 24RAY JAUNES</v>
          </cell>
          <cell r="E285">
            <v>948</v>
          </cell>
          <cell r="F285" t="str">
            <v>REARWHEEL25"SPINERGYSPOXS</v>
          </cell>
        </row>
        <row r="286">
          <cell r="A286">
            <v>1202318</v>
          </cell>
          <cell r="B286">
            <v>1202318</v>
          </cell>
          <cell r="C286" t="str">
            <v>ROUEAR 25" SPINERGYSPOXSP</v>
          </cell>
          <cell r="D286" t="str">
            <v>ORT MOY NOIR 24RAY BLEUS</v>
          </cell>
          <cell r="E286">
            <v>948</v>
          </cell>
          <cell r="F286" t="str">
            <v>REARWHEEL25"SPINERGYSPOXS</v>
          </cell>
        </row>
        <row r="287">
          <cell r="A287">
            <v>1202321</v>
          </cell>
          <cell r="B287">
            <v>1202321</v>
          </cell>
          <cell r="C287" t="str">
            <v>ROUEAR 25" SPINERGYSPOXSP</v>
          </cell>
          <cell r="D287" t="str">
            <v>ORT MOY NOIR 24RAY ROSES</v>
          </cell>
          <cell r="E287">
            <v>948</v>
          </cell>
          <cell r="F287" t="str">
            <v>REARWHEEL25"SPINERGYSPOXS</v>
          </cell>
        </row>
        <row r="288">
          <cell r="A288">
            <v>1202323</v>
          </cell>
          <cell r="B288">
            <v>1202323</v>
          </cell>
          <cell r="C288" t="str">
            <v>ROUE AR 25" SPINERGYSPOXS</v>
          </cell>
          <cell r="D288" t="str">
            <v>PORT MOY ARG 24RAY ORANGE</v>
          </cell>
          <cell r="E288">
            <v>948</v>
          </cell>
          <cell r="F288" t="str">
            <v>REARWHEEL25"SPINERGYSPOXS</v>
          </cell>
        </row>
        <row r="289">
          <cell r="A289">
            <v>1202324</v>
          </cell>
          <cell r="B289">
            <v>1202324</v>
          </cell>
          <cell r="C289" t="str">
            <v>ROUE AR 25" SPINERGYSPOXS</v>
          </cell>
          <cell r="D289" t="str">
            <v>PORT MOY ARG 24 RAY NOIRS</v>
          </cell>
          <cell r="E289">
            <v>948</v>
          </cell>
          <cell r="F289" t="str">
            <v>REARWHEEL25"SPINERGYSPOXS</v>
          </cell>
        </row>
        <row r="290">
          <cell r="A290">
            <v>1202325</v>
          </cell>
          <cell r="B290">
            <v>1202325</v>
          </cell>
          <cell r="C290" t="str">
            <v>ROUE AR 25" SPINERGYSPOXS</v>
          </cell>
          <cell r="D290" t="str">
            <v>PORT MOY ARG 24RAY BLANCS</v>
          </cell>
          <cell r="E290">
            <v>948</v>
          </cell>
          <cell r="F290" t="str">
            <v>REARWHEEL25"SPINERGYSPOXS</v>
          </cell>
        </row>
        <row r="291">
          <cell r="A291">
            <v>1202326</v>
          </cell>
          <cell r="B291">
            <v>1202326</v>
          </cell>
          <cell r="C291" t="str">
            <v>ROUE AR 25" SPINERGYSPOXS</v>
          </cell>
          <cell r="D291" t="str">
            <v>PORT MOY ARG 24RAY ROUGES</v>
          </cell>
          <cell r="E291">
            <v>948</v>
          </cell>
          <cell r="F291" t="str">
            <v>REARWHEEL25"SPINERGYSPOXS</v>
          </cell>
        </row>
        <row r="292">
          <cell r="A292">
            <v>1202327</v>
          </cell>
          <cell r="B292">
            <v>1202327</v>
          </cell>
          <cell r="C292" t="str">
            <v>ROUE AR 25" SPINERGYSPOXS</v>
          </cell>
          <cell r="D292" t="str">
            <v>PORT MOY ARG 24RAY JAUNES</v>
          </cell>
          <cell r="E292">
            <v>948</v>
          </cell>
          <cell r="F292" t="str">
            <v>REARWHEEL25"SPINERGYSPOXS</v>
          </cell>
        </row>
        <row r="293">
          <cell r="A293">
            <v>1202328</v>
          </cell>
          <cell r="B293">
            <v>1202328</v>
          </cell>
          <cell r="C293" t="str">
            <v>ROUE AR 25" SPINERGYSPOXS</v>
          </cell>
          <cell r="D293" t="str">
            <v>PORT MOY ARG 24 RAY BLEUS</v>
          </cell>
          <cell r="E293">
            <v>948</v>
          </cell>
          <cell r="F293" t="str">
            <v>REARWHEEL25"SPINERGYSPOXS</v>
          </cell>
        </row>
        <row r="294">
          <cell r="A294">
            <v>1202411</v>
          </cell>
          <cell r="B294">
            <v>1202411</v>
          </cell>
          <cell r="C294" t="str">
            <v>ROUE AR 26" SPINERGYSPOXS</v>
          </cell>
          <cell r="D294" t="str">
            <v>PORT MOY NOIR 24RAY ROSES</v>
          </cell>
          <cell r="E294">
            <v>948</v>
          </cell>
          <cell r="F294" t="str">
            <v>REARWHEEL26"SPINERGYSPOXS</v>
          </cell>
        </row>
        <row r="295">
          <cell r="A295">
            <v>1202413</v>
          </cell>
          <cell r="B295">
            <v>1202413</v>
          </cell>
          <cell r="C295" t="str">
            <v>ROUEAR 26" SPINERGYSPOXSP</v>
          </cell>
          <cell r="D295" t="str">
            <v>ORT MOY NOIR 24RAY ORANGE</v>
          </cell>
          <cell r="E295">
            <v>948</v>
          </cell>
          <cell r="F295" t="str">
            <v>REARWHEEL26"SPINERGYSPOXS</v>
          </cell>
        </row>
        <row r="296">
          <cell r="A296">
            <v>1202414</v>
          </cell>
          <cell r="B296">
            <v>1202414</v>
          </cell>
          <cell r="C296" t="str">
            <v>ROUE AR 26" SPINERGYSPOXS</v>
          </cell>
          <cell r="D296" t="str">
            <v>PORT MOY NOIR 24RAY NOIRS</v>
          </cell>
          <cell r="E296">
            <v>948</v>
          </cell>
          <cell r="F296" t="str">
            <v>REARWHEEL26"SPINERGYSPOXS</v>
          </cell>
        </row>
        <row r="297">
          <cell r="A297">
            <v>1202415</v>
          </cell>
          <cell r="B297">
            <v>1202415</v>
          </cell>
          <cell r="C297" t="str">
            <v>ROUEAR 26" SPINERGYSPOXSP</v>
          </cell>
          <cell r="D297" t="str">
            <v>ORT MOY NOIR 24RAY BLANCS</v>
          </cell>
          <cell r="E297">
            <v>948</v>
          </cell>
          <cell r="F297" t="str">
            <v>REARWHEEL26"SPINERGYSPOXS</v>
          </cell>
        </row>
        <row r="298">
          <cell r="A298">
            <v>1202416</v>
          </cell>
          <cell r="B298">
            <v>1202416</v>
          </cell>
          <cell r="C298" t="str">
            <v>ROUEAR 26" SPINERGYSPOXSP</v>
          </cell>
          <cell r="D298" t="str">
            <v>ORT MOY NOIR 24RAY ROUGES</v>
          </cell>
          <cell r="E298">
            <v>948</v>
          </cell>
          <cell r="F298" t="str">
            <v>REARWHEEL26"SPINERGYSPOXS</v>
          </cell>
        </row>
        <row r="299">
          <cell r="A299">
            <v>1202417</v>
          </cell>
          <cell r="B299">
            <v>1202417</v>
          </cell>
          <cell r="C299" t="str">
            <v>ROUEAR 26" SPINERGYSPOXSP</v>
          </cell>
          <cell r="D299" t="str">
            <v>ORT MOY NOIR 24RAY JAUNES</v>
          </cell>
          <cell r="E299">
            <v>948</v>
          </cell>
          <cell r="F299" t="str">
            <v>REARWHEEL26"SPINERGYSPOXS</v>
          </cell>
        </row>
        <row r="300">
          <cell r="A300">
            <v>1202418</v>
          </cell>
          <cell r="B300">
            <v>1202418</v>
          </cell>
          <cell r="C300" t="str">
            <v>ROUE AR 26" SPINERGYSPOXS</v>
          </cell>
          <cell r="D300" t="str">
            <v>PORT MOY NOIR 24RAY BLEUS</v>
          </cell>
          <cell r="E300">
            <v>948</v>
          </cell>
          <cell r="F300" t="str">
            <v>REARWHEEL26"SPINERGYSPOXS</v>
          </cell>
        </row>
        <row r="301">
          <cell r="A301">
            <v>1202421</v>
          </cell>
          <cell r="B301">
            <v>1202421</v>
          </cell>
          <cell r="C301" t="str">
            <v>ROUE AR 26" SPINERGYSPOXS</v>
          </cell>
          <cell r="D301" t="str">
            <v>PORT MOY ARG 24 RAY ROSES</v>
          </cell>
          <cell r="E301">
            <v>948</v>
          </cell>
          <cell r="F301" t="str">
            <v>REARWHEEL26"SPINERGYSPOXS</v>
          </cell>
        </row>
        <row r="302">
          <cell r="A302">
            <v>1202423</v>
          </cell>
          <cell r="B302">
            <v>1202423</v>
          </cell>
          <cell r="C302" t="str">
            <v>ROUE AR 26" SPINERGYSPOXS</v>
          </cell>
          <cell r="D302" t="str">
            <v>PORT MOY ARG 24RAY ORANGE</v>
          </cell>
          <cell r="E302">
            <v>948</v>
          </cell>
          <cell r="F302" t="str">
            <v>REARWHEEL26"SPINERGYSPOXS</v>
          </cell>
        </row>
        <row r="303">
          <cell r="A303">
            <v>1202424</v>
          </cell>
          <cell r="B303">
            <v>1202424</v>
          </cell>
          <cell r="C303" t="str">
            <v>ROUE AR 26" SPINERGYSPOXS</v>
          </cell>
          <cell r="D303" t="str">
            <v>PORT MOY ARG 24 RAY NOIRS</v>
          </cell>
          <cell r="E303">
            <v>948</v>
          </cell>
          <cell r="F303" t="str">
            <v>REARWHEEL26"SPINERGYSPOXS</v>
          </cell>
        </row>
        <row r="304">
          <cell r="A304">
            <v>1202425</v>
          </cell>
          <cell r="B304">
            <v>1202425</v>
          </cell>
          <cell r="C304" t="str">
            <v>ROUE AR 26" SPINERGYSPOXS</v>
          </cell>
          <cell r="D304" t="str">
            <v>PORT MOY ARG 24RAY BLANCS</v>
          </cell>
          <cell r="E304">
            <v>948</v>
          </cell>
          <cell r="F304" t="str">
            <v>REARWHEEL26"SPINERGYSPOXS</v>
          </cell>
        </row>
        <row r="305">
          <cell r="A305">
            <v>1202426</v>
          </cell>
          <cell r="B305">
            <v>1202426</v>
          </cell>
          <cell r="C305" t="str">
            <v>ROUE AR 26" SPINERGYSPOXS</v>
          </cell>
          <cell r="D305" t="str">
            <v>PORT MOY ARG 24RAY ROUGES</v>
          </cell>
          <cell r="E305">
            <v>948</v>
          </cell>
          <cell r="F305" t="str">
            <v>REARWHEEL26"SPINERGYSPOXS</v>
          </cell>
        </row>
        <row r="306">
          <cell r="A306">
            <v>1202427</v>
          </cell>
          <cell r="B306">
            <v>1202427</v>
          </cell>
          <cell r="C306" t="str">
            <v>ROUEAR 26" SPINERGYSPOXSP</v>
          </cell>
          <cell r="D306" t="str">
            <v>ORT MOY ARG 24 RAY JAUNES</v>
          </cell>
          <cell r="E306">
            <v>948</v>
          </cell>
          <cell r="F306" t="str">
            <v>REARWHEEL26"SPINERGYSPOXS</v>
          </cell>
        </row>
        <row r="307">
          <cell r="A307">
            <v>1202428</v>
          </cell>
          <cell r="B307">
            <v>1202428</v>
          </cell>
          <cell r="C307" t="str">
            <v>ROUE AR 26" SPINERGYSPOXS</v>
          </cell>
          <cell r="D307" t="str">
            <v>PORT MOY ARG 24 RAY BLEUS</v>
          </cell>
          <cell r="E307">
            <v>948</v>
          </cell>
          <cell r="F307" t="str">
            <v>REARWHEEL26"SPINERGYSPOXS</v>
          </cell>
        </row>
        <row r="308">
          <cell r="A308">
            <v>1203111</v>
          </cell>
          <cell r="B308">
            <v>1203111</v>
          </cell>
          <cell r="C308" t="str">
            <v>ROUE AR 22" SPINERGY LX M</v>
          </cell>
          <cell r="D308" t="str">
            <v>OYEU NOIR 12 RAYONS ROSES</v>
          </cell>
          <cell r="E308">
            <v>948</v>
          </cell>
          <cell r="F308" t="str">
            <v>REARWHEEL 22" SPINERGY LX</v>
          </cell>
        </row>
        <row r="309">
          <cell r="A309">
            <v>1203112</v>
          </cell>
          <cell r="B309">
            <v>1203112</v>
          </cell>
          <cell r="C309" t="str">
            <v>ROUE AR 22" SPINERGY LX M</v>
          </cell>
          <cell r="D309" t="str">
            <v>OYEU NOIR 12 RAYONS VERTS</v>
          </cell>
          <cell r="E309">
            <v>948</v>
          </cell>
          <cell r="F309" t="str">
            <v>REARWHEEL 22" SPINERGY LX</v>
          </cell>
        </row>
        <row r="310">
          <cell r="A310">
            <v>1203113</v>
          </cell>
          <cell r="B310">
            <v>1203113</v>
          </cell>
          <cell r="C310" t="str">
            <v>ROUE AR 22" SPINERGY LX M</v>
          </cell>
          <cell r="D310" t="str">
            <v>OYEU NOIR 12 RAY ORANGE</v>
          </cell>
          <cell r="E310">
            <v>948</v>
          </cell>
          <cell r="F310" t="str">
            <v>REARWHEEL 22" SPINERGY LX</v>
          </cell>
        </row>
        <row r="311">
          <cell r="A311">
            <v>1203114</v>
          </cell>
          <cell r="B311">
            <v>1203114</v>
          </cell>
          <cell r="C311" t="str">
            <v>ROUE AR 22" SPINERGY LX M</v>
          </cell>
          <cell r="D311" t="str">
            <v>OYEU NOIR 12 RAYONS NOIRS</v>
          </cell>
          <cell r="E311">
            <v>948</v>
          </cell>
          <cell r="F311" t="str">
            <v>REARWHEEL 22" SPINERGY LX</v>
          </cell>
        </row>
        <row r="312">
          <cell r="A312">
            <v>1203115</v>
          </cell>
          <cell r="B312">
            <v>1203115</v>
          </cell>
          <cell r="C312" t="str">
            <v>ROUE AR 22" SPINERGY LX M</v>
          </cell>
          <cell r="D312" t="str">
            <v>OYEU NOIR 12 RAY BLANCS</v>
          </cell>
          <cell r="E312">
            <v>948</v>
          </cell>
          <cell r="F312" t="str">
            <v>REARWHEEL 22" SPINERGY LX</v>
          </cell>
        </row>
        <row r="313">
          <cell r="A313">
            <v>1203116</v>
          </cell>
          <cell r="B313">
            <v>1203116</v>
          </cell>
          <cell r="C313" t="str">
            <v>ROUE AR 22" SPINERGY LX M</v>
          </cell>
          <cell r="D313" t="str">
            <v>OYEU NOIR 12 RAY ROUGES</v>
          </cell>
          <cell r="E313">
            <v>948</v>
          </cell>
          <cell r="F313" t="str">
            <v>REARWHEEL 22" SPINERGY LX</v>
          </cell>
        </row>
        <row r="314">
          <cell r="A314">
            <v>1203117</v>
          </cell>
          <cell r="B314">
            <v>1203117</v>
          </cell>
          <cell r="C314" t="str">
            <v>ROUE AR 22" SPINERGY LX M</v>
          </cell>
          <cell r="D314" t="str">
            <v>OYEU NOIR 12 RAY JAUNES</v>
          </cell>
          <cell r="E314">
            <v>948</v>
          </cell>
          <cell r="F314" t="str">
            <v>REARWHEEL 22" SPINERGY LX</v>
          </cell>
        </row>
        <row r="315">
          <cell r="A315">
            <v>1203118</v>
          </cell>
          <cell r="B315">
            <v>1203118</v>
          </cell>
          <cell r="C315" t="str">
            <v>ROUE AR 22" SPINERGY LX M</v>
          </cell>
          <cell r="D315" t="str">
            <v>OYEU NOIR 12 RAYONS BLEUS</v>
          </cell>
          <cell r="E315">
            <v>948</v>
          </cell>
          <cell r="F315" t="str">
            <v>REARWHEEL 22" SPINERGY LX</v>
          </cell>
        </row>
        <row r="316">
          <cell r="A316">
            <v>1203121</v>
          </cell>
          <cell r="B316">
            <v>1203121</v>
          </cell>
          <cell r="C316" t="str">
            <v>ROUE AR 22" SPINERGY LX M</v>
          </cell>
          <cell r="D316" t="str">
            <v>OYEU ARGENT 12 RAY ROSES</v>
          </cell>
          <cell r="E316">
            <v>948</v>
          </cell>
          <cell r="F316" t="str">
            <v>REARWHEEL 22" SPINERGY LX</v>
          </cell>
        </row>
        <row r="317">
          <cell r="A317">
            <v>1203122</v>
          </cell>
          <cell r="B317">
            <v>1203122</v>
          </cell>
          <cell r="C317" t="str">
            <v>ROUE AR 22" SPINERGY LX M</v>
          </cell>
          <cell r="D317" t="str">
            <v>OYEU ARGENT 12 RAY VERTS</v>
          </cell>
          <cell r="E317">
            <v>948</v>
          </cell>
          <cell r="F317" t="str">
            <v>REARWHEEL 22" SPINERGY LX</v>
          </cell>
        </row>
        <row r="318">
          <cell r="A318">
            <v>1203123</v>
          </cell>
          <cell r="B318">
            <v>1203123</v>
          </cell>
          <cell r="C318" t="str">
            <v>ROUE AR 22" SPINERGY LX M</v>
          </cell>
          <cell r="D318" t="str">
            <v>OYEU ARGENT 12 RAY ORANGE</v>
          </cell>
          <cell r="E318">
            <v>948</v>
          </cell>
          <cell r="F318" t="str">
            <v>REARWHEEL22"SPINERGY LX S</v>
          </cell>
        </row>
        <row r="319">
          <cell r="A319">
            <v>1203124</v>
          </cell>
          <cell r="B319">
            <v>1203124</v>
          </cell>
          <cell r="C319" t="str">
            <v>ROUE AR 22" SPINERGY LX M</v>
          </cell>
          <cell r="D319" t="str">
            <v>OYEU ARGENT 12 RAY NOIRS</v>
          </cell>
          <cell r="E319">
            <v>948</v>
          </cell>
          <cell r="F319" t="str">
            <v>REARWHEEL 22" SPINERGY LX</v>
          </cell>
        </row>
        <row r="320">
          <cell r="A320">
            <v>1203125</v>
          </cell>
          <cell r="B320">
            <v>1203125</v>
          </cell>
          <cell r="C320" t="str">
            <v>ROUE AR 22" SPINERGY LX M</v>
          </cell>
          <cell r="D320" t="str">
            <v>OYEU ARGENT 12 RAY BLANCS</v>
          </cell>
          <cell r="E320">
            <v>948</v>
          </cell>
          <cell r="F320" t="str">
            <v>REARWHEEL 22" SPINERGY LX</v>
          </cell>
        </row>
        <row r="321">
          <cell r="A321">
            <v>1203126</v>
          </cell>
          <cell r="B321">
            <v>1203126</v>
          </cell>
          <cell r="C321" t="str">
            <v>ROUE AR 22" SPINERGY LX M</v>
          </cell>
          <cell r="D321" t="str">
            <v>OYEU ARGENT 12 RAY ROUGES</v>
          </cell>
          <cell r="E321">
            <v>948</v>
          </cell>
          <cell r="F321" t="str">
            <v>REARWHEEL 22" SPINERGY LX</v>
          </cell>
        </row>
        <row r="322">
          <cell r="A322">
            <v>1203127</v>
          </cell>
          <cell r="B322">
            <v>1203127</v>
          </cell>
          <cell r="C322" t="str">
            <v>ROUE AR 22" SPINERGY LX M</v>
          </cell>
          <cell r="D322" t="str">
            <v>OYEU ARGENT 12 RAY JAUNES</v>
          </cell>
          <cell r="E322">
            <v>948</v>
          </cell>
          <cell r="F322" t="str">
            <v>REARWHEEL22" SPINERGY LX</v>
          </cell>
        </row>
        <row r="323">
          <cell r="A323">
            <v>1203128</v>
          </cell>
          <cell r="B323">
            <v>1203128</v>
          </cell>
          <cell r="C323" t="str">
            <v>ROUE AR 22" SPINERGY LX M</v>
          </cell>
          <cell r="D323" t="str">
            <v>OYEU ARGENT 12 RAY BLEUS</v>
          </cell>
          <cell r="E323">
            <v>948</v>
          </cell>
          <cell r="F323" t="str">
            <v>REARWHEEL 22" SPINERGY LX</v>
          </cell>
        </row>
        <row r="324">
          <cell r="A324">
            <v>1203211</v>
          </cell>
          <cell r="B324">
            <v>1203211</v>
          </cell>
          <cell r="C324" t="str">
            <v>ROUE AR 24" SPINERGY LX M</v>
          </cell>
          <cell r="D324" t="str">
            <v>OYEU NOIR 12 RAYONS ROSES</v>
          </cell>
          <cell r="E324">
            <v>948</v>
          </cell>
          <cell r="F324" t="str">
            <v>REARWHEEL 24" SPINERGY LX</v>
          </cell>
        </row>
        <row r="325">
          <cell r="A325">
            <v>1203212</v>
          </cell>
          <cell r="B325">
            <v>1203212</v>
          </cell>
          <cell r="C325" t="str">
            <v>ROUE AR 24" SPINERGY LX M</v>
          </cell>
          <cell r="D325" t="str">
            <v>OYEU NOIR 12 RAYONS VERTS</v>
          </cell>
          <cell r="E325">
            <v>948</v>
          </cell>
          <cell r="F325" t="str">
            <v>REARWHEEL 24" SPINERGY LX</v>
          </cell>
        </row>
        <row r="326">
          <cell r="A326">
            <v>1203213</v>
          </cell>
          <cell r="B326">
            <v>1203213</v>
          </cell>
          <cell r="C326" t="str">
            <v>ROUE AR 24" SPINERGY LX M</v>
          </cell>
          <cell r="D326" t="str">
            <v>OYEU NOIR 12 RAY ORANGE</v>
          </cell>
          <cell r="E326">
            <v>948</v>
          </cell>
          <cell r="F326" t="str">
            <v>REARWHEEL 24" SPINERGY LX</v>
          </cell>
        </row>
        <row r="327">
          <cell r="A327">
            <v>1203214</v>
          </cell>
          <cell r="B327">
            <v>1203214</v>
          </cell>
          <cell r="C327" t="str">
            <v>ROUE AR 24" SPINERGY LX M</v>
          </cell>
          <cell r="D327" t="str">
            <v>OYEU NOIR 12 RAYONS NOIRS</v>
          </cell>
          <cell r="E327">
            <v>948</v>
          </cell>
          <cell r="F327" t="str">
            <v>REARWHEEL 24" SPINERGY LX</v>
          </cell>
        </row>
        <row r="328">
          <cell r="A328">
            <v>1203215</v>
          </cell>
          <cell r="B328">
            <v>1203215</v>
          </cell>
          <cell r="C328" t="str">
            <v>ROUE AR 24" SPINERGY LX M</v>
          </cell>
          <cell r="D328" t="str">
            <v>OYEU NOIR 12 RAY BLANCS</v>
          </cell>
          <cell r="E328">
            <v>948</v>
          </cell>
          <cell r="F328" t="str">
            <v>REARWHEEL 24" SPINERGY LX</v>
          </cell>
        </row>
        <row r="329">
          <cell r="A329">
            <v>1203216</v>
          </cell>
          <cell r="B329">
            <v>1203216</v>
          </cell>
          <cell r="C329" t="str">
            <v>ROUE AR 24" SPINERGY LX M</v>
          </cell>
          <cell r="D329" t="str">
            <v>OYEU NOIR 12 RAY ROUGES</v>
          </cell>
          <cell r="E329">
            <v>948</v>
          </cell>
          <cell r="F329" t="str">
            <v>REARWHEEL 24" SPINERGY LX</v>
          </cell>
        </row>
        <row r="330">
          <cell r="A330">
            <v>1203217</v>
          </cell>
          <cell r="B330">
            <v>1203217</v>
          </cell>
          <cell r="C330" t="str">
            <v>ROUE AR 24" SPINERGY LX M</v>
          </cell>
          <cell r="D330" t="str">
            <v>OYEU NOIR 12 RAY JAUNES</v>
          </cell>
          <cell r="E330">
            <v>948</v>
          </cell>
          <cell r="F330" t="str">
            <v>REARWHEEL 24" SPINERGY LX</v>
          </cell>
        </row>
        <row r="331">
          <cell r="A331">
            <v>1203218</v>
          </cell>
          <cell r="B331">
            <v>1203218</v>
          </cell>
          <cell r="C331" t="str">
            <v>ROUE AR 24" SPINERGY LX M</v>
          </cell>
          <cell r="D331" t="str">
            <v>OYEU NOIR 12 RAYONS BLEUS</v>
          </cell>
          <cell r="E331">
            <v>948</v>
          </cell>
          <cell r="F331" t="str">
            <v>REARWHEEL 24" SPINERGY LX</v>
          </cell>
        </row>
        <row r="332">
          <cell r="A332">
            <v>1203221</v>
          </cell>
          <cell r="B332">
            <v>1203221</v>
          </cell>
          <cell r="C332" t="str">
            <v>ROUE AR 24" SPINERGY LX M</v>
          </cell>
          <cell r="D332" t="str">
            <v>OYEU ARGENT 12 RAY ROSES</v>
          </cell>
          <cell r="E332">
            <v>948</v>
          </cell>
          <cell r="F332" t="str">
            <v>REARWHEEL 24" SPINERGY LX</v>
          </cell>
        </row>
        <row r="333">
          <cell r="A333">
            <v>1203222</v>
          </cell>
          <cell r="B333">
            <v>1203222</v>
          </cell>
          <cell r="C333" t="str">
            <v>ROUE AR 24" SPINERGY LX M</v>
          </cell>
          <cell r="D333" t="str">
            <v>OYEU ARGENT 12 RAY VERTS</v>
          </cell>
          <cell r="E333">
            <v>948</v>
          </cell>
          <cell r="F333" t="str">
            <v>REARWHEEL 24" SPINERGY LX</v>
          </cell>
        </row>
        <row r="334">
          <cell r="A334">
            <v>1203223</v>
          </cell>
          <cell r="B334">
            <v>1203223</v>
          </cell>
          <cell r="C334" t="str">
            <v>ROUE AR 24" SPINERGY LX M</v>
          </cell>
          <cell r="D334" t="str">
            <v>OYEU ARGENT 12 RAY ORANGE</v>
          </cell>
          <cell r="E334">
            <v>948</v>
          </cell>
          <cell r="F334" t="str">
            <v>REARWHEEL24"SPINERGY LX S</v>
          </cell>
        </row>
        <row r="335">
          <cell r="A335">
            <v>1203224</v>
          </cell>
          <cell r="B335">
            <v>1203224</v>
          </cell>
          <cell r="C335" t="str">
            <v>ROUE AR 24" SPINERGY LX M</v>
          </cell>
          <cell r="D335" t="str">
            <v>OYEU ARGENT 12 RAY NOIRS</v>
          </cell>
          <cell r="E335">
            <v>948</v>
          </cell>
          <cell r="F335" t="str">
            <v>REARWHEEL 24" SPINERGY LX</v>
          </cell>
        </row>
        <row r="336">
          <cell r="A336">
            <v>1203225</v>
          </cell>
          <cell r="B336">
            <v>1203225</v>
          </cell>
          <cell r="C336" t="str">
            <v>ROUE AR 24" SPINERGY LX M</v>
          </cell>
          <cell r="D336" t="str">
            <v>OYEU ARGENT 12 RAY BLANCS</v>
          </cell>
          <cell r="E336">
            <v>948</v>
          </cell>
          <cell r="F336" t="str">
            <v>REARWHEEL 24" SPINERGY LX</v>
          </cell>
        </row>
        <row r="337">
          <cell r="A337">
            <v>1203226</v>
          </cell>
          <cell r="B337">
            <v>1203226</v>
          </cell>
          <cell r="C337" t="str">
            <v>ROUE AR 24" SPINERGY LX M</v>
          </cell>
          <cell r="D337" t="str">
            <v>OYEU ARGENT 12 RAY ROUGES</v>
          </cell>
          <cell r="E337">
            <v>948</v>
          </cell>
          <cell r="F337" t="str">
            <v>REARWHEEL 24" SPINERGY LX</v>
          </cell>
        </row>
        <row r="338">
          <cell r="A338">
            <v>1203227</v>
          </cell>
          <cell r="B338">
            <v>1203227</v>
          </cell>
          <cell r="C338" t="str">
            <v>ROUE AR 24" SPINERGY LX M</v>
          </cell>
          <cell r="D338" t="str">
            <v>OYEU ARGENT 12 RAY JAUNES</v>
          </cell>
          <cell r="E338">
            <v>948</v>
          </cell>
          <cell r="F338" t="str">
            <v>REARWHEEL24" SPINERGY LX</v>
          </cell>
        </row>
        <row r="339">
          <cell r="A339">
            <v>1203228</v>
          </cell>
          <cell r="B339">
            <v>1203228</v>
          </cell>
          <cell r="C339" t="str">
            <v>ROUE AR 24" SPINERGY LX M</v>
          </cell>
          <cell r="D339" t="str">
            <v>OYEU ARGENT 12 RAY BLEUS</v>
          </cell>
          <cell r="E339">
            <v>948</v>
          </cell>
          <cell r="F339" t="str">
            <v>REARWHEEL 24" SPINERGY LX</v>
          </cell>
        </row>
        <row r="340">
          <cell r="A340">
            <v>1203229</v>
          </cell>
          <cell r="B340">
            <v>1203229</v>
          </cell>
          <cell r="C340" t="str">
            <v>ROUE AR 25" SPINERGYLX MO</v>
          </cell>
          <cell r="D340" t="str">
            <v>Y NOIR 12RAY BLEUS/BLANCS</v>
          </cell>
          <cell r="E340">
            <v>948</v>
          </cell>
          <cell r="F340" t="str">
            <v>REARWHEEL25" SPINERGY LX</v>
          </cell>
        </row>
        <row r="341">
          <cell r="A341">
            <v>1203291</v>
          </cell>
          <cell r="B341">
            <v>1203291</v>
          </cell>
          <cell r="C341" t="str">
            <v>RAYON SPINERGY LX/SLX 24"</v>
          </cell>
          <cell r="D341" t="str">
            <v xml:space="preserve"> ROSE</v>
          </cell>
          <cell r="E341">
            <v>20</v>
          </cell>
          <cell r="F341" t="str">
            <v>SPOKE SPINERGY LX/SLX 24"</v>
          </cell>
        </row>
        <row r="342">
          <cell r="A342">
            <v>1203292</v>
          </cell>
          <cell r="B342">
            <v>1203292</v>
          </cell>
          <cell r="C342" t="str">
            <v>RAYON SPINERGY LX/SLX 24"</v>
          </cell>
          <cell r="D342" t="str">
            <v xml:space="preserve"> VERT</v>
          </cell>
          <cell r="E342">
            <v>20</v>
          </cell>
          <cell r="F342" t="str">
            <v>SPOKE SPINERGY LX/SLX 24"</v>
          </cell>
        </row>
        <row r="343">
          <cell r="A343">
            <v>1203293</v>
          </cell>
          <cell r="B343">
            <v>1203293</v>
          </cell>
          <cell r="C343" t="str">
            <v>RAYON SPINERGY LX/SLX 24"</v>
          </cell>
          <cell r="D343" t="str">
            <v xml:space="preserve"> ORANGE</v>
          </cell>
          <cell r="E343">
            <v>20</v>
          </cell>
          <cell r="F343" t="str">
            <v>SPOKE SPINERGY LX/SLX 24"</v>
          </cell>
        </row>
        <row r="344">
          <cell r="A344">
            <v>1203294</v>
          </cell>
          <cell r="B344">
            <v>1203294</v>
          </cell>
          <cell r="C344" t="str">
            <v>RAYON SPINERGY LX/SLX 24"</v>
          </cell>
          <cell r="D344" t="str">
            <v xml:space="preserve"> NOIR</v>
          </cell>
          <cell r="E344">
            <v>20</v>
          </cell>
          <cell r="F344" t="str">
            <v>SPOKE SPINERGY LX/SLX 24"</v>
          </cell>
        </row>
        <row r="345">
          <cell r="A345">
            <v>1203295</v>
          </cell>
          <cell r="B345">
            <v>1203295</v>
          </cell>
          <cell r="C345" t="str">
            <v>RAYON SPINERGY LX/SLX 24"</v>
          </cell>
          <cell r="D345" t="str">
            <v xml:space="preserve"> BLANC</v>
          </cell>
          <cell r="E345">
            <v>20</v>
          </cell>
          <cell r="F345" t="str">
            <v>SPOKE SPINERGY LX/SLX 24"</v>
          </cell>
        </row>
        <row r="346">
          <cell r="A346">
            <v>1203296</v>
          </cell>
          <cell r="B346">
            <v>1203296</v>
          </cell>
          <cell r="C346" t="str">
            <v>RAYON SPINERGY LX/SLX 24"</v>
          </cell>
          <cell r="D346" t="str">
            <v xml:space="preserve"> ROUGE</v>
          </cell>
          <cell r="E346">
            <v>20</v>
          </cell>
          <cell r="F346" t="str">
            <v>SPOKE SPINERGY LX/SLX 24"</v>
          </cell>
        </row>
        <row r="347">
          <cell r="A347">
            <v>1203297</v>
          </cell>
          <cell r="B347">
            <v>1203297</v>
          </cell>
          <cell r="C347" t="str">
            <v>RAYON SPINERGY LX/SLX 24"</v>
          </cell>
          <cell r="D347" t="str">
            <v xml:space="preserve"> JAUNE</v>
          </cell>
          <cell r="E347">
            <v>20</v>
          </cell>
          <cell r="F347" t="str">
            <v>SPOKE SPINERGY LX/SLX 24"</v>
          </cell>
        </row>
        <row r="348">
          <cell r="A348">
            <v>1203298</v>
          </cell>
          <cell r="B348">
            <v>1203298</v>
          </cell>
          <cell r="C348" t="str">
            <v>RAYON SPINERGY LX/SLX 24"</v>
          </cell>
          <cell r="D348" t="str">
            <v xml:space="preserve"> BLEU</v>
          </cell>
          <cell r="E348">
            <v>20</v>
          </cell>
          <cell r="F348" t="str">
            <v>SPOKE SPINERGY LX/SLX 24"</v>
          </cell>
        </row>
        <row r="349">
          <cell r="A349">
            <v>1203311</v>
          </cell>
          <cell r="B349">
            <v>1203311</v>
          </cell>
          <cell r="C349" t="str">
            <v>ROUE AR 25" SPINERGY LX M</v>
          </cell>
          <cell r="D349" t="str">
            <v>OYEU NOIR 12 RAYONS ROSES</v>
          </cell>
          <cell r="E349">
            <v>948</v>
          </cell>
          <cell r="F349" t="str">
            <v>REARWHEEL 25" SPINERGY LX</v>
          </cell>
        </row>
        <row r="350">
          <cell r="A350">
            <v>1203312</v>
          </cell>
          <cell r="B350">
            <v>1203312</v>
          </cell>
          <cell r="C350" t="str">
            <v>ROUE AR 25" SPINERGY LX M</v>
          </cell>
          <cell r="D350" t="str">
            <v>OYEU NOIR 12 RAYONS VERTS</v>
          </cell>
          <cell r="E350">
            <v>948</v>
          </cell>
          <cell r="F350" t="str">
            <v>REARWHEEL 25" SPINERGY LX</v>
          </cell>
        </row>
        <row r="351">
          <cell r="A351">
            <v>1203313</v>
          </cell>
          <cell r="B351">
            <v>1203313</v>
          </cell>
          <cell r="C351" t="str">
            <v>ROUE AR 25" SPINERGY LX M</v>
          </cell>
          <cell r="D351" t="str">
            <v>OYEU NOIR 12 RAY ORANGE</v>
          </cell>
          <cell r="E351">
            <v>948</v>
          </cell>
          <cell r="F351" t="str">
            <v>REARWHEEL 25" SPINERGY LX</v>
          </cell>
        </row>
        <row r="352">
          <cell r="A352">
            <v>1203314</v>
          </cell>
          <cell r="B352">
            <v>1203314</v>
          </cell>
          <cell r="C352" t="str">
            <v>ROUE AR 25" SPINERGY LX M</v>
          </cell>
          <cell r="D352" t="str">
            <v>OYEU NOIR 12 RAYONS NOIRS</v>
          </cell>
          <cell r="E352">
            <v>1305</v>
          </cell>
          <cell r="F352" t="str">
            <v>REARWHEEL 25" SPINERGY LX</v>
          </cell>
        </row>
        <row r="353">
          <cell r="A353">
            <v>1203315</v>
          </cell>
          <cell r="B353">
            <v>1203315</v>
          </cell>
          <cell r="C353" t="str">
            <v>ROUE AR 25" SPINERGY LX M</v>
          </cell>
          <cell r="D353" t="str">
            <v>OY NOIR 12 RAY BLANCS</v>
          </cell>
          <cell r="E353">
            <v>948</v>
          </cell>
          <cell r="F353" t="str">
            <v>REARWHEEL 25" SPINERGY LX</v>
          </cell>
        </row>
        <row r="354">
          <cell r="A354">
            <v>1203316</v>
          </cell>
          <cell r="B354">
            <v>1203316</v>
          </cell>
          <cell r="C354" t="str">
            <v>ROUE AR 25" SPINERGY LX M</v>
          </cell>
          <cell r="D354" t="str">
            <v>OYEU NOIR 12 RAY ROUGES</v>
          </cell>
          <cell r="E354">
            <v>948</v>
          </cell>
          <cell r="F354" t="str">
            <v>REARWHEEL 25" SPINERGY LX</v>
          </cell>
        </row>
        <row r="355">
          <cell r="A355">
            <v>1203317</v>
          </cell>
          <cell r="B355">
            <v>1203317</v>
          </cell>
          <cell r="C355" t="str">
            <v>ROUE AR 25" SPINERGY LX M</v>
          </cell>
          <cell r="D355" t="str">
            <v>OYEU NOIR 12 RAY JAUNES</v>
          </cell>
          <cell r="E355">
            <v>948</v>
          </cell>
          <cell r="F355" t="str">
            <v>REARWHEEL 25" SPINERGY LX</v>
          </cell>
        </row>
        <row r="356">
          <cell r="A356">
            <v>1203318</v>
          </cell>
          <cell r="B356">
            <v>1203318</v>
          </cell>
          <cell r="C356" t="str">
            <v>ROUE AR 25" SPINERGY LX M</v>
          </cell>
          <cell r="D356" t="str">
            <v>OYEU NOIR 12 RAYONS BLEUS</v>
          </cell>
          <cell r="E356">
            <v>948</v>
          </cell>
          <cell r="F356" t="str">
            <v>REARWHEEL 25" SPINERGY LX</v>
          </cell>
        </row>
        <row r="357">
          <cell r="A357">
            <v>1203321</v>
          </cell>
          <cell r="B357">
            <v>1203321</v>
          </cell>
          <cell r="C357" t="str">
            <v>ROUE AR 25" SPINERGY LX M</v>
          </cell>
          <cell r="D357" t="str">
            <v>OYEU ARGENT 12 RAY ROSES</v>
          </cell>
          <cell r="E357">
            <v>948</v>
          </cell>
          <cell r="F357" t="str">
            <v>REARWHEEL 25" SPINERGY LX</v>
          </cell>
        </row>
        <row r="358">
          <cell r="A358">
            <v>1203322</v>
          </cell>
          <cell r="B358">
            <v>1203322</v>
          </cell>
          <cell r="C358" t="str">
            <v>ROUE AR 25" SPINERGY LX M</v>
          </cell>
          <cell r="D358" t="str">
            <v>OYEU ARGENT 12 RAY VERTS</v>
          </cell>
          <cell r="E358">
            <v>948</v>
          </cell>
          <cell r="F358" t="str">
            <v>REARWHEEL 25" SPINERGY LX</v>
          </cell>
        </row>
        <row r="359">
          <cell r="A359">
            <v>1203323</v>
          </cell>
          <cell r="B359">
            <v>1203323</v>
          </cell>
          <cell r="C359" t="str">
            <v>ROUE AR 25" SPINERGY LX M</v>
          </cell>
          <cell r="D359" t="str">
            <v>OYEU ARGENT 12 RAY ORANGE</v>
          </cell>
          <cell r="E359">
            <v>948</v>
          </cell>
          <cell r="F359" t="str">
            <v>REARWHEEL25" SPINERGY LX</v>
          </cell>
        </row>
        <row r="360">
          <cell r="A360">
            <v>1203324</v>
          </cell>
          <cell r="B360">
            <v>1203324</v>
          </cell>
          <cell r="C360" t="str">
            <v>ROUE AR 25" SPINERGY LX M</v>
          </cell>
          <cell r="D360" t="str">
            <v>OYEU ARGENT 12 RAY NOIRS</v>
          </cell>
          <cell r="E360">
            <v>948</v>
          </cell>
          <cell r="F360" t="str">
            <v>REARWHEEL 25" SPINERGY LX</v>
          </cell>
        </row>
        <row r="361">
          <cell r="A361">
            <v>1203325</v>
          </cell>
          <cell r="B361">
            <v>1203325</v>
          </cell>
          <cell r="C361" t="str">
            <v>ROUE AR 25" SPINERGY LX M</v>
          </cell>
          <cell r="D361" t="str">
            <v>OYEU ARGENT 12 RAY BLANCS</v>
          </cell>
          <cell r="E361">
            <v>948</v>
          </cell>
          <cell r="F361" t="str">
            <v>REARWHEEL 25" SPINERGY LX</v>
          </cell>
        </row>
        <row r="362">
          <cell r="A362">
            <v>1203326</v>
          </cell>
          <cell r="B362">
            <v>1203326</v>
          </cell>
          <cell r="C362" t="str">
            <v>ROUE AR 25" SPINERGY LX M</v>
          </cell>
          <cell r="D362" t="str">
            <v>OYEU ARGENT 12 RAY ROUGES</v>
          </cell>
          <cell r="E362">
            <v>948</v>
          </cell>
          <cell r="F362" t="str">
            <v>REARWHEEL 25" SPINERGY LX</v>
          </cell>
        </row>
        <row r="363">
          <cell r="A363">
            <v>1203327</v>
          </cell>
          <cell r="B363">
            <v>1203327</v>
          </cell>
          <cell r="C363" t="str">
            <v>ROUE AR 25" SPINERGY LX M</v>
          </cell>
          <cell r="D363" t="str">
            <v>OYEU ARGENT 12 RAY JAUNES</v>
          </cell>
          <cell r="E363">
            <v>948</v>
          </cell>
          <cell r="F363" t="str">
            <v>REARWHEEL25" SPINERGY LX</v>
          </cell>
        </row>
        <row r="364">
          <cell r="A364">
            <v>1203328</v>
          </cell>
          <cell r="B364">
            <v>1203328</v>
          </cell>
          <cell r="C364" t="str">
            <v>ROUE AR 25" SPINERGY LX M</v>
          </cell>
          <cell r="D364" t="str">
            <v>OYEU ARGENT 12 RAY BLEUS</v>
          </cell>
          <cell r="E364">
            <v>948</v>
          </cell>
          <cell r="F364" t="str">
            <v>REARWHEEL 25" SPINERGY LX</v>
          </cell>
        </row>
        <row r="365">
          <cell r="A365">
            <v>1203411</v>
          </cell>
          <cell r="B365">
            <v>1203411</v>
          </cell>
          <cell r="C365" t="str">
            <v>ROUE AR 26" SPINERGY LX M</v>
          </cell>
          <cell r="D365" t="str">
            <v>OYEU NOIR 12 RAY ROSES</v>
          </cell>
          <cell r="E365">
            <v>948</v>
          </cell>
          <cell r="F365" t="str">
            <v>REARWHEEL 26" SPINERGY LX</v>
          </cell>
        </row>
        <row r="366">
          <cell r="A366">
            <v>1203412</v>
          </cell>
          <cell r="B366">
            <v>1203412</v>
          </cell>
          <cell r="C366" t="str">
            <v>ROUE AR 26" SPINERGY LX M</v>
          </cell>
          <cell r="D366" t="str">
            <v>OYEU NOIR 12 RAY VERTS</v>
          </cell>
          <cell r="E366">
            <v>948</v>
          </cell>
          <cell r="F366" t="str">
            <v>REARWHEEL 26" SPINERGY LX</v>
          </cell>
        </row>
        <row r="367">
          <cell r="A367">
            <v>1203413</v>
          </cell>
          <cell r="B367">
            <v>1203413</v>
          </cell>
          <cell r="C367" t="str">
            <v>ROUE AR 26" SPINERGY LX M</v>
          </cell>
          <cell r="D367" t="str">
            <v>OYEU NOIR 12 RAY ORANGE</v>
          </cell>
          <cell r="E367">
            <v>948</v>
          </cell>
          <cell r="F367" t="str">
            <v>REARWHEEL 26" SPINERGY LX</v>
          </cell>
        </row>
        <row r="368">
          <cell r="A368">
            <v>1203414</v>
          </cell>
          <cell r="B368">
            <v>1203414</v>
          </cell>
          <cell r="C368" t="str">
            <v>ROUE AR 26" SPINERGY LX M</v>
          </cell>
          <cell r="D368" t="str">
            <v>OYEU NOIR 12 RAYONS NOIRS</v>
          </cell>
          <cell r="E368">
            <v>948</v>
          </cell>
          <cell r="F368" t="str">
            <v>REARWHEEL 26" SPINERGY LX</v>
          </cell>
        </row>
        <row r="369">
          <cell r="A369">
            <v>1203415</v>
          </cell>
          <cell r="B369">
            <v>1203415</v>
          </cell>
          <cell r="C369" t="str">
            <v>ROUE AR 26" SPINERGY LX M</v>
          </cell>
          <cell r="D369" t="str">
            <v>OYEU NOIR 12 RAY BLANCS</v>
          </cell>
          <cell r="E369">
            <v>948</v>
          </cell>
          <cell r="F369" t="str">
            <v>REARWHEEL 26" SPINERGY LX</v>
          </cell>
        </row>
        <row r="370">
          <cell r="A370">
            <v>1203416</v>
          </cell>
          <cell r="B370">
            <v>1203416</v>
          </cell>
          <cell r="C370" t="str">
            <v>ROUE AR 26" SPINERGY LX M</v>
          </cell>
          <cell r="D370" t="str">
            <v>OYEU NOIR 12 RAY ROUGES</v>
          </cell>
          <cell r="E370">
            <v>948</v>
          </cell>
          <cell r="F370" t="str">
            <v>REARWHEEL 26" SPINERGY LX</v>
          </cell>
        </row>
        <row r="371">
          <cell r="A371">
            <v>1203417</v>
          </cell>
          <cell r="B371">
            <v>1203417</v>
          </cell>
          <cell r="C371" t="str">
            <v>ROUE AR 26" SPINERGY LX M</v>
          </cell>
          <cell r="D371" t="str">
            <v>OYEU NOIR 12 RAY JAUNES</v>
          </cell>
          <cell r="E371">
            <v>948</v>
          </cell>
          <cell r="F371" t="str">
            <v>REARWHEEL 26" SPINERGY LX</v>
          </cell>
        </row>
        <row r="372">
          <cell r="A372">
            <v>1203418</v>
          </cell>
          <cell r="B372">
            <v>1203418</v>
          </cell>
          <cell r="C372" t="str">
            <v>ROUE AR 26" SPINERGY LX M</v>
          </cell>
          <cell r="D372" t="str">
            <v>OYEU NOIR 12 RAY BLEUS</v>
          </cell>
          <cell r="E372">
            <v>948</v>
          </cell>
          <cell r="F372" t="str">
            <v>REARWHEEL 26" SPINERGY LX</v>
          </cell>
        </row>
        <row r="373">
          <cell r="A373">
            <v>1203421</v>
          </cell>
          <cell r="B373">
            <v>1203421</v>
          </cell>
          <cell r="C373" t="str">
            <v>ROUE AR 26" SPINERGY LX M</v>
          </cell>
          <cell r="D373" t="str">
            <v>OYEU ARGENT 12 RAY ROSES</v>
          </cell>
          <cell r="E373">
            <v>948</v>
          </cell>
          <cell r="F373" t="str">
            <v>REARWHEEL 26" SPINERGY LX</v>
          </cell>
        </row>
        <row r="374">
          <cell r="A374">
            <v>1203422</v>
          </cell>
          <cell r="B374">
            <v>1203422</v>
          </cell>
          <cell r="C374" t="str">
            <v>ROUE AR 26" SPINERGY LX M</v>
          </cell>
          <cell r="D374" t="str">
            <v>OYEU ARGENT 12 RAY VERTS</v>
          </cell>
          <cell r="E374">
            <v>948</v>
          </cell>
          <cell r="F374" t="str">
            <v>REARWHEEL 26" SPINERGY LX</v>
          </cell>
        </row>
        <row r="375">
          <cell r="A375">
            <v>1203423</v>
          </cell>
          <cell r="B375">
            <v>1203423</v>
          </cell>
          <cell r="C375" t="str">
            <v>ROUE AR 26" SPINERGY LX M</v>
          </cell>
          <cell r="D375" t="str">
            <v>OYEU ARGENT 12 RAY ORANGE</v>
          </cell>
          <cell r="E375">
            <v>948</v>
          </cell>
          <cell r="F375" t="str">
            <v>REARWHEEL26" SPINERGY LX</v>
          </cell>
        </row>
        <row r="376">
          <cell r="A376">
            <v>1203424</v>
          </cell>
          <cell r="B376">
            <v>1203424</v>
          </cell>
          <cell r="C376" t="str">
            <v>ROUE AR 26" SPINERGY LX M</v>
          </cell>
          <cell r="D376" t="str">
            <v>OYEU ARGENT 12 RAY NOIRS</v>
          </cell>
          <cell r="E376">
            <v>948</v>
          </cell>
          <cell r="F376" t="str">
            <v>REARWHEEL 26" SPINERGY LX</v>
          </cell>
        </row>
        <row r="377">
          <cell r="A377">
            <v>1203425</v>
          </cell>
          <cell r="B377">
            <v>1203425</v>
          </cell>
          <cell r="C377" t="str">
            <v>ROUE AR 26" SPINERGY LX M</v>
          </cell>
          <cell r="D377" t="str">
            <v>OYEU ARGENT 12 RAY BLANCS</v>
          </cell>
          <cell r="E377">
            <v>948</v>
          </cell>
          <cell r="F377" t="str">
            <v>REARWHEEL 26" SPINERGY LX</v>
          </cell>
        </row>
        <row r="378">
          <cell r="A378">
            <v>1203426</v>
          </cell>
          <cell r="B378">
            <v>1203426</v>
          </cell>
          <cell r="C378" t="str">
            <v>ROUE AR 26" SPINERGY LX M</v>
          </cell>
          <cell r="D378" t="str">
            <v>OYEU ARGENT 12 RAY ROUGES</v>
          </cell>
          <cell r="E378">
            <v>948</v>
          </cell>
          <cell r="F378" t="str">
            <v>REARWHEEL 26" SPINERGY LX</v>
          </cell>
        </row>
        <row r="379">
          <cell r="A379">
            <v>1203427</v>
          </cell>
          <cell r="B379">
            <v>1203427</v>
          </cell>
          <cell r="C379" t="str">
            <v>ROUE AR 26" SPINERGY LX M</v>
          </cell>
          <cell r="D379" t="str">
            <v>OY ARGENT 12 RAY JAUNES</v>
          </cell>
          <cell r="E379">
            <v>948</v>
          </cell>
          <cell r="F379" t="str">
            <v>REARWHEEL26" SPINERGY LX</v>
          </cell>
        </row>
        <row r="380">
          <cell r="A380">
            <v>1203428</v>
          </cell>
          <cell r="B380">
            <v>1203428</v>
          </cell>
          <cell r="C380" t="str">
            <v>ROUE AR 26" SPINERGY LX M</v>
          </cell>
          <cell r="D380" t="str">
            <v>OYEU ARGENT 12 RAY BLEUS</v>
          </cell>
          <cell r="E380">
            <v>948</v>
          </cell>
          <cell r="F380" t="str">
            <v>REARWHEEL 26" SPINERGY LX</v>
          </cell>
        </row>
        <row r="381">
          <cell r="A381">
            <v>1204111</v>
          </cell>
          <cell r="B381">
            <v>1204111</v>
          </cell>
          <cell r="C381" t="str">
            <v>ROUE AR 22" SPINERGY SLX</v>
          </cell>
          <cell r="D381" t="str">
            <v>MOYEU NOIR 24 RAY ROSES</v>
          </cell>
          <cell r="E381">
            <v>948</v>
          </cell>
          <cell r="F381" t="str">
            <v>REARWHEEL 22" SPINERGY SL</v>
          </cell>
        </row>
        <row r="382">
          <cell r="A382">
            <v>1204112</v>
          </cell>
          <cell r="B382">
            <v>1204112</v>
          </cell>
          <cell r="C382" t="str">
            <v>ROUE AR 22" SPINERGY SLX</v>
          </cell>
          <cell r="D382" t="str">
            <v>MOYEU NOIR 24 RAY VERTS</v>
          </cell>
          <cell r="E382">
            <v>948</v>
          </cell>
          <cell r="F382" t="str">
            <v>REARWHEEL 22" SPINERGY SL</v>
          </cell>
        </row>
        <row r="383">
          <cell r="A383">
            <v>1204113</v>
          </cell>
          <cell r="B383">
            <v>1204113</v>
          </cell>
          <cell r="C383" t="str">
            <v>ROUE AR 22" SPINERGY SLX</v>
          </cell>
          <cell r="D383" t="str">
            <v>MOYEU NOIR 24 RAY ORANGE</v>
          </cell>
          <cell r="E383">
            <v>948</v>
          </cell>
          <cell r="F383" t="str">
            <v>REARWHEEL 22" SPINERGYSLX</v>
          </cell>
        </row>
        <row r="384">
          <cell r="A384">
            <v>1204114</v>
          </cell>
          <cell r="B384">
            <v>1204114</v>
          </cell>
          <cell r="C384" t="str">
            <v>ROUE AR 22" SPINERGY SLX</v>
          </cell>
          <cell r="D384" t="str">
            <v>MOYEU NOIR 24 RAY NOIRS</v>
          </cell>
          <cell r="E384">
            <v>948</v>
          </cell>
          <cell r="F384" t="str">
            <v>REARWHEEL 22" SPINERGY SL</v>
          </cell>
        </row>
        <row r="385">
          <cell r="A385">
            <v>1204115</v>
          </cell>
          <cell r="B385">
            <v>1204115</v>
          </cell>
          <cell r="C385" t="str">
            <v>ROUE AR 22" SPINERGY SLX</v>
          </cell>
          <cell r="D385" t="str">
            <v>MOYEU NOIR 24 RAY BLANCS</v>
          </cell>
          <cell r="E385">
            <v>948</v>
          </cell>
          <cell r="F385" t="str">
            <v>REARWHEEL 22" SPINERGY SL</v>
          </cell>
        </row>
        <row r="386">
          <cell r="A386">
            <v>1204116</v>
          </cell>
          <cell r="B386">
            <v>1204116</v>
          </cell>
          <cell r="C386" t="str">
            <v>ROUE AR 22" SPINERGY SLX</v>
          </cell>
          <cell r="D386" t="str">
            <v>MOYEU NOIR 24 RAY ROUGES</v>
          </cell>
          <cell r="E386">
            <v>948</v>
          </cell>
          <cell r="F386" t="str">
            <v>REARWHEEL 22" SPINERGY SL</v>
          </cell>
        </row>
        <row r="387">
          <cell r="A387">
            <v>1204117</v>
          </cell>
          <cell r="B387">
            <v>1204117</v>
          </cell>
          <cell r="C387" t="str">
            <v>ROUE AR 22" SPINERGY SLX</v>
          </cell>
          <cell r="D387" t="str">
            <v>MOYEU NOIR 24 RAY JAUNES</v>
          </cell>
          <cell r="E387">
            <v>948</v>
          </cell>
          <cell r="F387" t="str">
            <v>REARWHEEL 22" SPINERGYSLX</v>
          </cell>
        </row>
        <row r="388">
          <cell r="A388">
            <v>1204118</v>
          </cell>
          <cell r="B388">
            <v>1204118</v>
          </cell>
          <cell r="C388" t="str">
            <v>ROUE AR 22" SPINERGY SLX</v>
          </cell>
          <cell r="D388" t="str">
            <v>MOYEU NOIR 24 RAY BLEUS</v>
          </cell>
          <cell r="E388">
            <v>948</v>
          </cell>
          <cell r="F388" t="str">
            <v>REARWHEEL 22" SPINERGY SL</v>
          </cell>
        </row>
        <row r="389">
          <cell r="A389">
            <v>1204122</v>
          </cell>
          <cell r="B389">
            <v>1204122</v>
          </cell>
          <cell r="C389" t="str">
            <v>ROUE AR 22" SPINERGY SLX</v>
          </cell>
          <cell r="D389" t="str">
            <v>MOYEU ARGENT 24 RAY VERTS</v>
          </cell>
          <cell r="E389">
            <v>948</v>
          </cell>
          <cell r="F389" t="str">
            <v>REARWHEEL22" SPINERGY SLX</v>
          </cell>
        </row>
        <row r="390">
          <cell r="A390">
            <v>1204123</v>
          </cell>
          <cell r="B390">
            <v>1204123</v>
          </cell>
          <cell r="C390" t="str">
            <v>ROUE AR 22" SPINERGY SLX</v>
          </cell>
          <cell r="D390" t="str">
            <v>MOY ARGENT 24 RAY ORANGE</v>
          </cell>
          <cell r="E390">
            <v>948</v>
          </cell>
          <cell r="F390" t="str">
            <v>REARWHEEL 22"SPINERGYSLX</v>
          </cell>
        </row>
        <row r="391">
          <cell r="A391">
            <v>1204124</v>
          </cell>
          <cell r="B391">
            <v>1204124</v>
          </cell>
          <cell r="C391" t="str">
            <v>ROUE AR 22" SPINERGY SLX</v>
          </cell>
          <cell r="D391" t="str">
            <v>MOYEU ARGENT 24 RAY NOIRS</v>
          </cell>
          <cell r="E391">
            <v>948</v>
          </cell>
          <cell r="F391" t="str">
            <v>REARWHEEL22" SPINERGY SLX</v>
          </cell>
        </row>
        <row r="392">
          <cell r="A392">
            <v>1204125</v>
          </cell>
          <cell r="B392">
            <v>1204125</v>
          </cell>
          <cell r="C392" t="str">
            <v>ROUE AR 22" SPINERGY SLX</v>
          </cell>
          <cell r="D392" t="str">
            <v>MOY ARGENT 24 RAY BLANCS</v>
          </cell>
          <cell r="E392">
            <v>948</v>
          </cell>
          <cell r="F392" t="str">
            <v>REARWHEEL 22" SPINERGYSLX</v>
          </cell>
        </row>
        <row r="393">
          <cell r="A393">
            <v>1204126</v>
          </cell>
          <cell r="B393">
            <v>1204126</v>
          </cell>
          <cell r="C393" t="str">
            <v>ROUE AR 22" SPINERGY SLX</v>
          </cell>
          <cell r="D393" t="str">
            <v>MOY ARGENT 24 RAY ROUGES</v>
          </cell>
          <cell r="E393">
            <v>948</v>
          </cell>
          <cell r="F393" t="str">
            <v>REARWHEEL 22" SPINERGY SL</v>
          </cell>
        </row>
        <row r="394">
          <cell r="A394">
            <v>1204127</v>
          </cell>
          <cell r="B394">
            <v>1204127</v>
          </cell>
          <cell r="C394" t="str">
            <v>ROUE AR 22" SPINERGY SLX</v>
          </cell>
          <cell r="D394" t="str">
            <v>MOY ARGENT 24 RAY JAUNES</v>
          </cell>
          <cell r="E394">
            <v>948</v>
          </cell>
          <cell r="F394" t="str">
            <v>REARWHEEL 22"SPINERGYSLX</v>
          </cell>
        </row>
        <row r="395">
          <cell r="A395">
            <v>1204128</v>
          </cell>
          <cell r="B395">
            <v>1204128</v>
          </cell>
          <cell r="C395" t="str">
            <v>ROUE AR 22" SPINERGY SLX</v>
          </cell>
          <cell r="D395" t="str">
            <v>MOYEU ARGENT 24 RAY BLEUS</v>
          </cell>
          <cell r="E395">
            <v>948</v>
          </cell>
          <cell r="F395" t="str">
            <v>REARWHEEL 22" SPINERGY SL</v>
          </cell>
        </row>
        <row r="396">
          <cell r="A396">
            <v>1204211</v>
          </cell>
          <cell r="B396">
            <v>1204211</v>
          </cell>
          <cell r="C396" t="str">
            <v>ROUE AR 24" SPINERGY SLX</v>
          </cell>
          <cell r="D396" t="str">
            <v>MOYEU NOIR 24 RAY ROSES</v>
          </cell>
          <cell r="E396">
            <v>948</v>
          </cell>
          <cell r="F396" t="str">
            <v>REARWHEEL 24" SPINERGY SL</v>
          </cell>
        </row>
        <row r="397">
          <cell r="A397">
            <v>1204212</v>
          </cell>
          <cell r="B397">
            <v>1204212</v>
          </cell>
          <cell r="C397" t="str">
            <v>ROUE AR 24" SPINERGY SLX</v>
          </cell>
          <cell r="D397" t="str">
            <v>MOYEU NOIR 24 RAY VERTS</v>
          </cell>
          <cell r="E397">
            <v>948</v>
          </cell>
          <cell r="F397" t="str">
            <v>REARWHEEL 24" SPINERGY SL</v>
          </cell>
        </row>
        <row r="398">
          <cell r="A398">
            <v>1204213</v>
          </cell>
          <cell r="B398">
            <v>1204213</v>
          </cell>
          <cell r="C398" t="str">
            <v>ROUE AR 24" SPINERGY SLX</v>
          </cell>
          <cell r="D398" t="str">
            <v>MOYEU NOIR 24 RAY ORANGE</v>
          </cell>
          <cell r="E398">
            <v>948</v>
          </cell>
          <cell r="F398" t="str">
            <v>REARWHEEL 24" SPINERGYSLX</v>
          </cell>
        </row>
        <row r="399">
          <cell r="A399">
            <v>1204214</v>
          </cell>
          <cell r="B399">
            <v>1204214</v>
          </cell>
          <cell r="C399" t="str">
            <v>ROUE AR 24" SPINERGY SLX</v>
          </cell>
          <cell r="D399" t="str">
            <v>MOYEU NOIR 24 RAY NOIRS</v>
          </cell>
          <cell r="E399">
            <v>948</v>
          </cell>
          <cell r="F399" t="str">
            <v>REARWHEEL 24" SPINERGY SL</v>
          </cell>
        </row>
        <row r="400">
          <cell r="A400">
            <v>1204215</v>
          </cell>
          <cell r="B400">
            <v>1204215</v>
          </cell>
          <cell r="C400" t="str">
            <v>ROUE AR 24" SPINERGY SLX</v>
          </cell>
          <cell r="D400" t="str">
            <v>MOYEU NOIR 24 RAY BLANCS</v>
          </cell>
          <cell r="E400">
            <v>948</v>
          </cell>
          <cell r="F400" t="str">
            <v>REARWHEEL 24" SPINERGY SL</v>
          </cell>
        </row>
        <row r="401">
          <cell r="A401">
            <v>1204216</v>
          </cell>
          <cell r="B401">
            <v>1204216</v>
          </cell>
          <cell r="C401" t="str">
            <v>ROUE AR 24" SPINERGY SLX</v>
          </cell>
          <cell r="D401" t="str">
            <v>MOYEU NOIR 24 RAY ROUGES</v>
          </cell>
          <cell r="E401">
            <v>948</v>
          </cell>
          <cell r="F401" t="str">
            <v>REARWHEEL 24" SPINERGY SL</v>
          </cell>
        </row>
        <row r="402">
          <cell r="A402">
            <v>1204217</v>
          </cell>
          <cell r="B402">
            <v>1204217</v>
          </cell>
          <cell r="C402" t="str">
            <v>ROUE AR 24" SPINERGY SLX</v>
          </cell>
          <cell r="D402" t="str">
            <v>MOYEU NOIR 24 RAY JAUNES</v>
          </cell>
          <cell r="E402">
            <v>948</v>
          </cell>
          <cell r="F402" t="str">
            <v>REARWHEEL 24" SPINERGYSLX</v>
          </cell>
        </row>
        <row r="403">
          <cell r="A403">
            <v>1204218</v>
          </cell>
          <cell r="B403">
            <v>1204218</v>
          </cell>
          <cell r="C403" t="str">
            <v>ROUE AR 24" SPINERGY SLX</v>
          </cell>
          <cell r="D403" t="str">
            <v>MOYEU NOIR 24 RAY BLEUS</v>
          </cell>
          <cell r="E403">
            <v>948</v>
          </cell>
          <cell r="F403" t="str">
            <v>REARWHEEL 24" SPINERGY SL</v>
          </cell>
        </row>
        <row r="404">
          <cell r="A404">
            <v>1204221</v>
          </cell>
          <cell r="B404">
            <v>1204221</v>
          </cell>
          <cell r="C404" t="str">
            <v>ROUE AR 24" SPINERGY SLX</v>
          </cell>
          <cell r="D404" t="str">
            <v>MOYEU ARGENT 24 RAY ROSES</v>
          </cell>
          <cell r="E404">
            <v>948</v>
          </cell>
          <cell r="F404" t="str">
            <v>REARWHEEL 24" SPINERGY SL</v>
          </cell>
        </row>
        <row r="405">
          <cell r="A405">
            <v>1204222</v>
          </cell>
          <cell r="B405">
            <v>1204222</v>
          </cell>
          <cell r="C405" t="str">
            <v>ROUE AR 24" SPINERGY SLX</v>
          </cell>
          <cell r="D405" t="str">
            <v>MOYEU ARGENT 24 RAY VERTS</v>
          </cell>
          <cell r="E405">
            <v>948</v>
          </cell>
          <cell r="F405" t="str">
            <v>REARWHEEL24" SPINERGY SLX</v>
          </cell>
        </row>
        <row r="406">
          <cell r="A406">
            <v>1204223</v>
          </cell>
          <cell r="B406">
            <v>1204223</v>
          </cell>
          <cell r="C406" t="str">
            <v>ROUE AR 24" SPINERGY SLX</v>
          </cell>
          <cell r="D406" t="str">
            <v>MOY ARGENT 24 RAY ORANGE</v>
          </cell>
          <cell r="E406">
            <v>948</v>
          </cell>
          <cell r="F406" t="str">
            <v>REARWHEEL 24"SPINERGYSLX</v>
          </cell>
        </row>
        <row r="407">
          <cell r="A407">
            <v>1204224</v>
          </cell>
          <cell r="B407">
            <v>1204224</v>
          </cell>
          <cell r="C407" t="str">
            <v>ROUE AR 24" SPINERGY SLX</v>
          </cell>
          <cell r="D407" t="str">
            <v>MOYEU ARGENT 24 RAY NOIRS</v>
          </cell>
          <cell r="E407">
            <v>948</v>
          </cell>
          <cell r="F407" t="str">
            <v>REARWHEEL24" SPINERGY SLX</v>
          </cell>
        </row>
        <row r="408">
          <cell r="A408">
            <v>1204225</v>
          </cell>
          <cell r="B408">
            <v>1204225</v>
          </cell>
          <cell r="C408" t="str">
            <v>ROUE AR 24" SPINERGY SLX</v>
          </cell>
          <cell r="D408" t="str">
            <v>MOY ARGENT 24 RAY BLANCS</v>
          </cell>
          <cell r="E408">
            <v>948</v>
          </cell>
          <cell r="F408" t="str">
            <v>REARWHEEL 24" SPINERGYSLX</v>
          </cell>
        </row>
        <row r="409">
          <cell r="A409">
            <v>1204226</v>
          </cell>
          <cell r="B409">
            <v>1204226</v>
          </cell>
          <cell r="C409" t="str">
            <v>ROUE AR 24" SPINERGY SLX</v>
          </cell>
          <cell r="D409" t="str">
            <v>MOY ARGENT 24 RAY ROUGES</v>
          </cell>
          <cell r="E409">
            <v>948</v>
          </cell>
          <cell r="F409" t="str">
            <v>REARWHEEL 24" SPINERGY SL</v>
          </cell>
        </row>
        <row r="410">
          <cell r="A410">
            <v>1204227</v>
          </cell>
          <cell r="B410">
            <v>1204227</v>
          </cell>
          <cell r="C410" t="str">
            <v>ROUE AR 24" SPINERGY SLX</v>
          </cell>
          <cell r="D410" t="str">
            <v>MOY ARGENT 24 RAY JAUNES</v>
          </cell>
          <cell r="E410">
            <v>948</v>
          </cell>
          <cell r="F410" t="str">
            <v>REARWHEEL 24"SPINERGYSLX</v>
          </cell>
        </row>
        <row r="411">
          <cell r="A411">
            <v>1204228</v>
          </cell>
          <cell r="B411">
            <v>1204228</v>
          </cell>
          <cell r="C411" t="str">
            <v>ROUE AR 24" SPINERGY SLX</v>
          </cell>
          <cell r="D411" t="str">
            <v>MOYEU ARGENT 24 RAY BLEUS</v>
          </cell>
          <cell r="E411">
            <v>948</v>
          </cell>
          <cell r="F411" t="str">
            <v>REARWHEEL 24" SPINERGY SL</v>
          </cell>
        </row>
        <row r="412">
          <cell r="A412">
            <v>1204311</v>
          </cell>
          <cell r="B412">
            <v>1204311</v>
          </cell>
          <cell r="C412" t="str">
            <v>ROUE AR 25" SPINERGY SLX</v>
          </cell>
          <cell r="D412" t="str">
            <v>MOYEU NOIR 24 RAY ROSES</v>
          </cell>
          <cell r="E412">
            <v>948</v>
          </cell>
          <cell r="F412" t="str">
            <v>REARWHEEL 25" SPINERGY SL</v>
          </cell>
        </row>
        <row r="413">
          <cell r="A413">
            <v>1204312</v>
          </cell>
          <cell r="B413">
            <v>1204312</v>
          </cell>
          <cell r="C413" t="str">
            <v>ROUE AR 25" SPINERGY SLX</v>
          </cell>
          <cell r="D413" t="str">
            <v>MOYEU NOIR 24 RAY VERTS</v>
          </cell>
          <cell r="E413">
            <v>948</v>
          </cell>
          <cell r="F413" t="str">
            <v>REARWHEEL 25" SPINERGY SL</v>
          </cell>
        </row>
        <row r="414">
          <cell r="A414">
            <v>1204313</v>
          </cell>
          <cell r="B414">
            <v>1204313</v>
          </cell>
          <cell r="C414" t="str">
            <v>ROUE AR 25" SPINERGY SLX</v>
          </cell>
          <cell r="D414" t="str">
            <v>MOYEU NOIR 24 RAY ORANGE</v>
          </cell>
          <cell r="E414">
            <v>948</v>
          </cell>
          <cell r="F414" t="str">
            <v>REARWHEEL 25" SPINERGYSLX</v>
          </cell>
        </row>
        <row r="415">
          <cell r="A415">
            <v>1204314</v>
          </cell>
          <cell r="B415">
            <v>1204314</v>
          </cell>
          <cell r="C415" t="str">
            <v>ROUE AR 25" SPINERGY SLX</v>
          </cell>
          <cell r="D415" t="str">
            <v>MOYEU NOIR 24 RAY NOIRS</v>
          </cell>
          <cell r="E415">
            <v>948</v>
          </cell>
          <cell r="F415" t="str">
            <v>REARWHEEL 25" SPINERGY SL</v>
          </cell>
        </row>
        <row r="416">
          <cell r="A416">
            <v>1204315</v>
          </cell>
          <cell r="B416">
            <v>1204315</v>
          </cell>
          <cell r="C416" t="str">
            <v>ROUE AR 25" SPINERGY SLX</v>
          </cell>
          <cell r="D416" t="str">
            <v>MOYEU NOIR 24 RAY BLANCS</v>
          </cell>
          <cell r="E416">
            <v>948</v>
          </cell>
          <cell r="F416" t="str">
            <v>REARWHEEL 25" SPINERGY SL</v>
          </cell>
        </row>
        <row r="417">
          <cell r="A417">
            <v>1204316</v>
          </cell>
          <cell r="B417">
            <v>1204316</v>
          </cell>
          <cell r="C417" t="str">
            <v>ROUE AR 25" SPINERGY SLX</v>
          </cell>
          <cell r="D417" t="str">
            <v>MOYEU NOIR 24 RAY ROUGES</v>
          </cell>
          <cell r="E417">
            <v>948</v>
          </cell>
          <cell r="F417" t="str">
            <v>REARWHEEL 25" SPINERGY SL</v>
          </cell>
        </row>
        <row r="418">
          <cell r="A418">
            <v>1204317</v>
          </cell>
          <cell r="B418">
            <v>1204317</v>
          </cell>
          <cell r="C418" t="str">
            <v>ROUE AR 25" SPINERGY SLX</v>
          </cell>
          <cell r="D418" t="str">
            <v>MOYEU NOIR 24 RAY JAUNES</v>
          </cell>
          <cell r="E418">
            <v>948</v>
          </cell>
          <cell r="F418" t="str">
            <v>REARWHEEL 25" SPINERGYSLX</v>
          </cell>
        </row>
        <row r="419">
          <cell r="A419">
            <v>1204318</v>
          </cell>
          <cell r="B419">
            <v>1204318</v>
          </cell>
          <cell r="C419" t="str">
            <v>ROUE AR 25" SPINERGY SLX</v>
          </cell>
          <cell r="D419" t="str">
            <v>MOYEU NOIR 24 RAY BLEUS</v>
          </cell>
          <cell r="E419">
            <v>948</v>
          </cell>
          <cell r="F419" t="str">
            <v>REARWHEEL 25" SPINERGY SL</v>
          </cell>
        </row>
        <row r="420">
          <cell r="A420">
            <v>1204321</v>
          </cell>
          <cell r="B420">
            <v>1204321</v>
          </cell>
          <cell r="C420" t="str">
            <v>ROUE AR 25" SPINERGY SLX</v>
          </cell>
          <cell r="D420" t="str">
            <v>MOYEU ARGENT 24 RAY ROSES</v>
          </cell>
          <cell r="E420">
            <v>948</v>
          </cell>
          <cell r="F420" t="str">
            <v>REARWHEEL 25" SPINERGY SL</v>
          </cell>
        </row>
        <row r="421">
          <cell r="A421">
            <v>1204322</v>
          </cell>
          <cell r="B421">
            <v>1204322</v>
          </cell>
          <cell r="C421" t="str">
            <v>ROUE AR 25" SPINERGY SLX</v>
          </cell>
          <cell r="D421" t="str">
            <v>MOYEU ARGENT 24 RAY VERTS</v>
          </cell>
          <cell r="E421">
            <v>948</v>
          </cell>
          <cell r="F421" t="str">
            <v>REARWHEEL25" SPINERGY SLX</v>
          </cell>
        </row>
        <row r="422">
          <cell r="A422">
            <v>1204323</v>
          </cell>
          <cell r="B422">
            <v>1204323</v>
          </cell>
          <cell r="C422" t="str">
            <v>ROUE AR 25" SPINERGY SLX</v>
          </cell>
          <cell r="D422" t="str">
            <v>MOY ARGENT 24 RAY ORANGE</v>
          </cell>
          <cell r="E422">
            <v>948</v>
          </cell>
          <cell r="F422" t="str">
            <v>REARWHEEL 25"SPINERGYSLX</v>
          </cell>
        </row>
        <row r="423">
          <cell r="A423">
            <v>1204324</v>
          </cell>
          <cell r="B423">
            <v>1204324</v>
          </cell>
          <cell r="C423" t="str">
            <v>ROUE AR 25" SPINERGY SLX</v>
          </cell>
          <cell r="D423" t="str">
            <v>MOYEU ARGENT 24 RAY NOIRS</v>
          </cell>
          <cell r="E423">
            <v>948</v>
          </cell>
          <cell r="F423" t="str">
            <v>REARWHEEL25" SPINERGY SLX</v>
          </cell>
        </row>
        <row r="424">
          <cell r="A424">
            <v>1204325</v>
          </cell>
          <cell r="B424">
            <v>1204325</v>
          </cell>
          <cell r="C424" t="str">
            <v>ROUE AR 25" SPINERGY SLX</v>
          </cell>
          <cell r="D424" t="str">
            <v>MOY ARGENT 24 RAY BLANCS</v>
          </cell>
          <cell r="E424">
            <v>948</v>
          </cell>
          <cell r="F424" t="str">
            <v>REARWHEEL 25" SPINERGYSLX</v>
          </cell>
        </row>
        <row r="425">
          <cell r="A425">
            <v>1204326</v>
          </cell>
          <cell r="B425">
            <v>1204326</v>
          </cell>
          <cell r="C425" t="str">
            <v>ROUE AR 25" SPINERGY SLX</v>
          </cell>
          <cell r="D425" t="str">
            <v>MOY ARGENT 24 RAY ROUGES</v>
          </cell>
          <cell r="E425">
            <v>948</v>
          </cell>
          <cell r="F425" t="str">
            <v>REARWHEEL 25" SPINERGY SL</v>
          </cell>
        </row>
        <row r="426">
          <cell r="A426">
            <v>1204327</v>
          </cell>
          <cell r="B426">
            <v>1204327</v>
          </cell>
          <cell r="C426" t="str">
            <v>ROUE AR 25" SPINERGYSLX M</v>
          </cell>
          <cell r="D426" t="str">
            <v>OY ARGENT 24 RAY. JAUNES</v>
          </cell>
          <cell r="E426">
            <v>948</v>
          </cell>
          <cell r="F426" t="str">
            <v>REARWHEEL 25"SPINERGYSLX</v>
          </cell>
        </row>
        <row r="427">
          <cell r="A427">
            <v>1204328</v>
          </cell>
          <cell r="B427">
            <v>1204328</v>
          </cell>
          <cell r="C427" t="str">
            <v>ROUE AR 25" SPINERGYSLX M</v>
          </cell>
          <cell r="D427" t="str">
            <v>OYEU ARGENT 24 RAY BLEUS</v>
          </cell>
          <cell r="E427">
            <v>948</v>
          </cell>
          <cell r="F427" t="str">
            <v>REARWHEEL 25" SPINERGY SL</v>
          </cell>
        </row>
        <row r="428">
          <cell r="A428">
            <v>1204411</v>
          </cell>
          <cell r="B428">
            <v>1204411</v>
          </cell>
          <cell r="C428" t="str">
            <v>ROUE AR 26" SPINERGYSLX M</v>
          </cell>
          <cell r="D428" t="str">
            <v>OYEU NOIR 24 RAY ROSES</v>
          </cell>
          <cell r="E428">
            <v>948</v>
          </cell>
          <cell r="F428" t="str">
            <v>REARWHEEL 26" SPINERGY SL</v>
          </cell>
        </row>
        <row r="429">
          <cell r="A429">
            <v>1204412</v>
          </cell>
          <cell r="B429">
            <v>1204412</v>
          </cell>
          <cell r="C429" t="str">
            <v>ROUE AR 26" SPINERGYSLX M</v>
          </cell>
          <cell r="D429" t="str">
            <v>OYEU NOIR 24 RAY VERTS</v>
          </cell>
          <cell r="E429">
            <v>948</v>
          </cell>
          <cell r="F429" t="str">
            <v>REARWHEEL 26" SPINERGY SL</v>
          </cell>
        </row>
        <row r="430">
          <cell r="A430">
            <v>1204413</v>
          </cell>
          <cell r="B430">
            <v>1204413</v>
          </cell>
          <cell r="C430" t="str">
            <v>ROUE AR 26" SPINERGYSLX M</v>
          </cell>
          <cell r="D430" t="str">
            <v>OYEU NOIR 24 RAY ORANGE</v>
          </cell>
          <cell r="E430">
            <v>948</v>
          </cell>
          <cell r="F430" t="str">
            <v>REARWHEEL 26" SPINERGYSLX</v>
          </cell>
        </row>
        <row r="431">
          <cell r="A431">
            <v>1204414</v>
          </cell>
          <cell r="B431">
            <v>1204414</v>
          </cell>
          <cell r="C431" t="str">
            <v>ROUE AR 26" SPINERGYSLX M</v>
          </cell>
          <cell r="D431" t="str">
            <v>OYEU NOIR 24 RAY NOIRS</v>
          </cell>
          <cell r="E431">
            <v>948</v>
          </cell>
          <cell r="F431" t="str">
            <v>REARWHEEL 26" SPINERGY SL</v>
          </cell>
        </row>
        <row r="432">
          <cell r="A432">
            <v>1204415</v>
          </cell>
          <cell r="B432">
            <v>1204415</v>
          </cell>
          <cell r="C432" t="str">
            <v>ROUE AR 26" SPINERGYSLX M</v>
          </cell>
          <cell r="D432" t="str">
            <v>OYEU NOIR 24 RAY BLANCS</v>
          </cell>
          <cell r="E432">
            <v>948</v>
          </cell>
          <cell r="F432" t="str">
            <v>REARWHEEL 26" SPINERGY SL</v>
          </cell>
        </row>
        <row r="433">
          <cell r="A433">
            <v>1204416</v>
          </cell>
          <cell r="B433">
            <v>1204416</v>
          </cell>
          <cell r="C433" t="str">
            <v>ROUE AR 26" SPINERGYSLX M</v>
          </cell>
          <cell r="D433" t="str">
            <v>OYEU NOIR 24 RAY ROUGES</v>
          </cell>
          <cell r="E433">
            <v>948</v>
          </cell>
          <cell r="F433" t="str">
            <v>REARWHEEL 26" SPINERGY SL</v>
          </cell>
        </row>
        <row r="434">
          <cell r="A434">
            <v>1204417</v>
          </cell>
          <cell r="B434">
            <v>1204417</v>
          </cell>
          <cell r="C434" t="str">
            <v>ROUE AR 26" SPINERGYSLX M</v>
          </cell>
          <cell r="D434" t="str">
            <v>OYEU NOIR 24 RAY JAUNES</v>
          </cell>
          <cell r="E434">
            <v>948</v>
          </cell>
          <cell r="F434" t="str">
            <v>REARWHEEL 26" SPINERGYSLX</v>
          </cell>
        </row>
        <row r="435">
          <cell r="A435">
            <v>1204418</v>
          </cell>
          <cell r="B435">
            <v>1204418</v>
          </cell>
          <cell r="C435" t="str">
            <v>ROUE AR 26" SPINERGYSLX M</v>
          </cell>
          <cell r="D435" t="str">
            <v>OYEU NOIR 24 RAY BLEUS</v>
          </cell>
          <cell r="E435">
            <v>948</v>
          </cell>
          <cell r="F435" t="str">
            <v>REARWHEEL 26" SPINERGY SL</v>
          </cell>
        </row>
        <row r="436">
          <cell r="A436">
            <v>1204421</v>
          </cell>
          <cell r="B436">
            <v>1204421</v>
          </cell>
          <cell r="C436" t="str">
            <v>ROUE AR 26" SPINERGYSLX M</v>
          </cell>
          <cell r="D436" t="str">
            <v>OYEU ARGENT 24 RAY ROSES</v>
          </cell>
          <cell r="E436">
            <v>948</v>
          </cell>
          <cell r="F436" t="str">
            <v>REARWHEEL 26" SPINERGY SL</v>
          </cell>
        </row>
        <row r="437">
          <cell r="A437">
            <v>1204422</v>
          </cell>
          <cell r="B437">
            <v>1204422</v>
          </cell>
          <cell r="C437" t="str">
            <v>ROUE AR 26" SPINERGYSLX M</v>
          </cell>
          <cell r="D437" t="str">
            <v>OYEU ARGENT 24 RAY VERTS</v>
          </cell>
          <cell r="E437">
            <v>948</v>
          </cell>
          <cell r="F437" t="str">
            <v>REARWHEEL26" SPINERGY SLX</v>
          </cell>
        </row>
        <row r="438">
          <cell r="A438">
            <v>1204423</v>
          </cell>
          <cell r="B438">
            <v>1204423</v>
          </cell>
          <cell r="C438" t="str">
            <v>ROUE AR 26"SPINERGYSLX MO</v>
          </cell>
          <cell r="D438" t="str">
            <v>YEU ARGENT 24 RAY ORANGE</v>
          </cell>
          <cell r="E438">
            <v>948</v>
          </cell>
          <cell r="F438" t="str">
            <v>REARWHEEL 26"SPINERGYSLX</v>
          </cell>
        </row>
        <row r="439">
          <cell r="A439">
            <v>1204424</v>
          </cell>
          <cell r="B439">
            <v>1204424</v>
          </cell>
          <cell r="C439" t="str">
            <v>ROUE AR 26" SPINERGYSLX M</v>
          </cell>
          <cell r="D439" t="str">
            <v>OYEU ARGENT 24 RAY NOIRS</v>
          </cell>
          <cell r="E439">
            <v>948</v>
          </cell>
          <cell r="F439" t="str">
            <v>REARWHEEL26" SPINERGY SLX</v>
          </cell>
        </row>
        <row r="440">
          <cell r="A440">
            <v>1204425</v>
          </cell>
          <cell r="B440">
            <v>1204425</v>
          </cell>
          <cell r="C440" t="str">
            <v>ROUE AR 26" SPINERGYSLX M</v>
          </cell>
          <cell r="D440" t="str">
            <v>OY ARGENT 24 RAY BLANCS</v>
          </cell>
          <cell r="E440">
            <v>948</v>
          </cell>
          <cell r="F440" t="str">
            <v>REARWHEEL 26" SPINERGYSLX</v>
          </cell>
        </row>
        <row r="441">
          <cell r="A441">
            <v>1204426</v>
          </cell>
          <cell r="B441">
            <v>1204426</v>
          </cell>
          <cell r="C441" t="str">
            <v>ROUE AR 26" SPINERGYSLX M</v>
          </cell>
          <cell r="D441" t="str">
            <v>OY ARGENT 24 RAY ROUGES</v>
          </cell>
          <cell r="E441">
            <v>948</v>
          </cell>
          <cell r="F441" t="str">
            <v>REARWHEEL 26" SPINERGY SL</v>
          </cell>
        </row>
        <row r="442">
          <cell r="A442">
            <v>1204427</v>
          </cell>
          <cell r="B442">
            <v>1204427</v>
          </cell>
          <cell r="C442" t="str">
            <v>ROUE AR 26"SPINERGYSLX MO</v>
          </cell>
          <cell r="D442" t="str">
            <v>YEU ARGENT 24 RAY JAUNES</v>
          </cell>
          <cell r="E442">
            <v>948</v>
          </cell>
          <cell r="F442" t="str">
            <v>REARWHEEL 26"SPINERGYSLX</v>
          </cell>
        </row>
        <row r="443">
          <cell r="A443">
            <v>1204428</v>
          </cell>
          <cell r="B443">
            <v>1204428</v>
          </cell>
          <cell r="C443" t="str">
            <v>ROUE AR 26" SPINERGYSLX M</v>
          </cell>
          <cell r="D443" t="str">
            <v>OYEU ARGENT 24 RAY BLEUS</v>
          </cell>
          <cell r="E443">
            <v>948</v>
          </cell>
          <cell r="F443" t="str">
            <v>REARWHEEL 26" SPINERGY SL</v>
          </cell>
        </row>
        <row r="444">
          <cell r="A444">
            <v>1300000</v>
          </cell>
          <cell r="B444">
            <v>1300000</v>
          </cell>
          <cell r="C444" t="str">
            <v>ROUE AR 24" 6P SANS MAIN</v>
          </cell>
          <cell r="D444" t="str">
            <v>COURANTE. PNEU RIGHT RUN</v>
          </cell>
          <cell r="E444">
            <v>416</v>
          </cell>
          <cell r="F444" t="str">
            <v>REARWHEEL 24" 6P NO PUSHR</v>
          </cell>
        </row>
        <row r="445">
          <cell r="A445">
            <v>1300001</v>
          </cell>
          <cell r="B445">
            <v>1300001</v>
          </cell>
          <cell r="C445" t="str">
            <v>ROUE ARRIÈRE 24" 6P SANS</v>
          </cell>
          <cell r="D445" t="str">
            <v>MAIN COURANTE. PNEU PLEIN</v>
          </cell>
          <cell r="E445">
            <v>546</v>
          </cell>
          <cell r="F445" t="str">
            <v>REARWHEEL 24" 6P NO PUSHR</v>
          </cell>
        </row>
        <row r="446">
          <cell r="A446">
            <v>1300002</v>
          </cell>
          <cell r="B446">
            <v>1300002</v>
          </cell>
          <cell r="C446" t="str">
            <v>ROUE ARRIÈRE 24" 6P SANS</v>
          </cell>
          <cell r="D446" t="str">
            <v>MAIN COUR. PNEU MARATHIN</v>
          </cell>
          <cell r="E446">
            <v>465</v>
          </cell>
          <cell r="F446" t="str">
            <v>REARWHEEL 24" 6P NO PUSHR</v>
          </cell>
        </row>
        <row r="447">
          <cell r="A447">
            <v>1300003</v>
          </cell>
          <cell r="B447">
            <v>1300003</v>
          </cell>
          <cell r="C447" t="str">
            <v>ROUE ARRIÈRE 24" 6P SANS</v>
          </cell>
          <cell r="D447" t="str">
            <v>MAIN COUR. PNEU ROBUSTE</v>
          </cell>
          <cell r="E447">
            <v>452</v>
          </cell>
          <cell r="F447" t="str">
            <v>REARWHEEL 24" 6P NO PUSHR</v>
          </cell>
        </row>
        <row r="448">
          <cell r="A448">
            <v>1310000</v>
          </cell>
          <cell r="B448">
            <v>1310000</v>
          </cell>
          <cell r="C448" t="str">
            <v>ROUE ARRIÈRE 22" 6P SANS</v>
          </cell>
          <cell r="D448" t="str">
            <v>MAIN COUR. PNEU RIGHT RUN</v>
          </cell>
          <cell r="E448">
            <v>416</v>
          </cell>
          <cell r="F448" t="str">
            <v>REARWHEEL 22" 6P NO PUSHR</v>
          </cell>
        </row>
        <row r="449">
          <cell r="A449">
            <v>1310001</v>
          </cell>
          <cell r="B449">
            <v>1310001</v>
          </cell>
          <cell r="C449" t="str">
            <v>ROUE ARRIÈRE, 22" 6P SANS</v>
          </cell>
          <cell r="D449" t="str">
            <v xml:space="preserve"> MAIN COUR. PNEU PLEIN</v>
          </cell>
          <cell r="E449">
            <v>546</v>
          </cell>
          <cell r="F449" t="str">
            <v>REARWHEEL, 22" 6P NO PUSH</v>
          </cell>
        </row>
        <row r="450">
          <cell r="A450">
            <v>1310002</v>
          </cell>
          <cell r="B450">
            <v>1310002</v>
          </cell>
          <cell r="C450" t="str">
            <v>ROUE ARRIÈRE 22" 6P SANS</v>
          </cell>
          <cell r="D450" t="str">
            <v>MAIN COUR. PNEU MARATHON</v>
          </cell>
          <cell r="E450">
            <v>465</v>
          </cell>
          <cell r="F450" t="str">
            <v>REARWHEEL 22" 6P NO PUSHR</v>
          </cell>
        </row>
        <row r="451">
          <cell r="A451">
            <v>1320000</v>
          </cell>
          <cell r="B451">
            <v>1320000</v>
          </cell>
          <cell r="C451" t="str">
            <v>ROUE ARRIÈRE 20" 6P SANS</v>
          </cell>
          <cell r="D451" t="str">
            <v>MAIN COUR. PNEU RIGHT RUN</v>
          </cell>
          <cell r="E451">
            <v>416</v>
          </cell>
          <cell r="F451" t="str">
            <v>REARWHEEL 20" 6P NO PUSHR</v>
          </cell>
        </row>
        <row r="452">
          <cell r="A452">
            <v>1320001</v>
          </cell>
          <cell r="B452">
            <v>1320001</v>
          </cell>
          <cell r="C452" t="str">
            <v>ROUE ARRIÈRE, 20"6P SANS</v>
          </cell>
          <cell r="D452" t="str">
            <v>MAIN COURANTE. PNEU PLEIN</v>
          </cell>
          <cell r="E452">
            <v>416</v>
          </cell>
          <cell r="F452" t="str">
            <v>REARWHEEL, 20"6P NO PUSHR</v>
          </cell>
        </row>
        <row r="453">
          <cell r="A453">
            <v>1700010</v>
          </cell>
          <cell r="B453">
            <v>1700010</v>
          </cell>
          <cell r="C453" t="str">
            <v>ESSIEU À DÉBLOCAGE RAPIDE</v>
          </cell>
          <cell r="D453" t="str">
            <v xml:space="preserve"> 1/2"/12,7 MM X 112 MM</v>
          </cell>
          <cell r="E453">
            <v>90</v>
          </cell>
          <cell r="F453" t="str">
            <v>AXLE QR 1/2" / 12,7 MM X</v>
          </cell>
        </row>
        <row r="454">
          <cell r="A454">
            <v>1700710</v>
          </cell>
          <cell r="B454">
            <v>1700710</v>
          </cell>
          <cell r="C454" t="str">
            <v>ESSIEU DÉBLOC. RAPIDE 1/2</v>
          </cell>
          <cell r="D454" t="str">
            <v>" 12,7 MM X 99 MM TITANE</v>
          </cell>
          <cell r="E454">
            <v>117</v>
          </cell>
          <cell r="F454" t="str">
            <v>QR AXLE 1/2" 12,7MM X 99M</v>
          </cell>
        </row>
        <row r="455">
          <cell r="A455">
            <v>1902011</v>
          </cell>
          <cell r="B455">
            <v>1902011</v>
          </cell>
          <cell r="C455" t="str">
            <v>MAIN COURANTE EN TITANE 2</v>
          </cell>
          <cell r="D455" t="str">
            <v>0" 6P 421 MM</v>
          </cell>
          <cell r="E455">
            <v>237</v>
          </cell>
          <cell r="F455" t="str">
            <v>PUSHRIM TITANIUM 20" 6P 4</v>
          </cell>
        </row>
        <row r="456">
          <cell r="A456">
            <v>1902211</v>
          </cell>
          <cell r="B456">
            <v>1902211</v>
          </cell>
          <cell r="C456" t="str">
            <v>MAIN COURANTE EN TITANE 2</v>
          </cell>
          <cell r="D456" t="str">
            <v>2" 6P 459 MM</v>
          </cell>
          <cell r="E456">
            <v>237</v>
          </cell>
          <cell r="F456" t="str">
            <v>PUSHRIM TITANIUM 22" 6P 4</v>
          </cell>
        </row>
        <row r="457">
          <cell r="A457">
            <v>1902401</v>
          </cell>
          <cell r="B457">
            <v>1902401</v>
          </cell>
          <cell r="C457" t="str">
            <v>MAIN COURANTE 24" TITANE</v>
          </cell>
          <cell r="D457" t="str">
            <v>MTB, PIÈCES</v>
          </cell>
          <cell r="E457">
            <v>237</v>
          </cell>
          <cell r="F457" t="str">
            <v>PUSHRIM 24" TITANIUM MTB</v>
          </cell>
        </row>
        <row r="458">
          <cell r="A458">
            <v>1902405</v>
          </cell>
          <cell r="B458">
            <v>1902405</v>
          </cell>
          <cell r="C458" t="str">
            <v>MAIN COURANTE ALUMINIUM 4</v>
          </cell>
          <cell r="D458" t="str">
            <v xml:space="preserve"> CLIPS 24"</v>
          </cell>
          <cell r="E458">
            <v>118</v>
          </cell>
          <cell r="F458" t="str">
            <v>PUSHRIM  ALUMINIUM 4-CLIP</v>
          </cell>
        </row>
        <row r="459">
          <cell r="A459">
            <v>1902411</v>
          </cell>
          <cell r="B459">
            <v>1902411</v>
          </cell>
          <cell r="C459" t="str">
            <v>MAIN COURANTE EN TITANE P</v>
          </cell>
          <cell r="D459" t="str">
            <v>OUR 24"6P 510 MM</v>
          </cell>
          <cell r="E459">
            <v>241</v>
          </cell>
          <cell r="F459" t="str">
            <v>PUSHRIM TITANIUM FOR 24"6</v>
          </cell>
        </row>
        <row r="460">
          <cell r="A460">
            <v>1902421</v>
          </cell>
          <cell r="B460">
            <v>1902421</v>
          </cell>
          <cell r="C460" t="str">
            <v>MAIN COURANTE EN TITANE S</v>
          </cell>
          <cell r="D460" t="str">
            <v>PIDER 24"</v>
          </cell>
          <cell r="E460">
            <v>224</v>
          </cell>
          <cell r="F460" t="str">
            <v>PUSHRIM TITANIUM SPIDER 2</v>
          </cell>
        </row>
        <row r="461">
          <cell r="A461">
            <v>1902430</v>
          </cell>
          <cell r="B461">
            <v>1902430</v>
          </cell>
          <cell r="C461" t="str">
            <v>MAIN COURANTE ALU 24" 6 L</v>
          </cell>
          <cell r="D461" t="str">
            <v>ANGUETTES 510 MM 6P</v>
          </cell>
          <cell r="E461">
            <v>163</v>
          </cell>
          <cell r="F461" t="str">
            <v>PUSHRIM ALU 24" 6 TABS 51</v>
          </cell>
        </row>
        <row r="462">
          <cell r="A462">
            <v>1902511</v>
          </cell>
          <cell r="B462">
            <v>1902511</v>
          </cell>
          <cell r="C462" t="str">
            <v>MAIN COURANTE EN TITANE S</v>
          </cell>
          <cell r="D462" t="str">
            <v>PINERGY 25"</v>
          </cell>
          <cell r="E462">
            <v>261</v>
          </cell>
          <cell r="F462" t="str">
            <v>PUSHRIM TITANIUM SPINERGY</v>
          </cell>
        </row>
        <row r="463">
          <cell r="A463">
            <v>1902611</v>
          </cell>
          <cell r="B463">
            <v>1902611</v>
          </cell>
          <cell r="C463" t="str">
            <v>MAIN COURANTE EN TITANE S</v>
          </cell>
          <cell r="D463" t="str">
            <v>PINERGY 26"</v>
          </cell>
          <cell r="E463">
            <v>257</v>
          </cell>
          <cell r="F463" t="str">
            <v>PUSHRIM TITANIUM SPINERGY</v>
          </cell>
        </row>
        <row r="464">
          <cell r="A464">
            <v>1902711</v>
          </cell>
          <cell r="B464">
            <v>1902711</v>
          </cell>
          <cell r="C464" t="str">
            <v>MAIN COURANTE EN TITANE S</v>
          </cell>
          <cell r="D464" t="str">
            <v>PINERG 700 CC</v>
          </cell>
          <cell r="E464">
            <v>224</v>
          </cell>
          <cell r="F464" t="str">
            <v>PUSHRIM TITANIUM SPINERG</v>
          </cell>
        </row>
        <row r="465">
          <cell r="A465">
            <v>1903060</v>
          </cell>
          <cell r="B465">
            <v>1903060</v>
          </cell>
          <cell r="C465" t="str">
            <v>ÉCROUS MAIN COURANTE MAXG</v>
          </cell>
          <cell r="D465" t="str">
            <v>RIP 24" HJUL 6P</v>
          </cell>
          <cell r="E465">
            <v>430</v>
          </cell>
          <cell r="F465" t="str">
            <v>PUSHRIM MAXGRIP 24" HJUL</v>
          </cell>
        </row>
        <row r="466">
          <cell r="A466">
            <v>1903070</v>
          </cell>
          <cell r="B466">
            <v>1903070</v>
          </cell>
          <cell r="C466" t="str">
            <v>ÉCROUS MAIN COURANTE MAXG</v>
          </cell>
          <cell r="D466" t="str">
            <v>RIP 20" HJUL 6P</v>
          </cell>
          <cell r="E466">
            <v>430</v>
          </cell>
          <cell r="F466" t="str">
            <v>PUSHRIM MAXGRIP 20" HJUL</v>
          </cell>
        </row>
        <row r="467">
          <cell r="A467">
            <v>1903080</v>
          </cell>
          <cell r="B467">
            <v>1903080</v>
          </cell>
          <cell r="C467" t="str">
            <v>ÉCROUS MAIN COURANTE MAXG</v>
          </cell>
          <cell r="D467" t="str">
            <v>RIP 22" HJUL 6P</v>
          </cell>
          <cell r="E467">
            <v>430</v>
          </cell>
          <cell r="F467" t="str">
            <v>PUSHRIM MAXGRIP 22" HJUL</v>
          </cell>
        </row>
        <row r="468">
          <cell r="A468">
            <v>1903100</v>
          </cell>
          <cell r="B468">
            <v>1903100</v>
          </cell>
          <cell r="C468" t="str">
            <v>ENTRETOISE X COURT MAXGRI</v>
          </cell>
          <cell r="D468" t="str">
            <v>P ASSEMB. RAYONS</v>
          </cell>
          <cell r="E468">
            <v>8</v>
          </cell>
          <cell r="F468" t="str">
            <v>SPACER X-SHORT MAXGRIP SP</v>
          </cell>
        </row>
        <row r="469">
          <cell r="A469">
            <v>1903101</v>
          </cell>
          <cell r="B469">
            <v>1903101</v>
          </cell>
          <cell r="C469" t="str">
            <v>ENTRETOISE COURTE MAXGRIP</v>
          </cell>
          <cell r="D469" t="str">
            <v xml:space="preserve"> ASSEMBLAGE RAYONS</v>
          </cell>
          <cell r="E469">
            <v>16</v>
          </cell>
          <cell r="F469" t="str">
            <v>SPACER SHORT MAXGRIP SPOK</v>
          </cell>
        </row>
        <row r="470">
          <cell r="A470">
            <v>1903405</v>
          </cell>
          <cell r="B470">
            <v>1903405</v>
          </cell>
          <cell r="C470" t="str">
            <v>MAIN COURANTE À FRICTION</v>
          </cell>
          <cell r="D470" t="str">
            <v>22" SPIDERWHEEL</v>
          </cell>
          <cell r="E470">
            <v>224</v>
          </cell>
          <cell r="F470" t="str">
            <v>PUSHRIM FRICTION 22" SPID</v>
          </cell>
        </row>
        <row r="471">
          <cell r="A471">
            <v>1903420</v>
          </cell>
          <cell r="B471">
            <v>1903420</v>
          </cell>
          <cell r="C471" t="str">
            <v>MAIN COURANTE À FRICTION</v>
          </cell>
          <cell r="D471" t="str">
            <v>20" EXT. (GRANDE)</v>
          </cell>
          <cell r="E471">
            <v>281</v>
          </cell>
          <cell r="F471" t="str">
            <v>PUSH RIM FRICTION 20" OUT</v>
          </cell>
        </row>
        <row r="472">
          <cell r="A472">
            <v>1903424</v>
          </cell>
          <cell r="B472">
            <v>1903424</v>
          </cell>
          <cell r="C472" t="str">
            <v>MAIN COURANTE À FRICTION</v>
          </cell>
          <cell r="D472" t="str">
            <v>24" À UN BRAS, GRANDE</v>
          </cell>
          <cell r="E472">
            <v>653</v>
          </cell>
          <cell r="F472" t="str">
            <v>PUSHRIM FRICTION 24" ONE-</v>
          </cell>
        </row>
        <row r="473">
          <cell r="A473">
            <v>1903425</v>
          </cell>
          <cell r="B473">
            <v>1903425</v>
          </cell>
          <cell r="C473" t="str">
            <v>MAIN COURANTE À FRICTION</v>
          </cell>
          <cell r="D473" t="str">
            <v>24" À UN BRAS, PETITE</v>
          </cell>
          <cell r="E473">
            <v>779</v>
          </cell>
          <cell r="F473" t="str">
            <v>PUSHRIM FRICTION 24" ONE-</v>
          </cell>
        </row>
        <row r="474">
          <cell r="A474">
            <v>1903426</v>
          </cell>
          <cell r="B474">
            <v>1903426</v>
          </cell>
          <cell r="C474" t="str">
            <v>MAIN COURANTE À FRICTION</v>
          </cell>
          <cell r="D474" t="str">
            <v>26" À UN BRAS, GRANDE</v>
          </cell>
          <cell r="E474">
            <v>131</v>
          </cell>
          <cell r="F474" t="str">
            <v>PUSHRIM FRICTION 26" ONE-</v>
          </cell>
        </row>
        <row r="475">
          <cell r="A475">
            <v>1903427</v>
          </cell>
          <cell r="B475">
            <v>1903427</v>
          </cell>
          <cell r="C475" t="str">
            <v>MAIN COURANTE À FRICTION</v>
          </cell>
          <cell r="D475" t="str">
            <v>26" À UN BRAS, PETITE</v>
          </cell>
          <cell r="E475">
            <v>290</v>
          </cell>
          <cell r="F475" t="str">
            <v>PUSHRIM FRICTION 26" ONE-</v>
          </cell>
        </row>
        <row r="476">
          <cell r="A476">
            <v>1903501</v>
          </cell>
          <cell r="B476">
            <v>1903501</v>
          </cell>
          <cell r="C476" t="str">
            <v>ENTRETOISE LONGUE MAXGRIP</v>
          </cell>
          <cell r="D476" t="str">
            <v xml:space="preserve"> </v>
          </cell>
          <cell r="E476">
            <v>8</v>
          </cell>
          <cell r="F476" t="str">
            <v>SPACER LONG MAXGRIP</v>
          </cell>
        </row>
        <row r="477">
          <cell r="A477">
            <v>1903503</v>
          </cell>
          <cell r="B477">
            <v>1903503</v>
          </cell>
          <cell r="C477" t="str">
            <v>ENTRETOISE 15 X 10 X 5 NO</v>
          </cell>
          <cell r="D477" t="str">
            <v>IRE</v>
          </cell>
          <cell r="E477">
            <v>8</v>
          </cell>
          <cell r="F477" t="str">
            <v>SPACER 15 X 10 X 5 BLACK</v>
          </cell>
        </row>
        <row r="478">
          <cell r="A478">
            <v>1903520</v>
          </cell>
          <cell r="B478">
            <v>1903520</v>
          </cell>
          <cell r="C478" t="str">
            <v>MAIN COURANTE ALU 20", UN</v>
          </cell>
          <cell r="D478" t="str">
            <v xml:space="preserve"> BRAS, GRANDE</v>
          </cell>
          <cell r="E478">
            <v>131</v>
          </cell>
          <cell r="F478" t="str">
            <v>PUSHRIM ALU 20" ONE-ARM B</v>
          </cell>
        </row>
        <row r="479">
          <cell r="A479">
            <v>1903521</v>
          </cell>
          <cell r="B479">
            <v>1903521</v>
          </cell>
          <cell r="C479" t="str">
            <v>MAIN COURANTE ALU 20", UN</v>
          </cell>
          <cell r="D479" t="str">
            <v xml:space="preserve"> BRAS, PETITE</v>
          </cell>
          <cell r="E479">
            <v>290</v>
          </cell>
          <cell r="F479" t="str">
            <v>PUSHRIM ALU 20" ONE-ARM S</v>
          </cell>
        </row>
        <row r="480">
          <cell r="A480">
            <v>1903522</v>
          </cell>
          <cell r="B480">
            <v>1903522</v>
          </cell>
          <cell r="C480" t="str">
            <v>MAIN COURANTE ALU 22", UN</v>
          </cell>
          <cell r="D480" t="str">
            <v xml:space="preserve"> BRAS, GRANDE</v>
          </cell>
          <cell r="E480">
            <v>131</v>
          </cell>
          <cell r="F480" t="str">
            <v>PUSHRIM ALU 22" ONE-ARM B</v>
          </cell>
        </row>
        <row r="481">
          <cell r="A481">
            <v>1903523</v>
          </cell>
          <cell r="B481">
            <v>1903523</v>
          </cell>
          <cell r="C481" t="str">
            <v>MAIN COURANTE ALU 22", UN</v>
          </cell>
          <cell r="D481" t="str">
            <v xml:space="preserve"> BRAS, PETITE</v>
          </cell>
          <cell r="E481">
            <v>290</v>
          </cell>
          <cell r="F481" t="str">
            <v>PUSHRIM ALU 22" ONE-ARM S</v>
          </cell>
        </row>
        <row r="482">
          <cell r="A482">
            <v>1903524</v>
          </cell>
          <cell r="B482">
            <v>1903524</v>
          </cell>
          <cell r="C482" t="str">
            <v>MAIN COURANTE ALU 24", UN</v>
          </cell>
          <cell r="D482" t="str">
            <v xml:space="preserve"> BRAS, GRANDE</v>
          </cell>
          <cell r="E482">
            <v>131</v>
          </cell>
          <cell r="F482" t="str">
            <v>PUSHRIM ALU 24" ONE-ARM B</v>
          </cell>
        </row>
        <row r="483">
          <cell r="A483">
            <v>1903525</v>
          </cell>
          <cell r="B483">
            <v>1903525</v>
          </cell>
          <cell r="C483" t="str">
            <v>MAIN COURANTE ALU 24", UN</v>
          </cell>
          <cell r="D483" t="str">
            <v xml:space="preserve"> BRAS, PETITE</v>
          </cell>
          <cell r="E483">
            <v>290</v>
          </cell>
          <cell r="F483" t="str">
            <v>PUSHRIM ALU 24" ONE-ARM S</v>
          </cell>
        </row>
        <row r="484">
          <cell r="A484">
            <v>1903526</v>
          </cell>
          <cell r="B484">
            <v>1903526</v>
          </cell>
          <cell r="C484" t="str">
            <v>MAIN COURANTE ALU 26", UN</v>
          </cell>
          <cell r="D484" t="str">
            <v xml:space="preserve"> BRAS, GRANDE</v>
          </cell>
          <cell r="E484">
            <v>131</v>
          </cell>
          <cell r="F484" t="str">
            <v>PUSHRIM ALU 26" ONE-ARM B</v>
          </cell>
        </row>
        <row r="485">
          <cell r="A485">
            <v>1904404</v>
          </cell>
          <cell r="B485">
            <v>1904404</v>
          </cell>
          <cell r="C485" t="str">
            <v>MAIN COURANTE ALU 24" X</v>
          </cell>
          <cell r="D485" t="str">
            <v xml:space="preserve"> </v>
          </cell>
          <cell r="E485">
            <v>265</v>
          </cell>
          <cell r="F485" t="str">
            <v>PUSHRIM ALU 24" X</v>
          </cell>
        </row>
        <row r="486">
          <cell r="A486">
            <v>1904405</v>
          </cell>
          <cell r="B486">
            <v>1904405</v>
          </cell>
          <cell r="C486" t="str">
            <v>MAIN COURANTE ALU 25" X</v>
          </cell>
          <cell r="D486" t="str">
            <v xml:space="preserve"> </v>
          </cell>
          <cell r="E486">
            <v>265</v>
          </cell>
          <cell r="F486" t="str">
            <v>PUSHRIM ALU 25" X</v>
          </cell>
        </row>
        <row r="487">
          <cell r="A487">
            <v>1904406</v>
          </cell>
          <cell r="B487">
            <v>1904406</v>
          </cell>
          <cell r="C487" t="str">
            <v>MAIN COURANTE ALU 26" X</v>
          </cell>
          <cell r="D487" t="str">
            <v xml:space="preserve"> </v>
          </cell>
          <cell r="E487">
            <v>294</v>
          </cell>
          <cell r="F487" t="str">
            <v>PUSHRIM ALU 26"  X</v>
          </cell>
        </row>
        <row r="488">
          <cell r="A488">
            <v>1905324</v>
          </cell>
          <cell r="B488">
            <v>1905324</v>
          </cell>
          <cell r="C488" t="str">
            <v>MAIN COURANTE TETRA 24" 4</v>
          </cell>
          <cell r="D488" t="str">
            <v>P C/C 507</v>
          </cell>
          <cell r="E488">
            <v>233</v>
          </cell>
          <cell r="F488" t="str">
            <v>PUSHRIM TETRA 24" 4P C/C</v>
          </cell>
        </row>
        <row r="489">
          <cell r="A489">
            <v>1907020</v>
          </cell>
          <cell r="B489">
            <v>1907020</v>
          </cell>
          <cell r="C489" t="str">
            <v>MAIN COURANTE MAXGRIP 17,</v>
          </cell>
          <cell r="D489" t="str">
            <v xml:space="preserve"> ENTRET. FINE COURTE, PCS</v>
          </cell>
          <cell r="E489">
            <v>430</v>
          </cell>
          <cell r="F489" t="str">
            <v>PUSHRIM MAXGRIP 17 THIN L</v>
          </cell>
        </row>
        <row r="490">
          <cell r="A490">
            <v>1907022</v>
          </cell>
          <cell r="B490">
            <v>1907022</v>
          </cell>
          <cell r="C490" t="str">
            <v>MAIN COURANTE MAX GRIP 17</v>
          </cell>
          <cell r="D490" t="str">
            <v>" FINE, ESPACE BAS</v>
          </cell>
          <cell r="E490">
            <v>604</v>
          </cell>
          <cell r="F490" t="str">
            <v>PUSH RIM MAX GRIP 17" THI</v>
          </cell>
        </row>
        <row r="491">
          <cell r="A491">
            <v>1907030</v>
          </cell>
          <cell r="B491">
            <v>1907030</v>
          </cell>
          <cell r="C491" t="str">
            <v>MAIN COURANTE MAXGRIP 17</v>
          </cell>
          <cell r="D491" t="str">
            <v>ENTRET. FINE COURTE, PCS</v>
          </cell>
          <cell r="E491">
            <v>430</v>
          </cell>
          <cell r="F491" t="str">
            <v>PUSHRIM MAXGRIP 17 THIN S</v>
          </cell>
        </row>
        <row r="492">
          <cell r="A492">
            <v>1907032</v>
          </cell>
          <cell r="B492">
            <v>1907032</v>
          </cell>
          <cell r="C492" t="str">
            <v>MAIN COURANTE MAX GRIP 17</v>
          </cell>
          <cell r="D492" t="str">
            <v>" FINE, ESPACE COURT</v>
          </cell>
          <cell r="E492">
            <v>604</v>
          </cell>
          <cell r="F492" t="str">
            <v>PUSH RIM MAX GRIP 17" THI</v>
          </cell>
        </row>
        <row r="493">
          <cell r="A493">
            <v>1907320</v>
          </cell>
          <cell r="B493">
            <v>1907320</v>
          </cell>
          <cell r="C493" t="str">
            <v>MAIN COURANTE MAX GRIP 17</v>
          </cell>
          <cell r="D493" t="str">
            <v>" ÉPAIS, ESPACE BAS</v>
          </cell>
          <cell r="E493">
            <v>430</v>
          </cell>
          <cell r="F493" t="str">
            <v>PUSH RIM MAX GRIP 17" THI</v>
          </cell>
        </row>
        <row r="494">
          <cell r="A494">
            <v>1907322</v>
          </cell>
          <cell r="B494">
            <v>1907322</v>
          </cell>
          <cell r="C494" t="str">
            <v>MAIN COURANTE MAX GRIP 17</v>
          </cell>
          <cell r="D494" t="str">
            <v>" ÉPAIS, ESPACE BAS</v>
          </cell>
          <cell r="E494">
            <v>604</v>
          </cell>
          <cell r="F494" t="str">
            <v>PUSH RIM MAX GRIP 17" THI</v>
          </cell>
        </row>
        <row r="495">
          <cell r="A495">
            <v>1907332</v>
          </cell>
          <cell r="B495">
            <v>1907332</v>
          </cell>
          <cell r="C495" t="str">
            <v>MAIN COURANTE MAX GRIP 17</v>
          </cell>
          <cell r="D495" t="str">
            <v>" ÉPAISSE, ESPACE COURT</v>
          </cell>
          <cell r="E495">
            <v>604</v>
          </cell>
          <cell r="F495" t="str">
            <v>PUSH RIM MAX GRIP 17" THI</v>
          </cell>
        </row>
        <row r="496">
          <cell r="A496">
            <v>1908320</v>
          </cell>
          <cell r="B496">
            <v>1908320</v>
          </cell>
          <cell r="C496" t="str">
            <v>MAIN COURANTE MAX GRIP 18</v>
          </cell>
          <cell r="D496" t="str">
            <v>" ÉPAIS, ESPACE BAS</v>
          </cell>
          <cell r="E496">
            <v>430</v>
          </cell>
          <cell r="F496" t="str">
            <v>PUSH RIM MAX GRIP 18" THI</v>
          </cell>
        </row>
        <row r="497">
          <cell r="A497">
            <v>1908322</v>
          </cell>
          <cell r="B497">
            <v>1908322</v>
          </cell>
          <cell r="C497" t="str">
            <v>MAIN COURANTE MAX GRIP 18</v>
          </cell>
          <cell r="D497" t="str">
            <v>" ÉPAIS, ESPACE BAS</v>
          </cell>
          <cell r="E497">
            <v>604</v>
          </cell>
          <cell r="F497" t="str">
            <v>PUSH RIM MAX GRIP 18" THI</v>
          </cell>
        </row>
        <row r="498">
          <cell r="A498">
            <v>1908332</v>
          </cell>
          <cell r="B498">
            <v>1908332</v>
          </cell>
          <cell r="C498" t="str">
            <v>MAIN COURANTE MAX GRIP 18</v>
          </cell>
          <cell r="D498" t="str">
            <v>" ÉPAISSE, ESPACE COURT</v>
          </cell>
          <cell r="E498">
            <v>604</v>
          </cell>
          <cell r="F498" t="str">
            <v>PUSH RIM MAX GRIP 18" THI</v>
          </cell>
        </row>
        <row r="499">
          <cell r="A499">
            <v>2000000</v>
          </cell>
          <cell r="B499">
            <v>2000000</v>
          </cell>
          <cell r="C499" t="str">
            <v>ROULETTE 5"/115 MM STANDA</v>
          </cell>
          <cell r="D499" t="str">
            <v>RD</v>
          </cell>
          <cell r="E499">
            <v>70</v>
          </cell>
          <cell r="F499" t="str">
            <v>CASTORWHEEL 5"/115MM STD</v>
          </cell>
        </row>
        <row r="500">
          <cell r="A500">
            <v>2000001</v>
          </cell>
          <cell r="B500">
            <v>2000001</v>
          </cell>
          <cell r="C500" t="str">
            <v>ROULETTE DE 5"/ÉPAISSEUR</v>
          </cell>
          <cell r="D500" t="str">
            <v>DE 120 MM</v>
          </cell>
          <cell r="E500">
            <v>70</v>
          </cell>
          <cell r="F500" t="str">
            <v>CASTORWHEEL 5"/120MM THIC</v>
          </cell>
        </row>
        <row r="501">
          <cell r="A501">
            <v>2000005</v>
          </cell>
          <cell r="B501">
            <v>2000005</v>
          </cell>
          <cell r="C501" t="str">
            <v>ROULETTE 5"/115 MM STD AV</v>
          </cell>
          <cell r="D501" t="str">
            <v>EC DÉTAILS DE MONTAGE</v>
          </cell>
          <cell r="E501">
            <v>73</v>
          </cell>
          <cell r="F501" t="str">
            <v>CASTORWHEEL 5"/115MM STD</v>
          </cell>
        </row>
        <row r="502">
          <cell r="A502">
            <v>2000006</v>
          </cell>
          <cell r="B502">
            <v>2000006</v>
          </cell>
          <cell r="C502" t="str">
            <v>ROULETTE DE 5"/ÉPAISSEUR</v>
          </cell>
          <cell r="D502" t="str">
            <v>DE 120 MM</v>
          </cell>
          <cell r="E502">
            <v>73</v>
          </cell>
          <cell r="F502" t="str">
            <v>CASTORWHEEL 5"/120MM THIC</v>
          </cell>
        </row>
        <row r="503">
          <cell r="A503">
            <v>2000010</v>
          </cell>
          <cell r="B503">
            <v>2000010</v>
          </cell>
          <cell r="C503" t="str">
            <v>CHAPE CAOUTCHOUC 5"/115 M</v>
          </cell>
          <cell r="D503" t="str">
            <v>M STD</v>
          </cell>
          <cell r="E503">
            <v>20</v>
          </cell>
          <cell r="F503" t="str">
            <v>RUBBER TREAD 5"/115MM STD</v>
          </cell>
        </row>
        <row r="504">
          <cell r="A504">
            <v>2000011</v>
          </cell>
          <cell r="B504">
            <v>2000011</v>
          </cell>
          <cell r="C504" t="str">
            <v>CHAPE CAOUTCHOUC 5"/120 M</v>
          </cell>
          <cell r="D504" t="str">
            <v>M D’ÉPAISSEUR</v>
          </cell>
          <cell r="E504">
            <v>20</v>
          </cell>
          <cell r="F504" t="str">
            <v>RUBBER TREAD 5"/120MM THI</v>
          </cell>
        </row>
        <row r="505">
          <cell r="A505">
            <v>2000021</v>
          </cell>
          <cell r="B505">
            <v>2000021</v>
          </cell>
          <cell r="C505" t="str">
            <v>ROULEMENT 608ZZ C3</v>
          </cell>
          <cell r="D505" t="str">
            <v xml:space="preserve"> </v>
          </cell>
          <cell r="E505">
            <v>13</v>
          </cell>
          <cell r="F505" t="str">
            <v>BEARING 608ZZ C3</v>
          </cell>
        </row>
        <row r="506">
          <cell r="A506">
            <v>2000023</v>
          </cell>
          <cell r="B506">
            <v>2000023</v>
          </cell>
          <cell r="C506" t="str">
            <v>ROULEMENT 626ZZ C3</v>
          </cell>
          <cell r="D506" t="str">
            <v xml:space="preserve"> </v>
          </cell>
          <cell r="E506">
            <v>13</v>
          </cell>
          <cell r="F506" t="str">
            <v>BEARING 626ZZ C3</v>
          </cell>
        </row>
        <row r="507">
          <cell r="A507">
            <v>2000040</v>
          </cell>
          <cell r="B507">
            <v>2000040</v>
          </cell>
          <cell r="C507" t="str">
            <v>ROULETTE 3"/87 MM</v>
          </cell>
          <cell r="D507" t="str">
            <v xml:space="preserve"> </v>
          </cell>
          <cell r="E507">
            <v>70</v>
          </cell>
          <cell r="F507" t="str">
            <v>CASTORWHEEL 3"/87MM</v>
          </cell>
        </row>
        <row r="508">
          <cell r="A508">
            <v>2000041</v>
          </cell>
          <cell r="B508">
            <v>2000041</v>
          </cell>
          <cell r="C508" t="str">
            <v>CHAPE CAOUTCHOUC 3"/87 MM</v>
          </cell>
          <cell r="D508" t="str">
            <v xml:space="preserve"> </v>
          </cell>
          <cell r="E508">
            <v>20</v>
          </cell>
          <cell r="F508" t="str">
            <v>RUBBER TREAD 3"/87MM</v>
          </cell>
        </row>
        <row r="509">
          <cell r="A509">
            <v>2000045</v>
          </cell>
          <cell r="B509">
            <v>2000045</v>
          </cell>
          <cell r="C509" t="str">
            <v>ROUE AVANT 3"/87 MM AVEC</v>
          </cell>
          <cell r="D509" t="str">
            <v>ASSEMBLAGE</v>
          </cell>
          <cell r="E509">
            <v>73</v>
          </cell>
          <cell r="F509" t="str">
            <v>FRONT CASTER 3"/87 MM WIT</v>
          </cell>
        </row>
        <row r="510">
          <cell r="A510">
            <v>2000050</v>
          </cell>
          <cell r="B510">
            <v>2000050</v>
          </cell>
          <cell r="C510" t="str">
            <v>ROUE AVANT 3"/87 MM RIGID</v>
          </cell>
          <cell r="D510" t="str">
            <v>E</v>
          </cell>
          <cell r="E510">
            <v>98</v>
          </cell>
          <cell r="F510" t="str">
            <v>FRONTCASTER 3"/87MM HARD</v>
          </cell>
        </row>
        <row r="511">
          <cell r="A511">
            <v>2000061</v>
          </cell>
          <cell r="B511">
            <v>2000061</v>
          </cell>
          <cell r="C511" t="str">
            <v>ROULETTE 3"/86 MM X AVEC</v>
          </cell>
          <cell r="D511" t="str">
            <v>ROULEMENT</v>
          </cell>
          <cell r="E511">
            <v>123</v>
          </cell>
          <cell r="F511" t="str">
            <v>CASTORWHEEL 3"/86 MM X WI</v>
          </cell>
        </row>
        <row r="512">
          <cell r="A512">
            <v>2000066</v>
          </cell>
          <cell r="B512">
            <v>2000066</v>
          </cell>
          <cell r="C512" t="str">
            <v>ENTRETOISE CENTRALE U2 LI</v>
          </cell>
          <cell r="D512" t="str">
            <v>GHT ROULETTE</v>
          </cell>
          <cell r="E512">
            <v>13</v>
          </cell>
          <cell r="F512" t="str">
            <v>SPACER CENTER U2 LIGHT CA</v>
          </cell>
        </row>
        <row r="513">
          <cell r="A513">
            <v>2002010</v>
          </cell>
          <cell r="B513">
            <v>2002010</v>
          </cell>
          <cell r="C513" t="str">
            <v>ROUE AVANT S3 90 MM</v>
          </cell>
          <cell r="D513" t="str">
            <v xml:space="preserve"> </v>
          </cell>
          <cell r="E513">
            <v>102</v>
          </cell>
          <cell r="F513" t="str">
            <v>FRONTCASTER S3 90 MM</v>
          </cell>
        </row>
        <row r="514">
          <cell r="A514">
            <v>2002016</v>
          </cell>
          <cell r="B514">
            <v>2002016</v>
          </cell>
          <cell r="C514" t="str">
            <v>JEU DE BAGUES DE ROULETTE</v>
          </cell>
          <cell r="D514" t="str">
            <v xml:space="preserve"> S3</v>
          </cell>
          <cell r="E514">
            <v>16</v>
          </cell>
          <cell r="F514" t="str">
            <v>BUSHING CASTERWHEEL S3 SE</v>
          </cell>
        </row>
        <row r="515">
          <cell r="A515">
            <v>2002017</v>
          </cell>
          <cell r="B515">
            <v>2002017</v>
          </cell>
          <cell r="C515" t="str">
            <v>BAGUE DE ROULETTE S3</v>
          </cell>
          <cell r="D515" t="str">
            <v xml:space="preserve"> </v>
          </cell>
          <cell r="E515">
            <v>8</v>
          </cell>
          <cell r="F515" t="str">
            <v>BUSHING CASTERWHEEL S3</v>
          </cell>
        </row>
        <row r="516">
          <cell r="A516">
            <v>2002020</v>
          </cell>
          <cell r="B516">
            <v>2002020</v>
          </cell>
          <cell r="C516" t="str">
            <v>ROUE AVANT S3 120 MM</v>
          </cell>
          <cell r="D516" t="str">
            <v xml:space="preserve"> </v>
          </cell>
          <cell r="E516">
            <v>102</v>
          </cell>
          <cell r="F516" t="str">
            <v>FRONTCASTER S3 120 MM</v>
          </cell>
        </row>
        <row r="517">
          <cell r="A517">
            <v>2002030</v>
          </cell>
          <cell r="B517">
            <v>2002030</v>
          </cell>
          <cell r="C517" t="str">
            <v>ROUE AVANT S3 150 MM</v>
          </cell>
          <cell r="D517" t="str">
            <v xml:space="preserve"> </v>
          </cell>
          <cell r="E517">
            <v>102</v>
          </cell>
          <cell r="F517" t="str">
            <v>FRONTCASTER S3 150 MM</v>
          </cell>
        </row>
        <row r="518">
          <cell r="A518">
            <v>2004003</v>
          </cell>
          <cell r="B518">
            <v>2004003</v>
          </cell>
          <cell r="C518" t="str">
            <v>ROULETTE S3 150 MM POUR F</v>
          </cell>
          <cell r="D518" t="str">
            <v>OURCHE S3 CPL</v>
          </cell>
          <cell r="E518">
            <v>118</v>
          </cell>
          <cell r="F518" t="str">
            <v>CASTORWHEEL S3 150MM FOR</v>
          </cell>
        </row>
        <row r="519">
          <cell r="A519">
            <v>2004004</v>
          </cell>
          <cell r="B519">
            <v>2004004</v>
          </cell>
          <cell r="C519" t="str">
            <v>ROULETTE 3" RIGIDE POUR F</v>
          </cell>
          <cell r="D519" t="str">
            <v>OURCHE S3 CPL</v>
          </cell>
          <cell r="E519">
            <v>118</v>
          </cell>
          <cell r="F519" t="str">
            <v>CASTORWHEEL 3" HARD FOR F</v>
          </cell>
        </row>
        <row r="520">
          <cell r="A520">
            <v>2004005</v>
          </cell>
          <cell r="B520">
            <v>2004005</v>
          </cell>
          <cell r="C520" t="str">
            <v>ROULETTE 3" X POUR FOURCH</v>
          </cell>
          <cell r="D520" t="str">
            <v>E S3 CPL</v>
          </cell>
          <cell r="E520">
            <v>138</v>
          </cell>
          <cell r="F520" t="str">
            <v>CASTORWHEEL 3" X FOR FORK</v>
          </cell>
        </row>
        <row r="521">
          <cell r="A521">
            <v>2004006</v>
          </cell>
          <cell r="B521">
            <v>2004006</v>
          </cell>
          <cell r="C521" t="str">
            <v>ROULETTE 3" X POUR FOURCH</v>
          </cell>
          <cell r="D521" t="str">
            <v>E X2 CPL</v>
          </cell>
          <cell r="E521">
            <v>163</v>
          </cell>
          <cell r="F521" t="str">
            <v>CASTORWHEEL 3" X FOR FORK</v>
          </cell>
        </row>
        <row r="522">
          <cell r="A522">
            <v>2004007</v>
          </cell>
          <cell r="B522">
            <v>2004007</v>
          </cell>
          <cell r="C522" t="str">
            <v>ROULETTE S3 90 MM POUR FO</v>
          </cell>
          <cell r="D522" t="str">
            <v>URCHE S2 CPL</v>
          </cell>
          <cell r="E522">
            <v>114</v>
          </cell>
          <cell r="F522" t="str">
            <v>CASTORWHEEL S3 90MM FOR F</v>
          </cell>
        </row>
        <row r="523">
          <cell r="A523">
            <v>2004008</v>
          </cell>
          <cell r="B523">
            <v>2004008</v>
          </cell>
          <cell r="C523" t="str">
            <v>ROULETTE S3 120 MM POUR F</v>
          </cell>
          <cell r="D523" t="str">
            <v>OURCHE S2 CPL</v>
          </cell>
          <cell r="E523">
            <v>114</v>
          </cell>
          <cell r="F523" t="str">
            <v>CASTORWHEEL S3 120MM FOR</v>
          </cell>
        </row>
        <row r="524">
          <cell r="A524">
            <v>2004009</v>
          </cell>
          <cell r="B524">
            <v>2004009</v>
          </cell>
          <cell r="C524" t="str">
            <v>ROULETTE S3 150 MM POUR F</v>
          </cell>
          <cell r="D524" t="str">
            <v>OURCHE S2 CPL</v>
          </cell>
          <cell r="E524">
            <v>114</v>
          </cell>
          <cell r="F524" t="str">
            <v>CASTORWHEEL S3 150MM FOR</v>
          </cell>
        </row>
        <row r="525">
          <cell r="A525">
            <v>2004010</v>
          </cell>
          <cell r="B525">
            <v>2004010</v>
          </cell>
          <cell r="C525" t="str">
            <v>ROULETTE 3" RIGIDE POUR F</v>
          </cell>
          <cell r="D525" t="str">
            <v>OURCHE S2 CPL</v>
          </cell>
          <cell r="E525">
            <v>114</v>
          </cell>
          <cell r="F525" t="str">
            <v>CASTORWHEEL 3" HARD FOR F</v>
          </cell>
        </row>
        <row r="526">
          <cell r="A526">
            <v>2004231</v>
          </cell>
          <cell r="B526">
            <v>2004231</v>
          </cell>
          <cell r="C526" t="str">
            <v>FOURCHE DE ROULETTE COURT</v>
          </cell>
          <cell r="D526" t="str">
            <v>E AVEC AXE DE ROULETTE</v>
          </cell>
          <cell r="E526">
            <v>70</v>
          </cell>
          <cell r="F526" t="str">
            <v>CASTERFORK SHORT WITH CAS</v>
          </cell>
        </row>
        <row r="527">
          <cell r="A527">
            <v>2004500</v>
          </cell>
          <cell r="B527">
            <v>2004500</v>
          </cell>
          <cell r="C527" t="str">
            <v>FOURCHE S2</v>
          </cell>
          <cell r="D527" t="str">
            <v xml:space="preserve"> </v>
          </cell>
          <cell r="E527">
            <v>44</v>
          </cell>
          <cell r="F527" t="str">
            <v>FORK S2</v>
          </cell>
        </row>
        <row r="528">
          <cell r="A528">
            <v>2004510</v>
          </cell>
          <cell r="B528">
            <v>2004510</v>
          </cell>
          <cell r="C528" t="str">
            <v>FOURCHE S2 6"</v>
          </cell>
          <cell r="D528" t="str">
            <v xml:space="preserve"> </v>
          </cell>
          <cell r="E528">
            <v>44</v>
          </cell>
          <cell r="F528" t="str">
            <v>FORK S2 6"</v>
          </cell>
        </row>
        <row r="529">
          <cell r="A529">
            <v>2004511</v>
          </cell>
          <cell r="B529">
            <v>2004511</v>
          </cell>
          <cell r="C529" t="str">
            <v>FOURCHE S2 6" AVEC BOULON</v>
          </cell>
          <cell r="D529" t="str">
            <v xml:space="preserve"> </v>
          </cell>
          <cell r="E529">
            <v>66</v>
          </cell>
          <cell r="F529" t="str">
            <v>FORK S2 6" WITH BOLT</v>
          </cell>
        </row>
        <row r="530">
          <cell r="A530">
            <v>2004520</v>
          </cell>
          <cell r="B530">
            <v>2004520</v>
          </cell>
          <cell r="C530" t="str">
            <v>FOURCHE S2 22-24"</v>
          </cell>
          <cell r="D530" t="str">
            <v xml:space="preserve"> </v>
          </cell>
          <cell r="E530">
            <v>44</v>
          </cell>
          <cell r="F530" t="str">
            <v>FORK S2 22-24"</v>
          </cell>
        </row>
        <row r="531">
          <cell r="A531">
            <v>2004521</v>
          </cell>
          <cell r="B531">
            <v>2004521</v>
          </cell>
          <cell r="C531" t="str">
            <v>FOURCHE S2 22-24" AVEC BO</v>
          </cell>
          <cell r="D531" t="str">
            <v>ULON</v>
          </cell>
          <cell r="E531">
            <v>70</v>
          </cell>
          <cell r="F531" t="str">
            <v>FORK S2 22-24" WITH BOLT</v>
          </cell>
        </row>
        <row r="532">
          <cell r="A532">
            <v>2100010</v>
          </cell>
          <cell r="B532">
            <v>2100010</v>
          </cell>
          <cell r="C532" t="str">
            <v>FOURCHE 75 ROULETTE 90 BO</v>
          </cell>
          <cell r="D532" t="str">
            <v>ULON 3</v>
          </cell>
          <cell r="E532">
            <v>143</v>
          </cell>
          <cell r="F532" t="str">
            <v>FORK 75 CASTOR 90 BOLT 3</v>
          </cell>
        </row>
        <row r="533">
          <cell r="A533">
            <v>2100020</v>
          </cell>
          <cell r="B533">
            <v>2100020</v>
          </cell>
          <cell r="C533" t="str">
            <v>FOURCHE 75 ROULETTE 120 B</v>
          </cell>
          <cell r="D533" t="str">
            <v>OULON 3</v>
          </cell>
          <cell r="E533">
            <v>143</v>
          </cell>
          <cell r="F533" t="str">
            <v>FORK 75 CASTOR 120 BOLT 3</v>
          </cell>
        </row>
        <row r="534">
          <cell r="A534">
            <v>2100025</v>
          </cell>
          <cell r="B534">
            <v>2100025</v>
          </cell>
          <cell r="C534" t="str">
            <v>FOURCHE 75 ROULETTE 120 B</v>
          </cell>
          <cell r="D534" t="str">
            <v>OULON 8</v>
          </cell>
          <cell r="E534">
            <v>143</v>
          </cell>
          <cell r="F534" t="str">
            <v>FORK 75 CASTOR 120 BOLT 8</v>
          </cell>
        </row>
        <row r="535">
          <cell r="A535">
            <v>2100030</v>
          </cell>
          <cell r="B535">
            <v>2100030</v>
          </cell>
          <cell r="C535" t="str">
            <v>FOURCHE 90 ROULETTE 90 BO</v>
          </cell>
          <cell r="D535" t="str">
            <v>ULON 3</v>
          </cell>
          <cell r="E535">
            <v>143</v>
          </cell>
          <cell r="F535" t="str">
            <v>FORK 90 CASTOR 90 BOLT 3</v>
          </cell>
        </row>
        <row r="536">
          <cell r="A536">
            <v>2100035</v>
          </cell>
          <cell r="B536">
            <v>2100035</v>
          </cell>
          <cell r="C536" t="str">
            <v>FOURCHE 90 ROULETTE 90 BO</v>
          </cell>
          <cell r="D536" t="str">
            <v>ULON 8</v>
          </cell>
          <cell r="E536">
            <v>138</v>
          </cell>
          <cell r="F536" t="str">
            <v>FORK 90 CASTOR 90 BOLT 8</v>
          </cell>
        </row>
        <row r="537">
          <cell r="A537">
            <v>2100040</v>
          </cell>
          <cell r="B537">
            <v>2100040</v>
          </cell>
          <cell r="C537" t="str">
            <v>FOURCHE 90 ROULETTE 120 B</v>
          </cell>
          <cell r="D537" t="str">
            <v>OULON 3</v>
          </cell>
          <cell r="E537">
            <v>143</v>
          </cell>
          <cell r="F537" t="str">
            <v>FORK 90 CASTOR 120 BOLT 3</v>
          </cell>
        </row>
        <row r="538">
          <cell r="A538">
            <v>2100045</v>
          </cell>
          <cell r="B538">
            <v>2100045</v>
          </cell>
          <cell r="C538" t="str">
            <v>FOURCHE 90 ROULETTE 120 B</v>
          </cell>
          <cell r="D538" t="str">
            <v>OULON 8</v>
          </cell>
          <cell r="E538">
            <v>143</v>
          </cell>
          <cell r="F538" t="str">
            <v>FORK 90 CASTOR 120 BOLT 8</v>
          </cell>
        </row>
        <row r="539">
          <cell r="A539">
            <v>2100050</v>
          </cell>
          <cell r="B539">
            <v>2100050</v>
          </cell>
          <cell r="C539" t="str">
            <v>FOURCHE 90 ROULETTE 150 B</v>
          </cell>
          <cell r="D539" t="str">
            <v>OULON 3</v>
          </cell>
          <cell r="E539">
            <v>228</v>
          </cell>
          <cell r="F539" t="str">
            <v>FORK 90 CASTOR 150 BOLT 3</v>
          </cell>
        </row>
        <row r="540">
          <cell r="A540">
            <v>2100060</v>
          </cell>
          <cell r="B540">
            <v>2100060</v>
          </cell>
          <cell r="C540" t="str">
            <v>FOURCHE 105 ROULETTE 90 B</v>
          </cell>
          <cell r="D540" t="str">
            <v>OULON 3</v>
          </cell>
          <cell r="E540">
            <v>143</v>
          </cell>
          <cell r="F540" t="str">
            <v>FORK 105 CASTOR 90 BOLT 3</v>
          </cell>
        </row>
        <row r="541">
          <cell r="A541">
            <v>2100065</v>
          </cell>
          <cell r="B541">
            <v>2100065</v>
          </cell>
          <cell r="C541" t="str">
            <v>FOURCHE 105 ROULETTE 90 B</v>
          </cell>
          <cell r="D541" t="str">
            <v>OULON 8</v>
          </cell>
          <cell r="E541">
            <v>143</v>
          </cell>
          <cell r="F541" t="str">
            <v>FORK 105 CASTOR 90 BOLT 8</v>
          </cell>
        </row>
        <row r="542">
          <cell r="A542">
            <v>2100067</v>
          </cell>
          <cell r="B542">
            <v>2100067</v>
          </cell>
          <cell r="C542" t="str">
            <v>FOURCHE 105 ROULETTE 90 B</v>
          </cell>
          <cell r="D542" t="str">
            <v>OULON 33</v>
          </cell>
          <cell r="E542">
            <v>138</v>
          </cell>
          <cell r="F542" t="str">
            <v>FORK 105 CASTOR 90 BOLT 3</v>
          </cell>
        </row>
        <row r="543">
          <cell r="A543">
            <v>2100070</v>
          </cell>
          <cell r="B543">
            <v>2100070</v>
          </cell>
          <cell r="C543" t="str">
            <v>FOURCHE 105 ROULETTE 120</v>
          </cell>
          <cell r="D543" t="str">
            <v>BOULON 3</v>
          </cell>
          <cell r="E543">
            <v>143</v>
          </cell>
          <cell r="F543" t="str">
            <v>FORK 105 CASTOR 120 BOLT</v>
          </cell>
        </row>
        <row r="544">
          <cell r="A544">
            <v>2100075</v>
          </cell>
          <cell r="B544">
            <v>2100075</v>
          </cell>
          <cell r="C544" t="str">
            <v>FOURCHE 105 ROULETTE 120</v>
          </cell>
          <cell r="D544" t="str">
            <v>BOULON 8</v>
          </cell>
          <cell r="E544">
            <v>143</v>
          </cell>
          <cell r="F544" t="str">
            <v>FORK 105 CASTOR 120 BOLT</v>
          </cell>
        </row>
        <row r="545">
          <cell r="A545">
            <v>2100077</v>
          </cell>
          <cell r="B545">
            <v>2100077</v>
          </cell>
          <cell r="C545" t="str">
            <v>FOURCHE 105 ROULETTE 120</v>
          </cell>
          <cell r="D545" t="str">
            <v>BOULON 33</v>
          </cell>
          <cell r="E545">
            <v>143</v>
          </cell>
          <cell r="F545" t="str">
            <v>FORK 105 CASTOR 120 BOLT</v>
          </cell>
        </row>
        <row r="546">
          <cell r="A546">
            <v>2100080</v>
          </cell>
          <cell r="B546">
            <v>2100080</v>
          </cell>
          <cell r="C546" t="str">
            <v>FOURCHE 105 ROULETTE 150</v>
          </cell>
          <cell r="D546" t="str">
            <v>BOULON 3</v>
          </cell>
          <cell r="E546">
            <v>228</v>
          </cell>
          <cell r="F546" t="str">
            <v>FORK 105 CASTOR 150 BOLT</v>
          </cell>
        </row>
        <row r="547">
          <cell r="A547">
            <v>2100090</v>
          </cell>
          <cell r="B547">
            <v>2100090</v>
          </cell>
          <cell r="C547" t="str">
            <v>FOURCHE 120 ROULETTE 90 B</v>
          </cell>
          <cell r="D547" t="str">
            <v>OULON 3</v>
          </cell>
          <cell r="E547">
            <v>143</v>
          </cell>
          <cell r="F547" t="str">
            <v>FORK 120 CASTOR 90 BOLT 3</v>
          </cell>
        </row>
        <row r="548">
          <cell r="A548">
            <v>2100095</v>
          </cell>
          <cell r="B548">
            <v>2100095</v>
          </cell>
          <cell r="C548" t="str">
            <v>FOURCHE 120 ROULETTE 90 B</v>
          </cell>
          <cell r="D548" t="str">
            <v>OULON 8</v>
          </cell>
          <cell r="E548">
            <v>143</v>
          </cell>
          <cell r="F548" t="str">
            <v>FORK 120 CASTOR 90 BOLT 8</v>
          </cell>
        </row>
        <row r="549">
          <cell r="A549">
            <v>2100097</v>
          </cell>
          <cell r="B549">
            <v>2100097</v>
          </cell>
          <cell r="C549" t="str">
            <v>FOURCHE 120 ROULETTE 90 B</v>
          </cell>
          <cell r="D549" t="str">
            <v>OULON 33</v>
          </cell>
          <cell r="E549">
            <v>143</v>
          </cell>
          <cell r="F549" t="str">
            <v>FORK 120 CASTOR 90 BOLT 3</v>
          </cell>
        </row>
        <row r="550">
          <cell r="A550">
            <v>2100100</v>
          </cell>
          <cell r="B550">
            <v>2100100</v>
          </cell>
          <cell r="C550" t="str">
            <v>FOURCHE 120 ROULETTE 120</v>
          </cell>
          <cell r="D550" t="str">
            <v>BOULON 3</v>
          </cell>
          <cell r="E550">
            <v>143</v>
          </cell>
          <cell r="F550" t="str">
            <v>FORK 120 CASTOR 120 BOLT</v>
          </cell>
        </row>
        <row r="551">
          <cell r="A551">
            <v>2100101</v>
          </cell>
          <cell r="B551">
            <v>2100101</v>
          </cell>
          <cell r="C551" t="str">
            <v>FOURCHE 120 ROULETTE 5" D</v>
          </cell>
          <cell r="D551" t="str">
            <v>'ÉPAISSEUR BOULON 3</v>
          </cell>
          <cell r="E551">
            <v>138</v>
          </cell>
          <cell r="F551" t="str">
            <v>FORK 120 CASTOR 5" THICK</v>
          </cell>
        </row>
        <row r="552">
          <cell r="A552">
            <v>2100105</v>
          </cell>
          <cell r="B552">
            <v>2100105</v>
          </cell>
          <cell r="C552" t="str">
            <v>FOURCHE 120 ROULETTE 120</v>
          </cell>
          <cell r="D552" t="str">
            <v>BOULON 8</v>
          </cell>
          <cell r="E552">
            <v>143</v>
          </cell>
          <cell r="F552" t="str">
            <v>FORK 120 CASTOR 120 BOLT</v>
          </cell>
        </row>
        <row r="553">
          <cell r="A553">
            <v>2100107</v>
          </cell>
          <cell r="B553">
            <v>2100107</v>
          </cell>
          <cell r="C553" t="str">
            <v>FOURCHE 120 ROULETTE 120</v>
          </cell>
          <cell r="D553" t="str">
            <v>BOULON 33</v>
          </cell>
          <cell r="E553">
            <v>143</v>
          </cell>
          <cell r="F553" t="str">
            <v>FORK 120 CASTOR 120 BOLT</v>
          </cell>
        </row>
        <row r="554">
          <cell r="A554">
            <v>2100110</v>
          </cell>
          <cell r="B554">
            <v>2100110</v>
          </cell>
          <cell r="C554" t="str">
            <v>FOURCHE 120 ROULETTE 150</v>
          </cell>
          <cell r="D554" t="str">
            <v>BOULON 3</v>
          </cell>
          <cell r="E554">
            <v>228</v>
          </cell>
          <cell r="F554" t="str">
            <v>FORK 120 CASTOR 150 BOLT</v>
          </cell>
        </row>
        <row r="555">
          <cell r="A555">
            <v>2100115</v>
          </cell>
          <cell r="B555">
            <v>2100115</v>
          </cell>
          <cell r="C555" t="str">
            <v>FOURCHE 105 BOULON 33</v>
          </cell>
          <cell r="D555" t="str">
            <v xml:space="preserve"> </v>
          </cell>
          <cell r="E555">
            <v>98</v>
          </cell>
          <cell r="F555" t="str">
            <v>FORK 105 BOLT 33</v>
          </cell>
        </row>
        <row r="556">
          <cell r="A556">
            <v>2100120</v>
          </cell>
          <cell r="B556">
            <v>2100120</v>
          </cell>
          <cell r="C556" t="str">
            <v>FOURCHE 105 BOULON 33</v>
          </cell>
          <cell r="D556" t="str">
            <v xml:space="preserve"> </v>
          </cell>
          <cell r="E556">
            <v>98</v>
          </cell>
          <cell r="F556" t="str">
            <v>FORK 105 BOLT 33</v>
          </cell>
        </row>
        <row r="557">
          <cell r="A557">
            <v>2100130</v>
          </cell>
          <cell r="B557">
            <v>2100130</v>
          </cell>
          <cell r="C557" t="str">
            <v>FOURCHE 120 BOULON 33</v>
          </cell>
          <cell r="D557" t="str">
            <v xml:space="preserve"> </v>
          </cell>
          <cell r="E557">
            <v>98</v>
          </cell>
          <cell r="F557" t="str">
            <v>FORK 120 BOLT 33</v>
          </cell>
        </row>
        <row r="558">
          <cell r="A558">
            <v>2100140</v>
          </cell>
          <cell r="B558">
            <v>2100140</v>
          </cell>
          <cell r="C558" t="str">
            <v>FOURCHE 75 BOULON 3</v>
          </cell>
          <cell r="D558" t="str">
            <v xml:space="preserve"> </v>
          </cell>
          <cell r="E558">
            <v>98</v>
          </cell>
          <cell r="F558" t="str">
            <v>FORK 75 BOLT 3</v>
          </cell>
        </row>
        <row r="559">
          <cell r="A559">
            <v>2100141</v>
          </cell>
          <cell r="B559">
            <v>2100141</v>
          </cell>
          <cell r="C559" t="str">
            <v>FOURCHE 90 BOULON 3</v>
          </cell>
          <cell r="D559" t="str">
            <v xml:space="preserve"> </v>
          </cell>
          <cell r="E559">
            <v>98</v>
          </cell>
          <cell r="F559" t="str">
            <v>FORK 90  BOLT 3</v>
          </cell>
        </row>
        <row r="560">
          <cell r="A560">
            <v>2100142</v>
          </cell>
          <cell r="B560">
            <v>2100142</v>
          </cell>
          <cell r="C560" t="str">
            <v>FOURCHE 105 BOULON 3</v>
          </cell>
          <cell r="D560" t="str">
            <v xml:space="preserve"> </v>
          </cell>
          <cell r="E560">
            <v>98</v>
          </cell>
          <cell r="F560" t="str">
            <v>FORK 105 BOLT 3</v>
          </cell>
        </row>
        <row r="561">
          <cell r="A561">
            <v>2100143</v>
          </cell>
          <cell r="B561">
            <v>2100143</v>
          </cell>
          <cell r="C561" t="str">
            <v>FOURCHE 120 BOULON 3</v>
          </cell>
          <cell r="D561" t="str">
            <v xml:space="preserve"> </v>
          </cell>
          <cell r="E561">
            <v>98</v>
          </cell>
          <cell r="F561" t="str">
            <v>FORK 120 BOLT 3</v>
          </cell>
        </row>
        <row r="562">
          <cell r="A562">
            <v>2100150</v>
          </cell>
          <cell r="B562">
            <v>2100150</v>
          </cell>
          <cell r="C562" t="str">
            <v>FOURCHE 75 BOULON 8</v>
          </cell>
          <cell r="D562" t="str">
            <v xml:space="preserve"> </v>
          </cell>
          <cell r="E562">
            <v>98</v>
          </cell>
          <cell r="F562" t="str">
            <v>FORK 75 BOLT 8</v>
          </cell>
        </row>
        <row r="563">
          <cell r="A563">
            <v>2100151</v>
          </cell>
          <cell r="B563">
            <v>2100151</v>
          </cell>
          <cell r="C563" t="str">
            <v>FOURCHE 90 BOULON 8</v>
          </cell>
          <cell r="D563" t="str">
            <v xml:space="preserve"> </v>
          </cell>
          <cell r="E563">
            <v>98</v>
          </cell>
          <cell r="F563" t="str">
            <v>FORK 90 BOLT 8</v>
          </cell>
        </row>
        <row r="564">
          <cell r="A564">
            <v>2100152</v>
          </cell>
          <cell r="B564">
            <v>2100152</v>
          </cell>
          <cell r="C564" t="str">
            <v>FOURCHE 105 BOULON 8</v>
          </cell>
          <cell r="D564" t="str">
            <v xml:space="preserve"> </v>
          </cell>
          <cell r="E564">
            <v>98</v>
          </cell>
          <cell r="F564" t="str">
            <v>FORK 105 BOLT 8</v>
          </cell>
        </row>
        <row r="565">
          <cell r="A565">
            <v>2100153</v>
          </cell>
          <cell r="B565">
            <v>2100153</v>
          </cell>
          <cell r="C565" t="str">
            <v>FOURCHE 120 BOULON 8</v>
          </cell>
          <cell r="D565" t="str">
            <v xml:space="preserve"> </v>
          </cell>
          <cell r="E565">
            <v>98</v>
          </cell>
          <cell r="F565" t="str">
            <v>FORK 120 BOLT 8</v>
          </cell>
        </row>
        <row r="566">
          <cell r="A566">
            <v>2100201</v>
          </cell>
          <cell r="B566">
            <v>2100201</v>
          </cell>
          <cell r="C566" t="str">
            <v>FOURCHE 75 BOULON X2/24"</v>
          </cell>
          <cell r="D566" t="str">
            <v>ROULETTE 90</v>
          </cell>
          <cell r="E566">
            <v>253</v>
          </cell>
          <cell r="F566" t="str">
            <v>FORK 75 BOLT X2/24" CASTO</v>
          </cell>
        </row>
        <row r="567">
          <cell r="A567">
            <v>2100204</v>
          </cell>
          <cell r="B567">
            <v>2100204</v>
          </cell>
          <cell r="C567" t="str">
            <v>FOURCHE 90 BOULON X2/24"</v>
          </cell>
          <cell r="D567" t="str">
            <v>ROULETTE 90</v>
          </cell>
          <cell r="E567">
            <v>253</v>
          </cell>
          <cell r="F567" t="str">
            <v>FORK 90 BOLT X2/24" CASTO</v>
          </cell>
        </row>
        <row r="568">
          <cell r="A568">
            <v>2100205</v>
          </cell>
          <cell r="B568">
            <v>2100205</v>
          </cell>
          <cell r="C568" t="str">
            <v>FOURCHE 75 ROULETTE 120 B</v>
          </cell>
          <cell r="D568" t="str">
            <v>OULON X2/24"</v>
          </cell>
          <cell r="E568">
            <v>253</v>
          </cell>
          <cell r="F568" t="str">
            <v>FORK 75 CASTOR 120 BOLT X</v>
          </cell>
        </row>
        <row r="569">
          <cell r="A569">
            <v>2100206</v>
          </cell>
          <cell r="B569">
            <v>2100206</v>
          </cell>
          <cell r="C569" t="str">
            <v>FOURCHE 90, ROULETTE 120 </v>
          </cell>
          <cell r="D569" t="str">
            <v>MM, BOULON X2/24"</v>
          </cell>
          <cell r="E569">
            <v>253</v>
          </cell>
          <cell r="F569" t="str">
            <v>FORK 90, CASTOR 120MM, BO</v>
          </cell>
        </row>
        <row r="570">
          <cell r="A570">
            <v>2100211</v>
          </cell>
          <cell r="B570">
            <v>2100211</v>
          </cell>
          <cell r="C570" t="str">
            <v>FOURCHE 75 BOULON X2/24"</v>
          </cell>
          <cell r="D570" t="str">
            <v xml:space="preserve"> </v>
          </cell>
          <cell r="E570">
            <v>147</v>
          </cell>
          <cell r="F570" t="str">
            <v>FORK 75 BOLT X2/24"</v>
          </cell>
        </row>
        <row r="571">
          <cell r="A571">
            <v>2100212</v>
          </cell>
          <cell r="B571">
            <v>2100212</v>
          </cell>
          <cell r="C571" t="str">
            <v>FOURCHE 90 BOULON X2/24"</v>
          </cell>
          <cell r="D571" t="str">
            <v xml:space="preserve"> </v>
          </cell>
          <cell r="E571">
            <v>147</v>
          </cell>
          <cell r="F571" t="str">
            <v>FORK 90  BOLT X2/24"</v>
          </cell>
        </row>
        <row r="572">
          <cell r="A572">
            <v>2100222</v>
          </cell>
          <cell r="B572">
            <v>2100222</v>
          </cell>
          <cell r="C572" t="str">
            <v>FOURCHE 90, ROUE X, BOULO</v>
          </cell>
          <cell r="D572" t="str">
            <v>N 3</v>
          </cell>
          <cell r="E572">
            <v>175</v>
          </cell>
          <cell r="F572" t="str">
            <v>FORK 90,CASTOR X, BOLT 3</v>
          </cell>
        </row>
        <row r="573">
          <cell r="A573">
            <v>2100223</v>
          </cell>
          <cell r="B573">
            <v>2100223</v>
          </cell>
          <cell r="C573" t="str">
            <v>FOURCHE 105, ROUE X, BOUL</v>
          </cell>
          <cell r="D573" t="str">
            <v>ON 3</v>
          </cell>
          <cell r="E573">
            <v>167</v>
          </cell>
          <cell r="F573" t="str">
            <v>FORK 105,CASTOR X, BOLT 3</v>
          </cell>
        </row>
        <row r="574">
          <cell r="A574">
            <v>2100224</v>
          </cell>
          <cell r="B574">
            <v>2100224</v>
          </cell>
          <cell r="C574" t="str">
            <v>FOURCHE 90, ROUE X, BOULO</v>
          </cell>
          <cell r="D574" t="str">
            <v>N 33</v>
          </cell>
          <cell r="E574">
            <v>167</v>
          </cell>
          <cell r="F574" t="str">
            <v>FORK 90,CASTOR X, BOLT 33</v>
          </cell>
        </row>
        <row r="575">
          <cell r="A575">
            <v>2300005</v>
          </cell>
          <cell r="B575">
            <v>2300005</v>
          </cell>
          <cell r="C575" t="str">
            <v>FOURCHE COURTE AVEC ROULE</v>
          </cell>
          <cell r="D575" t="str">
            <v>TTE RIGIDE 3"/87 MM</v>
          </cell>
          <cell r="E575">
            <v>163</v>
          </cell>
          <cell r="F575" t="str">
            <v>CASTERFORK SHORT WITH HAR</v>
          </cell>
        </row>
        <row r="576">
          <cell r="A576">
            <v>2300023</v>
          </cell>
          <cell r="B576">
            <v>2300023</v>
          </cell>
          <cell r="C576" t="str">
            <v>AXE DE ROULETTE 23 MM</v>
          </cell>
          <cell r="D576" t="str">
            <v xml:space="preserve"> </v>
          </cell>
          <cell r="E576">
            <v>33</v>
          </cell>
          <cell r="F576" t="str">
            <v>CASTER AXLE 23 MM</v>
          </cell>
        </row>
        <row r="577">
          <cell r="A577">
            <v>2300024</v>
          </cell>
          <cell r="B577">
            <v>2300024</v>
          </cell>
          <cell r="C577" t="str">
            <v>AXE DE ROULETTE 26" +15 M</v>
          </cell>
          <cell r="D577" t="str">
            <v>M</v>
          </cell>
          <cell r="E577">
            <v>44</v>
          </cell>
          <cell r="F577" t="str">
            <v>CASTERAXLE 26" +15MM</v>
          </cell>
        </row>
        <row r="578">
          <cell r="A578">
            <v>2300026</v>
          </cell>
          <cell r="B578">
            <v>2300026</v>
          </cell>
          <cell r="C578" t="str">
            <v>AXE DE ROULETTE 26"</v>
          </cell>
          <cell r="D578" t="str">
            <v xml:space="preserve"> </v>
          </cell>
          <cell r="E578">
            <v>44</v>
          </cell>
          <cell r="F578" t="str">
            <v>CASTER AXLE 26"</v>
          </cell>
        </row>
        <row r="579">
          <cell r="A579">
            <v>2300027</v>
          </cell>
          <cell r="B579">
            <v>2300027</v>
          </cell>
          <cell r="C579" t="str">
            <v>BOÎTIER 26"</v>
          </cell>
          <cell r="D579" t="str">
            <v xml:space="preserve"> </v>
          </cell>
          <cell r="E579">
            <v>70</v>
          </cell>
          <cell r="F579" t="str">
            <v>HOUSING 26"</v>
          </cell>
        </row>
        <row r="580">
          <cell r="A580">
            <v>2300028</v>
          </cell>
          <cell r="B580">
            <v>2300028</v>
          </cell>
          <cell r="C580" t="str">
            <v>KIT DE LEVAGE POUR ROUE A</v>
          </cell>
          <cell r="D580" t="str">
            <v>RRIÈRE 26"</v>
          </cell>
          <cell r="E580">
            <v>180</v>
          </cell>
          <cell r="F580" t="str">
            <v>RAISING KIT FOR 26" REARW</v>
          </cell>
        </row>
        <row r="581">
          <cell r="A581">
            <v>2300030</v>
          </cell>
          <cell r="B581">
            <v>2300030</v>
          </cell>
          <cell r="C581" t="str">
            <v>KIT D'ABAISSEMENT</v>
          </cell>
          <cell r="D581" t="str">
            <v xml:space="preserve"> </v>
          </cell>
          <cell r="E581">
            <v>349</v>
          </cell>
          <cell r="F581" t="str">
            <v>LOWERING KIT</v>
          </cell>
        </row>
        <row r="582">
          <cell r="A582">
            <v>2300072</v>
          </cell>
          <cell r="B582">
            <v>2300072</v>
          </cell>
          <cell r="C582" t="str">
            <v>FOURCHE ROULETTE U2 LIGHT</v>
          </cell>
          <cell r="D582" t="str">
            <v xml:space="preserve"> 25" CPL. AVEC ROULETTE</v>
          </cell>
          <cell r="E582">
            <v>175</v>
          </cell>
          <cell r="F582" t="str">
            <v>CASTORFORK U2 LIGHT 25" C</v>
          </cell>
        </row>
        <row r="583">
          <cell r="A583">
            <v>2300110</v>
          </cell>
          <cell r="B583">
            <v>2300110</v>
          </cell>
          <cell r="C583" t="str">
            <v>AXE DE ROULETTE</v>
          </cell>
          <cell r="D583" t="str">
            <v xml:space="preserve"> </v>
          </cell>
          <cell r="E583">
            <v>33</v>
          </cell>
          <cell r="F583" t="str">
            <v>CASTER AXLE</v>
          </cell>
        </row>
        <row r="584">
          <cell r="A584">
            <v>2300116</v>
          </cell>
          <cell r="B584">
            <v>2300116</v>
          </cell>
          <cell r="C584" t="str">
            <v>AXE DE ROULETTE U2L 25"</v>
          </cell>
          <cell r="D584" t="str">
            <v xml:space="preserve"> </v>
          </cell>
          <cell r="E584">
            <v>33</v>
          </cell>
          <cell r="F584" t="str">
            <v>CASTER AXLE U2L 25"</v>
          </cell>
        </row>
        <row r="585">
          <cell r="A585">
            <v>2300180</v>
          </cell>
          <cell r="B585">
            <v>2300180</v>
          </cell>
          <cell r="C585" t="str">
            <v>FOURCHE X2 3-5" ROUE 3" P</v>
          </cell>
          <cell r="D585" t="str">
            <v>OUR U2L 24"</v>
          </cell>
          <cell r="E585">
            <v>175</v>
          </cell>
          <cell r="F585" t="str">
            <v>FORK X2 3-5" 3" WHEEL FOR</v>
          </cell>
        </row>
        <row r="586">
          <cell r="A586">
            <v>2300181</v>
          </cell>
          <cell r="B586">
            <v>2300181</v>
          </cell>
          <cell r="C586" t="str">
            <v>FOURCHE X2 3-5"AXE 24" PO</v>
          </cell>
          <cell r="D586" t="str">
            <v>UR U2L SANS</v>
          </cell>
          <cell r="E586">
            <v>94</v>
          </cell>
          <cell r="F586" t="str">
            <v>FORK X2 3-5"AXLE 24"FOR U</v>
          </cell>
        </row>
        <row r="587">
          <cell r="A587">
            <v>2300182</v>
          </cell>
          <cell r="B587">
            <v>2300182</v>
          </cell>
          <cell r="C587" t="str">
            <v>FOURCHE X2 3-5" AVEC ROUE</v>
          </cell>
          <cell r="D587" t="str">
            <v xml:space="preserve"> 5" POUR 24"</v>
          </cell>
          <cell r="E587">
            <v>175</v>
          </cell>
          <cell r="F587" t="str">
            <v>FORK X2 3-5" WITH 5" WHEE</v>
          </cell>
        </row>
        <row r="588">
          <cell r="A588">
            <v>2300183</v>
          </cell>
          <cell r="B588">
            <v>2300183</v>
          </cell>
          <cell r="C588" t="str">
            <v>FOURCHE X2 3-5" ROUE 5" P</v>
          </cell>
          <cell r="D588" t="str">
            <v>OUR U2L 25"</v>
          </cell>
          <cell r="E588">
            <v>175</v>
          </cell>
          <cell r="F588" t="str">
            <v>FORK X2 3-5" 5" WHEEL FOR</v>
          </cell>
        </row>
        <row r="589">
          <cell r="A589">
            <v>2305012</v>
          </cell>
          <cell r="B589">
            <v>2305012</v>
          </cell>
          <cell r="C589" t="str">
            <v>FOURCHE X-2</v>
          </cell>
          <cell r="D589" t="str">
            <v xml:space="preserve"> </v>
          </cell>
          <cell r="E589">
            <v>175</v>
          </cell>
          <cell r="F589" t="str">
            <v>FORK X-2</v>
          </cell>
        </row>
        <row r="590">
          <cell r="A590">
            <v>2305013</v>
          </cell>
          <cell r="B590">
            <v>2305013</v>
          </cell>
          <cell r="C590" t="str">
            <v>FOURCHE X2 3-5"</v>
          </cell>
          <cell r="D590" t="str">
            <v xml:space="preserve"> </v>
          </cell>
          <cell r="E590">
            <v>175</v>
          </cell>
          <cell r="F590" t="str">
            <v>FORK X2 3-5"</v>
          </cell>
        </row>
        <row r="591">
          <cell r="A591">
            <v>2305130</v>
          </cell>
          <cell r="B591">
            <v>2305130</v>
          </cell>
          <cell r="C591" t="str">
            <v>FOURCHE DE ROULETTE X2 24</v>
          </cell>
          <cell r="D591" t="str">
            <v>" AVEC ROUE X 3"</v>
          </cell>
          <cell r="E591">
            <v>400</v>
          </cell>
          <cell r="F591" t="str">
            <v>CASTORFORK X2 24" W. 3" X</v>
          </cell>
        </row>
        <row r="592">
          <cell r="A592">
            <v>2305131</v>
          </cell>
          <cell r="B592">
            <v>2305131</v>
          </cell>
          <cell r="C592" t="str">
            <v>FOURCHE DE ROULETTE X2 25</v>
          </cell>
          <cell r="D592" t="str">
            <v>" AVEC ROUE X 3"</v>
          </cell>
          <cell r="E592">
            <v>400</v>
          </cell>
          <cell r="F592" t="str">
            <v>CASTORFORK X2 25" W. 3" X</v>
          </cell>
        </row>
        <row r="593">
          <cell r="A593">
            <v>2305132</v>
          </cell>
          <cell r="B593">
            <v>2305132</v>
          </cell>
          <cell r="C593" t="str">
            <v>FOURCHE DE ROULETTE X2 26</v>
          </cell>
          <cell r="D593" t="str">
            <v>" AVEC ROUE X 3"</v>
          </cell>
          <cell r="E593">
            <v>400</v>
          </cell>
          <cell r="F593" t="str">
            <v>CASTORFORK X2 26" W. 3" X</v>
          </cell>
        </row>
        <row r="594">
          <cell r="A594">
            <v>2305139</v>
          </cell>
          <cell r="B594">
            <v>2305139</v>
          </cell>
          <cell r="C594" t="str">
            <v>FOURCHE X2 AXE 24" POUR R</v>
          </cell>
          <cell r="D594" t="str">
            <v>OUE X 3"X</v>
          </cell>
          <cell r="E594">
            <v>167</v>
          </cell>
          <cell r="F594" t="str">
            <v>FORK X2 AXLE 24" FOR X 3"</v>
          </cell>
        </row>
        <row r="595">
          <cell r="A595">
            <v>2305140</v>
          </cell>
          <cell r="B595">
            <v>2305140</v>
          </cell>
          <cell r="C595" t="str">
            <v>FOURCHE X2 AXE 25" POUR R</v>
          </cell>
          <cell r="D595" t="str">
            <v>OUE X 3" X</v>
          </cell>
          <cell r="E595">
            <v>167</v>
          </cell>
          <cell r="F595" t="str">
            <v>FORK X2 AXLE 25" FOR X 3"</v>
          </cell>
        </row>
        <row r="596">
          <cell r="A596">
            <v>2404002</v>
          </cell>
          <cell r="B596">
            <v>2404002</v>
          </cell>
          <cell r="C596" t="str">
            <v>FOURCHE DE ROULETTE COURT</v>
          </cell>
          <cell r="D596" t="str">
            <v>E</v>
          </cell>
          <cell r="E596">
            <v>44</v>
          </cell>
          <cell r="F596" t="str">
            <v>CASTERFORK SHORT</v>
          </cell>
        </row>
        <row r="597">
          <cell r="A597">
            <v>2600102</v>
          </cell>
          <cell r="B597">
            <v>2600102</v>
          </cell>
          <cell r="C597" t="str">
            <v>FREEWHEEL STANDARD</v>
          </cell>
          <cell r="D597" t="str">
            <v xml:space="preserve"> </v>
          </cell>
          <cell r="E597">
            <v>1322</v>
          </cell>
          <cell r="F597" t="e">
            <v>#N/A</v>
          </cell>
        </row>
        <row r="598">
          <cell r="A598">
            <v>2600103</v>
          </cell>
          <cell r="B598">
            <v>2600103</v>
          </cell>
          <cell r="C598" t="str">
            <v>FREEWHEEL POUR REPOSE-PIE</v>
          </cell>
          <cell r="D598" t="str">
            <v>DS BAMBINO</v>
          </cell>
          <cell r="E598">
            <v>1477</v>
          </cell>
          <cell r="F598" t="e">
            <v>#N/A</v>
          </cell>
        </row>
        <row r="599">
          <cell r="A599">
            <v>2600104</v>
          </cell>
          <cell r="B599">
            <v>2600104</v>
          </cell>
          <cell r="C599" t="str">
            <v>ADAPTATEUR POUR FAUTEUIL</v>
          </cell>
          <cell r="D599" t="str">
            <v>ROULANT PLIANT</v>
          </cell>
          <cell r="E599">
            <v>1591</v>
          </cell>
          <cell r="F599" t="str">
            <v>FOLDING WHEELCHAIR ADAPTO</v>
          </cell>
        </row>
        <row r="600">
          <cell r="A600">
            <v>2600105</v>
          </cell>
          <cell r="B600">
            <v>2600105</v>
          </cell>
          <cell r="C600" t="str">
            <v>FREEWHEEL HAUTEUR SPÉCIAL</v>
          </cell>
          <cell r="D600" t="str">
            <v>E 5,5"</v>
          </cell>
          <cell r="E600">
            <v>1579</v>
          </cell>
          <cell r="F600" t="e">
            <v>#N/A</v>
          </cell>
        </row>
        <row r="601">
          <cell r="A601">
            <v>2600106</v>
          </cell>
          <cell r="B601">
            <v>2600106</v>
          </cell>
          <cell r="C601" t="str">
            <v>FREEWHEEL HAUTEUR SPÉCIAL</v>
          </cell>
          <cell r="D601" t="str">
            <v>E 6,5"</v>
          </cell>
          <cell r="E601">
            <v>1579</v>
          </cell>
          <cell r="F601" t="e">
            <v>#N/A</v>
          </cell>
        </row>
        <row r="602">
          <cell r="A602">
            <v>2600107</v>
          </cell>
          <cell r="B602">
            <v>2600107</v>
          </cell>
          <cell r="C602" t="str">
            <v>FREEWHEEL HAUTEUR SPÉCIAL</v>
          </cell>
          <cell r="D602" t="str">
            <v>E 7,5"</v>
          </cell>
          <cell r="E602">
            <v>1579</v>
          </cell>
          <cell r="F602" t="e">
            <v>#N/A</v>
          </cell>
        </row>
        <row r="603">
          <cell r="A603">
            <v>2600108</v>
          </cell>
          <cell r="B603">
            <v>2600108</v>
          </cell>
          <cell r="C603" t="str">
            <v>FREEWHEEL HAUTEUR SPÉCIAL</v>
          </cell>
          <cell r="D603" t="str">
            <v>E 8,5"</v>
          </cell>
          <cell r="E603">
            <v>1579</v>
          </cell>
          <cell r="F603" t="e">
            <v>#N/A</v>
          </cell>
        </row>
        <row r="604">
          <cell r="A604">
            <v>2602003</v>
          </cell>
          <cell r="B604">
            <v>2602003</v>
          </cell>
          <cell r="C604" t="str">
            <v>ROULEMENT FREEWHEEL</v>
          </cell>
          <cell r="D604" t="str">
            <v xml:space="preserve"> </v>
          </cell>
          <cell r="E604">
            <v>16</v>
          </cell>
          <cell r="F604" t="str">
            <v>FW BEARING</v>
          </cell>
        </row>
        <row r="605">
          <cell r="A605">
            <v>2602004</v>
          </cell>
          <cell r="B605">
            <v>2602004</v>
          </cell>
          <cell r="C605" t="str">
            <v>DOUILLE FREEWHEEL</v>
          </cell>
          <cell r="D605" t="str">
            <v xml:space="preserve"> </v>
          </cell>
          <cell r="E605">
            <v>24</v>
          </cell>
          <cell r="F605" t="str">
            <v>FW BUSHING</v>
          </cell>
        </row>
        <row r="606">
          <cell r="A606">
            <v>2602005</v>
          </cell>
          <cell r="B606">
            <v>2602005</v>
          </cell>
          <cell r="C606" t="str">
            <v>FOURCHE FREEWHEEL</v>
          </cell>
          <cell r="D606" t="str">
            <v xml:space="preserve"> </v>
          </cell>
          <cell r="E606">
            <v>200</v>
          </cell>
          <cell r="F606" t="str">
            <v>FW FORK</v>
          </cell>
        </row>
        <row r="607">
          <cell r="A607">
            <v>2602006</v>
          </cell>
          <cell r="B607">
            <v>2602006</v>
          </cell>
          <cell r="C607" t="str">
            <v>BILLE FREEWHEEL</v>
          </cell>
          <cell r="D607" t="str">
            <v xml:space="preserve"> </v>
          </cell>
          <cell r="E607">
            <v>8</v>
          </cell>
          <cell r="F607" t="str">
            <v>FW BALL</v>
          </cell>
        </row>
        <row r="608">
          <cell r="A608">
            <v>2602007</v>
          </cell>
          <cell r="B608">
            <v>2602007</v>
          </cell>
          <cell r="C608" t="str">
            <v>RESSORT FREEWHEEL</v>
          </cell>
          <cell r="D608" t="str">
            <v xml:space="preserve"> </v>
          </cell>
          <cell r="E608">
            <v>24</v>
          </cell>
          <cell r="F608" t="str">
            <v>FW SPRING</v>
          </cell>
        </row>
        <row r="609">
          <cell r="A609">
            <v>2602008</v>
          </cell>
          <cell r="B609">
            <v>2602008</v>
          </cell>
          <cell r="C609" t="str">
            <v>CAPUCHON/BOUTON FREEWHEEL</v>
          </cell>
          <cell r="D609" t="str">
            <v xml:space="preserve"> </v>
          </cell>
          <cell r="E609">
            <v>13</v>
          </cell>
          <cell r="F609" t="str">
            <v>FW CAP/KNOB</v>
          </cell>
        </row>
        <row r="610">
          <cell r="A610">
            <v>2602009</v>
          </cell>
          <cell r="B610">
            <v>2602009</v>
          </cell>
          <cell r="C610" t="str">
            <v>BOULON DE MANŒUVRE POUR D</v>
          </cell>
          <cell r="D610" t="str">
            <v>IRECTION FREEWHEEL</v>
          </cell>
          <cell r="E610">
            <v>8</v>
          </cell>
          <cell r="F610" t="str">
            <v>FW STEERIND STEM BOLT</v>
          </cell>
        </row>
        <row r="611">
          <cell r="A611">
            <v>2602010</v>
          </cell>
          <cell r="B611">
            <v>2602010</v>
          </cell>
          <cell r="C611" t="str">
            <v>VIS DE L’ESSIEU FREEWHEEL</v>
          </cell>
          <cell r="D611" t="str">
            <v xml:space="preserve"> (2)</v>
          </cell>
          <cell r="E611">
            <v>8</v>
          </cell>
          <cell r="F611" t="str">
            <v>FW AXLE SCREWS (2)</v>
          </cell>
        </row>
        <row r="612">
          <cell r="A612">
            <v>2602011</v>
          </cell>
          <cell r="B612">
            <v>2602011</v>
          </cell>
          <cell r="C612" t="str">
            <v>BOUTON DE POIGNÉE FREEWHE</v>
          </cell>
          <cell r="D612" t="str">
            <v>EL UNIQUEMENT</v>
          </cell>
          <cell r="E612">
            <v>49</v>
          </cell>
          <cell r="F612" t="str">
            <v>FW HANDLE KNOB ONLY</v>
          </cell>
        </row>
        <row r="613">
          <cell r="A613">
            <v>2602012</v>
          </cell>
          <cell r="B613">
            <v>2602012</v>
          </cell>
          <cell r="C613" t="str">
            <v>BOULON HEXAGONAL FREEWHEE</v>
          </cell>
          <cell r="D613" t="str">
            <v>L (2 PIÈCES)</v>
          </cell>
          <cell r="E613">
            <v>16</v>
          </cell>
          <cell r="F613" t="str">
            <v>FW SEX BOLT ( 2 PCS )</v>
          </cell>
        </row>
        <row r="614">
          <cell r="A614">
            <v>2602013</v>
          </cell>
          <cell r="B614">
            <v>2602013</v>
          </cell>
          <cell r="C614" t="str">
            <v>BOULON DE RÉGLAGE D’ANGLE</v>
          </cell>
          <cell r="D614" t="str">
            <v xml:space="preserve"> FREEWHEEL</v>
          </cell>
          <cell r="E614">
            <v>16</v>
          </cell>
          <cell r="F614" t="str">
            <v>FW ANGLE ADJUST BOLT</v>
          </cell>
        </row>
        <row r="615">
          <cell r="A615">
            <v>2602014</v>
          </cell>
          <cell r="B615">
            <v>2602014</v>
          </cell>
          <cell r="C615" t="str">
            <v>JEU DE VIS FREEWHEEL (6 P</v>
          </cell>
          <cell r="D615" t="str">
            <v>CS)</v>
          </cell>
          <cell r="E615">
            <v>16</v>
          </cell>
          <cell r="F615" t="str">
            <v>FW SCREW SET (6PCS )</v>
          </cell>
        </row>
        <row r="616">
          <cell r="A616">
            <v>2602015</v>
          </cell>
          <cell r="B616">
            <v>2602015</v>
          </cell>
          <cell r="C616" t="str">
            <v>FREEWHEEL, CANON A</v>
          </cell>
          <cell r="D616" t="str">
            <v xml:space="preserve"> </v>
          </cell>
          <cell r="E616">
            <v>8</v>
          </cell>
          <cell r="F616" t="str">
            <v>FW BARREL A</v>
          </cell>
        </row>
        <row r="617">
          <cell r="A617">
            <v>2602017</v>
          </cell>
          <cell r="B617">
            <v>2602017</v>
          </cell>
          <cell r="C617" t="str">
            <v>FREEWHEEL, CANON B DANS R</v>
          </cell>
          <cell r="D617" t="str">
            <v>ONDELLE</v>
          </cell>
          <cell r="E617">
            <v>8</v>
          </cell>
          <cell r="F617" t="str">
            <v>FW BARREL B IN BRICK</v>
          </cell>
        </row>
        <row r="618">
          <cell r="A618">
            <v>2602018</v>
          </cell>
          <cell r="B618">
            <v>2602018</v>
          </cell>
          <cell r="C618" t="str">
            <v>FREEWHEEL ARRIÈRE LONG</v>
          </cell>
          <cell r="D618" t="str">
            <v xml:space="preserve"> </v>
          </cell>
          <cell r="E618">
            <v>49</v>
          </cell>
          <cell r="F618" t="str">
            <v>FW REAR-END LONG</v>
          </cell>
        </row>
        <row r="619">
          <cell r="A619">
            <v>2602019</v>
          </cell>
          <cell r="B619">
            <v>2602019</v>
          </cell>
          <cell r="C619" t="str">
            <v>FREEWHEEL ARRIÈRE COURT</v>
          </cell>
          <cell r="D619" t="str">
            <v xml:space="preserve"> </v>
          </cell>
          <cell r="E619">
            <v>49</v>
          </cell>
          <cell r="F619" t="str">
            <v>FW REAR-END SHORT</v>
          </cell>
        </row>
        <row r="620">
          <cell r="A620">
            <v>2602020</v>
          </cell>
          <cell r="B620">
            <v>2602020</v>
          </cell>
          <cell r="C620" t="str">
            <v>CALE PLATE FREEWHEEL – FI</v>
          </cell>
          <cell r="D620" t="str">
            <v>NE</v>
          </cell>
          <cell r="E620">
            <v>20</v>
          </cell>
          <cell r="F620" t="str">
            <v>FW FLAT SHIM - THIN</v>
          </cell>
        </row>
        <row r="621">
          <cell r="A621">
            <v>2602021</v>
          </cell>
          <cell r="B621">
            <v>2602021</v>
          </cell>
          <cell r="C621" t="str">
            <v>CALE PLATE FREEWHEEL – MO</v>
          </cell>
          <cell r="D621" t="str">
            <v>YENNE</v>
          </cell>
          <cell r="E621">
            <v>20</v>
          </cell>
          <cell r="F621" t="str">
            <v>FW FLAT SHIM - MEDIUM</v>
          </cell>
        </row>
        <row r="622">
          <cell r="A622">
            <v>2602022</v>
          </cell>
          <cell r="B622">
            <v>2602022</v>
          </cell>
          <cell r="C622" t="str">
            <v>CALE PLATE FREEWHEEL – ÉP</v>
          </cell>
          <cell r="D622" t="str">
            <v>AISSE</v>
          </cell>
          <cell r="E622">
            <v>20</v>
          </cell>
          <cell r="F622" t="str">
            <v>FW FLAT SHIM - THICK</v>
          </cell>
        </row>
        <row r="623">
          <cell r="A623">
            <v>2602023</v>
          </cell>
          <cell r="B623">
            <v>2602023</v>
          </cell>
          <cell r="C623" t="str">
            <v>RONDELLE FREEWHEEL</v>
          </cell>
          <cell r="D623" t="str">
            <v xml:space="preserve"> </v>
          </cell>
          <cell r="E623">
            <v>114</v>
          </cell>
          <cell r="F623" t="str">
            <v>FW BRICK</v>
          </cell>
        </row>
        <row r="624">
          <cell r="A624">
            <v>2602024</v>
          </cell>
          <cell r="B624">
            <v>2602024</v>
          </cell>
          <cell r="C624" t="str">
            <v>AXES D’ARTICULATION FREEW</v>
          </cell>
          <cell r="D624" t="str">
            <v>HEEL (2 PCS)</v>
          </cell>
          <cell r="E624">
            <v>13</v>
          </cell>
          <cell r="F624" t="str">
            <v>FW PIVOT PINS (2 PCS )</v>
          </cell>
        </row>
        <row r="625">
          <cell r="A625">
            <v>2602025</v>
          </cell>
          <cell r="B625">
            <v>2602025</v>
          </cell>
          <cell r="C625" t="str">
            <v>CALE EN CUVETTE FREEWHEEL</v>
          </cell>
          <cell r="D625" t="str">
            <v xml:space="preserve"> AVEC VIS</v>
          </cell>
          <cell r="E625">
            <v>13</v>
          </cell>
          <cell r="F625" t="str">
            <v>FW CUP SHIM W/SCREWS</v>
          </cell>
        </row>
        <row r="626">
          <cell r="A626">
            <v>2602026</v>
          </cell>
          <cell r="B626">
            <v>2602026</v>
          </cell>
          <cell r="C626" t="str">
            <v>ÉTRIER FREEWHEEL</v>
          </cell>
          <cell r="D626" t="str">
            <v xml:space="preserve"> </v>
          </cell>
          <cell r="E626">
            <v>94</v>
          </cell>
          <cell r="F626" t="str">
            <v>FW CLAMP</v>
          </cell>
        </row>
        <row r="627">
          <cell r="A627">
            <v>2602027</v>
          </cell>
          <cell r="B627">
            <v>2602027</v>
          </cell>
          <cell r="C627" t="str">
            <v>ENSEMBLE COMPLET DE PERCH</v>
          </cell>
          <cell r="D627" t="str">
            <v>ES FREEWHEEL</v>
          </cell>
          <cell r="E627">
            <v>180</v>
          </cell>
          <cell r="F627" t="str">
            <v>FW COMPLETE PERCH SET</v>
          </cell>
        </row>
        <row r="628">
          <cell r="A628">
            <v>2602034</v>
          </cell>
          <cell r="B628">
            <v>2602034</v>
          </cell>
          <cell r="C628" t="str">
            <v>PNEU FREEWHEEL</v>
          </cell>
          <cell r="D628" t="str">
            <v xml:space="preserve"> </v>
          </cell>
          <cell r="E628">
            <v>49</v>
          </cell>
          <cell r="F628" t="str">
            <v>FW TIRE</v>
          </cell>
        </row>
        <row r="629">
          <cell r="A629">
            <v>2602035</v>
          </cell>
          <cell r="B629">
            <v>2602035</v>
          </cell>
          <cell r="C629" t="str">
            <v>CHAMBRE À AIR FREEWHEEL</v>
          </cell>
          <cell r="D629" t="str">
            <v xml:space="preserve"> </v>
          </cell>
          <cell r="E629">
            <v>24</v>
          </cell>
          <cell r="F629" t="str">
            <v>FW TUBE</v>
          </cell>
        </row>
        <row r="630">
          <cell r="A630">
            <v>2602036</v>
          </cell>
          <cell r="B630">
            <v>2602036</v>
          </cell>
          <cell r="C630" t="str">
            <v>FREEWHEEL SANS PNEU</v>
          </cell>
          <cell r="D630" t="str">
            <v xml:space="preserve"> </v>
          </cell>
          <cell r="E630">
            <v>331</v>
          </cell>
          <cell r="F630" t="str">
            <v>FW WHEEL WITHOUT TIRE</v>
          </cell>
        </row>
        <row r="631">
          <cell r="A631">
            <v>2602037</v>
          </cell>
          <cell r="B631">
            <v>2602037</v>
          </cell>
          <cell r="C631" t="str">
            <v>PNEU PLEIN FREEWHEEL (UNI</v>
          </cell>
          <cell r="D631" t="str">
            <v>QUEMENT AVEC FREEWHEEL)</v>
          </cell>
          <cell r="E631">
            <v>400</v>
          </cell>
          <cell r="F631" t="str">
            <v>FW SOLID TIRE (ONLY W/FW)</v>
          </cell>
        </row>
        <row r="632">
          <cell r="A632">
            <v>2602038</v>
          </cell>
          <cell r="B632">
            <v>2602038</v>
          </cell>
          <cell r="C632" t="str">
            <v>KIT FREEWHEEL PANTHERA</v>
          </cell>
          <cell r="D632" t="str">
            <v xml:space="preserve"> </v>
          </cell>
          <cell r="E632">
            <v>81</v>
          </cell>
          <cell r="F632" t="str">
            <v>FW PANTHERA SET</v>
          </cell>
        </row>
        <row r="633">
          <cell r="A633">
            <v>2602061</v>
          </cell>
          <cell r="B633">
            <v>2602061</v>
          </cell>
          <cell r="C633" t="str">
            <v>KIT D’ASSEMBLAGE POUR FRE</v>
          </cell>
          <cell r="D633" t="str">
            <v>EWHEEL BAMBINO</v>
          </cell>
          <cell r="E633">
            <v>155</v>
          </cell>
          <cell r="F633" t="str">
            <v>KIT FOR ASSEMBLE FREEWHEE</v>
          </cell>
        </row>
        <row r="634">
          <cell r="A634">
            <v>2602070</v>
          </cell>
          <cell r="B634">
            <v>2602070</v>
          </cell>
          <cell r="C634" t="str">
            <v>FIXATION FREEWHEEL/KIT PA</v>
          </cell>
          <cell r="D634" t="str">
            <v>NTHERA</v>
          </cell>
          <cell r="E634">
            <v>81</v>
          </cell>
          <cell r="F634" t="str">
            <v>FW ATTACHMENT/ PANTHERA K</v>
          </cell>
        </row>
        <row r="635">
          <cell r="A635">
            <v>3013340</v>
          </cell>
          <cell r="B635">
            <v>3013340</v>
          </cell>
          <cell r="C635" t="str">
            <v>CHÂSSIS S2 L 33 PIÈCE DE</v>
          </cell>
          <cell r="D635" t="str">
            <v>RECHANGE BLEUE</v>
          </cell>
          <cell r="E635">
            <v>1158</v>
          </cell>
          <cell r="F635" t="str">
            <v>CHASSIS S2 W 33 BLUE SPAR</v>
          </cell>
        </row>
        <row r="636">
          <cell r="A636">
            <v>3013640</v>
          </cell>
          <cell r="B636">
            <v>3013640</v>
          </cell>
          <cell r="C636" t="str">
            <v>CHÂSSIS S2 L 36 PIÈCE DE</v>
          </cell>
          <cell r="D636" t="str">
            <v>RECHANGE BLEUE</v>
          </cell>
          <cell r="E636">
            <v>1158</v>
          </cell>
          <cell r="F636" t="str">
            <v>CHASSIS S2 W 36 BLUE SPAR</v>
          </cell>
        </row>
        <row r="637">
          <cell r="A637">
            <v>3013940</v>
          </cell>
          <cell r="B637">
            <v>3013940</v>
          </cell>
          <cell r="C637" t="str">
            <v>CHÂSSIS S2 L 39 PIÈCE DE</v>
          </cell>
          <cell r="D637" t="str">
            <v>RECHANGE BLEUE</v>
          </cell>
          <cell r="E637">
            <v>1158</v>
          </cell>
          <cell r="F637" t="str">
            <v>CHASSIS S2 W 39 BLUE SPAR</v>
          </cell>
        </row>
        <row r="638">
          <cell r="A638">
            <v>3014240</v>
          </cell>
          <cell r="B638">
            <v>3014240</v>
          </cell>
          <cell r="C638" t="str">
            <v>CHÂSSIS S2 L 42 PIÈCE DE</v>
          </cell>
          <cell r="D638" t="str">
            <v>RECHANGE BLEUE</v>
          </cell>
          <cell r="E638">
            <v>1158</v>
          </cell>
          <cell r="F638" t="str">
            <v>CHASSIS S2 W 42 BLUE SPAR</v>
          </cell>
        </row>
        <row r="639">
          <cell r="A639">
            <v>3014540</v>
          </cell>
          <cell r="B639">
            <v>3014540</v>
          </cell>
          <cell r="C639" t="str">
            <v>CHÂSSIS S2 L 45 PIÈCE DE</v>
          </cell>
          <cell r="D639" t="str">
            <v>RECHANGE BLEUE</v>
          </cell>
          <cell r="E639">
            <v>1158</v>
          </cell>
          <cell r="F639" t="str">
            <v>CHASSIS S2 W 45 BLUE SPAR</v>
          </cell>
        </row>
        <row r="640">
          <cell r="A640">
            <v>3015040</v>
          </cell>
          <cell r="B640">
            <v>3015040</v>
          </cell>
          <cell r="C640" t="str">
            <v>CHÂSSIS S2 L 50 PIÈCE DE</v>
          </cell>
          <cell r="D640" t="str">
            <v>RECHANGE BLEUE</v>
          </cell>
          <cell r="E640">
            <v>1158</v>
          </cell>
          <cell r="F640" t="str">
            <v>CHASSIS S2 W 50 BLUE SPAR</v>
          </cell>
        </row>
        <row r="641">
          <cell r="A641">
            <v>3023040</v>
          </cell>
          <cell r="B641">
            <v>3023040</v>
          </cell>
          <cell r="C641" t="str">
            <v>CHÂSSIS S2 COURT L 30 PIÈ</v>
          </cell>
          <cell r="D641" t="str">
            <v>CE DE RECHANGE BLEUE</v>
          </cell>
          <cell r="E641">
            <v>1158</v>
          </cell>
          <cell r="F641" t="str">
            <v>CHASSIS S2 SHORT W 30 BLU</v>
          </cell>
        </row>
        <row r="642">
          <cell r="A642">
            <v>3023340</v>
          </cell>
          <cell r="B642">
            <v>3023340</v>
          </cell>
          <cell r="C642" t="str">
            <v>CHÂSSIS S2 COURT L 33 PIÈ</v>
          </cell>
          <cell r="D642" t="str">
            <v>CE DE RECHANGE BLEUE</v>
          </cell>
          <cell r="E642">
            <v>1158</v>
          </cell>
          <cell r="F642" t="str">
            <v>CHASSIS S2 SHORT W 33 BLU</v>
          </cell>
        </row>
        <row r="643">
          <cell r="A643">
            <v>3023640</v>
          </cell>
          <cell r="B643">
            <v>3023640</v>
          </cell>
          <cell r="C643" t="str">
            <v>CHÂSSIS S2 COURT L 36 PIÈ</v>
          </cell>
          <cell r="D643" t="str">
            <v>CE DE RECHANGE BLEUE</v>
          </cell>
          <cell r="E643">
            <v>1158</v>
          </cell>
          <cell r="F643" t="str">
            <v>CHASSIS S2 SHORT W 36 BLU</v>
          </cell>
        </row>
        <row r="644">
          <cell r="A644">
            <v>3023940</v>
          </cell>
          <cell r="B644">
            <v>3023940</v>
          </cell>
          <cell r="C644" t="str">
            <v>CHÂSSIS S2 COURT L 39 PIÈ</v>
          </cell>
          <cell r="D644" t="str">
            <v>CE DE RECHANGE BLEUE</v>
          </cell>
          <cell r="E644">
            <v>1158</v>
          </cell>
          <cell r="F644" t="str">
            <v>CHASSIS S2 SHORT W 39 BLU</v>
          </cell>
        </row>
        <row r="645">
          <cell r="A645">
            <v>3024240</v>
          </cell>
          <cell r="B645">
            <v>3024240</v>
          </cell>
          <cell r="C645" t="str">
            <v>CHÂSSIS S2 COURT L 42 PIÈ</v>
          </cell>
          <cell r="D645" t="str">
            <v>CE DE RECHANGE BLEUE</v>
          </cell>
          <cell r="E645">
            <v>1158</v>
          </cell>
          <cell r="F645" t="str">
            <v>CHASSIS S2 SHORT W 42 BLU</v>
          </cell>
        </row>
        <row r="646">
          <cell r="A646">
            <v>3024540</v>
          </cell>
          <cell r="B646">
            <v>3024540</v>
          </cell>
          <cell r="C646" t="str">
            <v>CHÂSSIS S2 COURT L 45 PIÈ</v>
          </cell>
          <cell r="D646" t="str">
            <v>CE DE RECHANGE BLEUE</v>
          </cell>
          <cell r="E646">
            <v>1158</v>
          </cell>
          <cell r="F646" t="str">
            <v>CHASSIS S2 SHORT W 45 BLU</v>
          </cell>
        </row>
        <row r="647">
          <cell r="A647">
            <v>3043640</v>
          </cell>
          <cell r="B647">
            <v>3043640</v>
          </cell>
          <cell r="C647" t="str">
            <v>CHÂSSIS SWING LARG. 36, P</v>
          </cell>
          <cell r="D647" t="str">
            <v>IÈCE DE RECHANGE NOIRE</v>
          </cell>
          <cell r="E647">
            <v>1273</v>
          </cell>
          <cell r="F647" t="str">
            <v>CHASSIS SWING W 36 BLACK</v>
          </cell>
        </row>
        <row r="648">
          <cell r="A648">
            <v>3043940</v>
          </cell>
          <cell r="B648">
            <v>3043940</v>
          </cell>
          <cell r="C648" t="str">
            <v>CHÂSSIS SWING LARG. 39, P</v>
          </cell>
          <cell r="D648" t="str">
            <v>IÈCE DE RECHANGE NOIRE</v>
          </cell>
          <cell r="E648">
            <v>1273</v>
          </cell>
          <cell r="F648" t="str">
            <v>CHASSIS SWING W 39 BLACK</v>
          </cell>
        </row>
        <row r="649">
          <cell r="A649">
            <v>3044240</v>
          </cell>
          <cell r="B649">
            <v>3044240</v>
          </cell>
          <cell r="C649" t="str">
            <v>CHÂSSIS SWING LARG. 42, P</v>
          </cell>
          <cell r="D649" t="str">
            <v>IÈCE DE RECHANGE NOIRE</v>
          </cell>
          <cell r="E649">
            <v>1273</v>
          </cell>
          <cell r="F649" t="str">
            <v>CHASSIS SWING W 42 BLACK</v>
          </cell>
        </row>
        <row r="650">
          <cell r="A650">
            <v>3044540</v>
          </cell>
          <cell r="B650">
            <v>3044540</v>
          </cell>
          <cell r="C650" t="str">
            <v>CHÂSSIS SWING LARG. 45, P</v>
          </cell>
          <cell r="D650" t="str">
            <v>IÈCE DE RECHANGE NOIRE</v>
          </cell>
          <cell r="E650">
            <v>1273</v>
          </cell>
          <cell r="F650" t="str">
            <v>CHASSIS SWING W 45 BLACK</v>
          </cell>
        </row>
        <row r="651">
          <cell r="A651">
            <v>3073311</v>
          </cell>
          <cell r="B651">
            <v>3073311</v>
          </cell>
          <cell r="C651" t="str">
            <v>CHÂSSIS X 33 ASSISE STD</v>
          </cell>
          <cell r="D651" t="str">
            <v xml:space="preserve"> </v>
          </cell>
          <cell r="E651">
            <v>6112</v>
          </cell>
          <cell r="F651" t="str">
            <v>CHASSIS X 33 STD SEAT</v>
          </cell>
        </row>
        <row r="652">
          <cell r="A652">
            <v>3073611</v>
          </cell>
          <cell r="B652">
            <v>3073611</v>
          </cell>
          <cell r="C652" t="str">
            <v>CHÂSSIS X 36 ASSISE STD</v>
          </cell>
          <cell r="D652" t="str">
            <v xml:space="preserve"> </v>
          </cell>
          <cell r="E652">
            <v>5651</v>
          </cell>
          <cell r="F652" t="str">
            <v>CHASSI X 36 STD SEAT</v>
          </cell>
        </row>
        <row r="653">
          <cell r="A653">
            <v>3073911</v>
          </cell>
          <cell r="B653">
            <v>3073911</v>
          </cell>
          <cell r="C653" t="str">
            <v>CHÂSSIS X 39 ASSISE STD</v>
          </cell>
          <cell r="D653" t="str">
            <v xml:space="preserve"> </v>
          </cell>
          <cell r="E653">
            <v>5651</v>
          </cell>
          <cell r="F653" t="str">
            <v>CHASSIS X 39 STD SEAT</v>
          </cell>
        </row>
        <row r="654">
          <cell r="A654">
            <v>3074211</v>
          </cell>
          <cell r="B654">
            <v>3074211</v>
          </cell>
          <cell r="C654" t="str">
            <v>CHÂSSIS X 42 ASSISE STD</v>
          </cell>
          <cell r="D654" t="str">
            <v xml:space="preserve"> </v>
          </cell>
          <cell r="E654">
            <v>5651</v>
          </cell>
          <cell r="F654" t="str">
            <v>CHASSIS X 42 STD SEAT</v>
          </cell>
        </row>
        <row r="655">
          <cell r="A655">
            <v>3074511</v>
          </cell>
          <cell r="B655">
            <v>3074511</v>
          </cell>
          <cell r="C655" t="str">
            <v>CHÂSSIS X 45 ASSISE STD</v>
          </cell>
          <cell r="D655" t="str">
            <v xml:space="preserve"> </v>
          </cell>
          <cell r="E655">
            <v>6112</v>
          </cell>
          <cell r="F655" t="str">
            <v>CHASSIS X 45 STD SEAT</v>
          </cell>
        </row>
        <row r="656">
          <cell r="A656">
            <v>3110033</v>
          </cell>
          <cell r="B656">
            <v>3110033</v>
          </cell>
          <cell r="C656" t="str">
            <v>CHÂSSIS U2 L 33 PIÈCE DE</v>
          </cell>
          <cell r="D656" t="str">
            <v>RECHANGE BLEUE</v>
          </cell>
          <cell r="E656">
            <v>1158</v>
          </cell>
          <cell r="F656" t="str">
            <v>CHASSIS U2 W 33 BLUE SPAR</v>
          </cell>
        </row>
        <row r="657">
          <cell r="A657">
            <v>3110036</v>
          </cell>
          <cell r="B657">
            <v>3110036</v>
          </cell>
          <cell r="C657" t="str">
            <v>CHÂSSIS U2 L 36 PIÈCE DE</v>
          </cell>
          <cell r="D657" t="str">
            <v>RECHANGE BLEUE</v>
          </cell>
          <cell r="E657">
            <v>1158</v>
          </cell>
          <cell r="F657" t="str">
            <v>CHASSIS U2 W 36 BLUE SPAR</v>
          </cell>
        </row>
        <row r="658">
          <cell r="A658">
            <v>3110039</v>
          </cell>
          <cell r="B658">
            <v>3110039</v>
          </cell>
          <cell r="C658" t="str">
            <v>CHÂSSIS U2 L 39 PIÈCE DE</v>
          </cell>
          <cell r="D658" t="str">
            <v>RECHANGE BLEUE</v>
          </cell>
          <cell r="E658">
            <v>1158</v>
          </cell>
          <cell r="F658" t="str">
            <v>CHASSIS U2 W 39 BLUE SPAR</v>
          </cell>
        </row>
        <row r="659">
          <cell r="A659">
            <v>3110042</v>
          </cell>
          <cell r="B659">
            <v>3110042</v>
          </cell>
          <cell r="C659" t="str">
            <v>CHÂSSIS U2 L 42 PIÈCE DE</v>
          </cell>
          <cell r="D659" t="str">
            <v>RECHANGE BLEUE</v>
          </cell>
          <cell r="E659">
            <v>1158</v>
          </cell>
          <cell r="F659" t="str">
            <v>CHASSIS U2 W 42 BLUE SPAR</v>
          </cell>
        </row>
        <row r="660">
          <cell r="A660">
            <v>3110045</v>
          </cell>
          <cell r="B660">
            <v>3110045</v>
          </cell>
          <cell r="C660" t="str">
            <v>CHÂSSIS U2 L 45 PIÈCE DE</v>
          </cell>
          <cell r="D660" t="str">
            <v>RECHANGE BLEUE</v>
          </cell>
          <cell r="E660">
            <v>1158</v>
          </cell>
          <cell r="F660" t="str">
            <v>CHASSIS U2 W 45 BLUE SPAR</v>
          </cell>
        </row>
        <row r="661">
          <cell r="A661">
            <v>3162440</v>
          </cell>
          <cell r="B661">
            <v>3162440</v>
          </cell>
          <cell r="C661" t="str">
            <v>CHÂSSIS BAMBINO 24 PIÈCE</v>
          </cell>
          <cell r="D661" t="str">
            <v>DE RECHANGE ROUGE</v>
          </cell>
          <cell r="E661">
            <v>1273</v>
          </cell>
          <cell r="F661" t="str">
            <v>CHASSIS BAMBINO 24 RED SP</v>
          </cell>
        </row>
        <row r="662">
          <cell r="A662">
            <v>3162740</v>
          </cell>
          <cell r="B662">
            <v>3162740</v>
          </cell>
          <cell r="C662" t="str">
            <v>CHÂSSIS BAMBINO LARG. 27,</v>
          </cell>
          <cell r="D662" t="str">
            <v xml:space="preserve"> PIÈCE DE RECHANGE ROUGE</v>
          </cell>
          <cell r="E662">
            <v>1273</v>
          </cell>
          <cell r="F662" t="str">
            <v>CHASSIS BAMBINO W 27 RED</v>
          </cell>
        </row>
        <row r="663">
          <cell r="A663">
            <v>3163040</v>
          </cell>
          <cell r="B663">
            <v>3163040</v>
          </cell>
          <cell r="C663" t="str">
            <v>CHÂSSIS BAMBINO LARG. 30,</v>
          </cell>
          <cell r="D663" t="str">
            <v xml:space="preserve"> PIÈCE DE RECHANGE ROUGE</v>
          </cell>
          <cell r="E663">
            <v>1273</v>
          </cell>
          <cell r="F663" t="str">
            <v>CHASSIS BAMBINO W 30 RED</v>
          </cell>
        </row>
        <row r="664">
          <cell r="A664">
            <v>3163340</v>
          </cell>
          <cell r="B664">
            <v>3163340</v>
          </cell>
          <cell r="C664" t="str">
            <v>CHÂSSIS BAMBINO LARG. 33,</v>
          </cell>
          <cell r="D664" t="str">
            <v xml:space="preserve"> PIÈCE DE RECHANGE ROUGE</v>
          </cell>
          <cell r="E664">
            <v>1273</v>
          </cell>
          <cell r="F664" t="str">
            <v>CHASSIS BAMBINO W 33 RED</v>
          </cell>
        </row>
        <row r="665">
          <cell r="A665">
            <v>3202417</v>
          </cell>
          <cell r="B665">
            <v>3202417</v>
          </cell>
          <cell r="C665" t="str">
            <v>CADRE DE DOSSIER BAMBINO</v>
          </cell>
          <cell r="D665" t="str">
            <v>L 24</v>
          </cell>
          <cell r="E665">
            <v>412</v>
          </cell>
          <cell r="F665" t="str">
            <v>FRAME BACKREST BAMBINO W</v>
          </cell>
        </row>
        <row r="666">
          <cell r="A666">
            <v>3202418</v>
          </cell>
          <cell r="B666">
            <v>3202418</v>
          </cell>
          <cell r="C666" t="str">
            <v>CADRE DE DOSSIER BAMBINO</v>
          </cell>
          <cell r="D666" t="str">
            <v>L 24 +10</v>
          </cell>
          <cell r="E666">
            <v>412</v>
          </cell>
          <cell r="F666" t="str">
            <v>FRAME BACKREST BAMBINO W</v>
          </cell>
        </row>
        <row r="667">
          <cell r="A667">
            <v>3202717</v>
          </cell>
          <cell r="B667">
            <v>3202717</v>
          </cell>
          <cell r="C667" t="str">
            <v>CADRE DE DOSSIER BAMBINO</v>
          </cell>
          <cell r="D667" t="str">
            <v>L 27</v>
          </cell>
          <cell r="E667">
            <v>412</v>
          </cell>
          <cell r="F667" t="str">
            <v>FRAME BACKREST BAMBINO W</v>
          </cell>
        </row>
        <row r="668">
          <cell r="A668">
            <v>3202718</v>
          </cell>
          <cell r="B668">
            <v>3202718</v>
          </cell>
          <cell r="C668" t="str">
            <v>CADRE DE DOSSIER BAMBINO</v>
          </cell>
          <cell r="D668" t="str">
            <v>L 27 +10</v>
          </cell>
          <cell r="E668">
            <v>412</v>
          </cell>
          <cell r="F668" t="str">
            <v>FRAME BACKREST BAMBINO W</v>
          </cell>
        </row>
        <row r="669">
          <cell r="A669">
            <v>3203017</v>
          </cell>
          <cell r="B669">
            <v>3203017</v>
          </cell>
          <cell r="C669" t="str">
            <v>CADRE DE DOSSIER BAMBINO</v>
          </cell>
          <cell r="D669" t="str">
            <v>L 30</v>
          </cell>
          <cell r="E669">
            <v>412</v>
          </cell>
          <cell r="F669" t="str">
            <v>FRAME BACKREST BAMBINO W</v>
          </cell>
        </row>
        <row r="670">
          <cell r="A670">
            <v>3203018</v>
          </cell>
          <cell r="B670">
            <v>3203018</v>
          </cell>
          <cell r="C670" t="str">
            <v>CADRE DE DOSSIER BAMBINO</v>
          </cell>
          <cell r="D670" t="str">
            <v>L 30 +10</v>
          </cell>
          <cell r="E670">
            <v>412</v>
          </cell>
          <cell r="F670" t="str">
            <v>FRAME BACKREST BAMBINO W</v>
          </cell>
        </row>
        <row r="671">
          <cell r="A671">
            <v>3203020</v>
          </cell>
          <cell r="B671">
            <v>3203020</v>
          </cell>
          <cell r="C671" t="str">
            <v>CADRE DE DOSSIER L 30 H 2</v>
          </cell>
          <cell r="D671" t="str">
            <v>0</v>
          </cell>
          <cell r="E671">
            <v>375</v>
          </cell>
          <cell r="F671" t="str">
            <v>FRAME BACKREST W 30 H 20</v>
          </cell>
        </row>
        <row r="672">
          <cell r="A672">
            <v>3203025</v>
          </cell>
          <cell r="B672">
            <v>3203025</v>
          </cell>
          <cell r="C672" t="str">
            <v>CADRE DE DOSSIER L 30 H 2</v>
          </cell>
          <cell r="D672" t="str">
            <v>5</v>
          </cell>
          <cell r="E672">
            <v>375</v>
          </cell>
          <cell r="F672" t="str">
            <v>FRAME BACKREST W 30 H 25</v>
          </cell>
        </row>
        <row r="673">
          <cell r="A673">
            <v>3203030</v>
          </cell>
          <cell r="B673">
            <v>3203030</v>
          </cell>
          <cell r="C673" t="str">
            <v>CADRE DE DOSSIER L 30 H 3</v>
          </cell>
          <cell r="D673" t="str">
            <v>0</v>
          </cell>
          <cell r="E673">
            <v>375</v>
          </cell>
          <cell r="F673" t="str">
            <v>FRAME BACKREST W 30 H 30</v>
          </cell>
        </row>
        <row r="674">
          <cell r="A674">
            <v>3203035</v>
          </cell>
          <cell r="B674">
            <v>3203035</v>
          </cell>
          <cell r="C674" t="str">
            <v>CADRE DE DOSSIER L 30 H 3</v>
          </cell>
          <cell r="D674" t="str">
            <v>5</v>
          </cell>
          <cell r="E674">
            <v>375</v>
          </cell>
          <cell r="F674" t="str">
            <v>FRAME BACKREST W 30 H 35</v>
          </cell>
        </row>
        <row r="675">
          <cell r="A675">
            <v>3203040</v>
          </cell>
          <cell r="B675">
            <v>3203040</v>
          </cell>
          <cell r="C675" t="str">
            <v>CADRE DE DOSSIER L 30 H 4</v>
          </cell>
          <cell r="D675" t="str">
            <v>0</v>
          </cell>
          <cell r="E675">
            <v>375</v>
          </cell>
          <cell r="F675" t="str">
            <v>FRAME BACKREST W 30 H 40</v>
          </cell>
        </row>
        <row r="676">
          <cell r="A676">
            <v>3203045</v>
          </cell>
          <cell r="B676">
            <v>3203045</v>
          </cell>
          <cell r="C676" t="str">
            <v>CADRE DE DOSSIER L 30 H 4</v>
          </cell>
          <cell r="D676" t="str">
            <v>5</v>
          </cell>
          <cell r="E676">
            <v>412</v>
          </cell>
          <cell r="F676" t="str">
            <v>FRAME BACKREST W 30 H 45</v>
          </cell>
        </row>
        <row r="677">
          <cell r="A677">
            <v>3203317</v>
          </cell>
          <cell r="B677">
            <v>3203317</v>
          </cell>
          <cell r="C677" t="str">
            <v>CADRE DE DOSSIER BAMBINO</v>
          </cell>
          <cell r="D677" t="str">
            <v>L 33</v>
          </cell>
          <cell r="E677">
            <v>412</v>
          </cell>
          <cell r="F677" t="str">
            <v>FRAME BACKREST BAMBINO W</v>
          </cell>
        </row>
        <row r="678">
          <cell r="A678">
            <v>3203318</v>
          </cell>
          <cell r="B678">
            <v>3203318</v>
          </cell>
          <cell r="C678" t="str">
            <v>CADRE DE DOSSIER BAMBINO</v>
          </cell>
          <cell r="D678" t="str">
            <v>L 33 +10</v>
          </cell>
          <cell r="E678">
            <v>412</v>
          </cell>
          <cell r="F678" t="str">
            <v>FRAME BACKREST BAMBINO W</v>
          </cell>
        </row>
        <row r="679">
          <cell r="A679">
            <v>3203320</v>
          </cell>
          <cell r="B679">
            <v>3203320</v>
          </cell>
          <cell r="C679" t="str">
            <v>CADRE DE DOSSIER L 33 H 2</v>
          </cell>
          <cell r="D679" t="str">
            <v>0</v>
          </cell>
          <cell r="E679">
            <v>412</v>
          </cell>
          <cell r="F679" t="str">
            <v>FRAME BACKREST W 33 H 20</v>
          </cell>
        </row>
        <row r="680">
          <cell r="A680">
            <v>3203325</v>
          </cell>
          <cell r="B680">
            <v>3203325</v>
          </cell>
          <cell r="C680" t="str">
            <v>CADRE DE DOSSIER L 33 H 2</v>
          </cell>
          <cell r="D680" t="str">
            <v>5</v>
          </cell>
          <cell r="E680">
            <v>412</v>
          </cell>
          <cell r="F680" t="str">
            <v>FRAME BACKREST W 33 H 25</v>
          </cell>
        </row>
        <row r="681">
          <cell r="A681">
            <v>3203330</v>
          </cell>
          <cell r="B681">
            <v>3203330</v>
          </cell>
          <cell r="C681" t="str">
            <v>CADRE DE DOSSIER L 33 H 3</v>
          </cell>
          <cell r="D681" t="str">
            <v>0</v>
          </cell>
          <cell r="E681">
            <v>412</v>
          </cell>
          <cell r="F681" t="str">
            <v>FRAME BACKREST W 33 H 30</v>
          </cell>
        </row>
        <row r="682">
          <cell r="A682">
            <v>3203335</v>
          </cell>
          <cell r="B682">
            <v>3203335</v>
          </cell>
          <cell r="C682" t="str">
            <v>CADRE DE DOSSIER L 33 H 3</v>
          </cell>
          <cell r="D682" t="str">
            <v>5</v>
          </cell>
          <cell r="E682">
            <v>412</v>
          </cell>
          <cell r="F682" t="str">
            <v>FRAME BACKREST W 33 H 35</v>
          </cell>
        </row>
        <row r="683">
          <cell r="A683">
            <v>3203340</v>
          </cell>
          <cell r="B683">
            <v>3203340</v>
          </cell>
          <cell r="C683" t="str">
            <v>CADRE DE DOSSIER L 33 H 4</v>
          </cell>
          <cell r="D683" t="str">
            <v>0</v>
          </cell>
          <cell r="E683">
            <v>412</v>
          </cell>
          <cell r="F683" t="str">
            <v>FRAME BACKREST W 33 H 40</v>
          </cell>
        </row>
        <row r="684">
          <cell r="A684">
            <v>3203345</v>
          </cell>
          <cell r="B684">
            <v>3203345</v>
          </cell>
          <cell r="C684" t="str">
            <v>CADRE DE DOSSIER L 33 H 4</v>
          </cell>
          <cell r="D684" t="str">
            <v>5</v>
          </cell>
          <cell r="E684">
            <v>412</v>
          </cell>
          <cell r="F684" t="str">
            <v>FRAME BACKREST W 33 H 45</v>
          </cell>
        </row>
        <row r="685">
          <cell r="A685">
            <v>3203620</v>
          </cell>
          <cell r="B685">
            <v>3203620</v>
          </cell>
          <cell r="C685" t="str">
            <v>CADRE DE DOSSIER L 36 H 2</v>
          </cell>
          <cell r="D685" t="str">
            <v>0</v>
          </cell>
          <cell r="E685">
            <v>412</v>
          </cell>
          <cell r="F685" t="str">
            <v>FRAME BACKREST W 36 H 20</v>
          </cell>
        </row>
        <row r="686">
          <cell r="A686">
            <v>3203625</v>
          </cell>
          <cell r="B686">
            <v>3203625</v>
          </cell>
          <cell r="C686" t="str">
            <v>CADRE DE DOSSIER L 36 H 2</v>
          </cell>
          <cell r="D686" t="str">
            <v>5</v>
          </cell>
          <cell r="E686">
            <v>412</v>
          </cell>
          <cell r="F686" t="str">
            <v>FRAME BACKREST W 36 H 25</v>
          </cell>
        </row>
        <row r="687">
          <cell r="A687">
            <v>3203630</v>
          </cell>
          <cell r="B687">
            <v>3203630</v>
          </cell>
          <cell r="C687" t="str">
            <v>CADRE DE DOSSIER L 36 H 3</v>
          </cell>
          <cell r="D687" t="str">
            <v>0</v>
          </cell>
          <cell r="E687">
            <v>412</v>
          </cell>
          <cell r="F687" t="str">
            <v>FRAME BACKREST W 36 H 30</v>
          </cell>
        </row>
        <row r="688">
          <cell r="A688">
            <v>3203635</v>
          </cell>
          <cell r="B688">
            <v>3203635</v>
          </cell>
          <cell r="C688" t="str">
            <v>CADRE DE DOSSIER L 36 H 3</v>
          </cell>
          <cell r="D688" t="str">
            <v>5</v>
          </cell>
          <cell r="E688">
            <v>412</v>
          </cell>
          <cell r="F688" t="str">
            <v>FRAME BACKREST W 36 H 35</v>
          </cell>
        </row>
        <row r="689">
          <cell r="A689">
            <v>3203640</v>
          </cell>
          <cell r="B689">
            <v>3203640</v>
          </cell>
          <cell r="C689" t="str">
            <v>CADRE DE DOSSIER L 36 H 4</v>
          </cell>
          <cell r="D689" t="str">
            <v>0</v>
          </cell>
          <cell r="E689">
            <v>412</v>
          </cell>
          <cell r="F689" t="str">
            <v>FRAME BACKREST W 36 H 40</v>
          </cell>
        </row>
        <row r="690">
          <cell r="A690">
            <v>3203645</v>
          </cell>
          <cell r="B690">
            <v>3203645</v>
          </cell>
          <cell r="C690" t="str">
            <v>CADRE DE DOSSIER L 36 H 4</v>
          </cell>
          <cell r="D690" t="str">
            <v>5</v>
          </cell>
          <cell r="E690">
            <v>412</v>
          </cell>
          <cell r="F690" t="str">
            <v>FRAME BACKREST W 36 H 45</v>
          </cell>
        </row>
        <row r="691">
          <cell r="A691">
            <v>3203920</v>
          </cell>
          <cell r="B691">
            <v>3203920</v>
          </cell>
          <cell r="C691" t="str">
            <v>CADRE DE DOSSIER L 39 H 2</v>
          </cell>
          <cell r="D691" t="str">
            <v>0</v>
          </cell>
          <cell r="E691">
            <v>412</v>
          </cell>
          <cell r="F691" t="str">
            <v>FRAME BACKREST W 39 H 20</v>
          </cell>
        </row>
        <row r="692">
          <cell r="A692">
            <v>3203925</v>
          </cell>
          <cell r="B692">
            <v>3203925</v>
          </cell>
          <cell r="C692" t="str">
            <v>CADRE DE DOSSIER L 39 H 2</v>
          </cell>
          <cell r="D692" t="str">
            <v>5</v>
          </cell>
          <cell r="E692">
            <v>412</v>
          </cell>
          <cell r="F692" t="str">
            <v>FRAME BACKREST W 39 H 25</v>
          </cell>
        </row>
        <row r="693">
          <cell r="A693">
            <v>3203930</v>
          </cell>
          <cell r="B693">
            <v>3203930</v>
          </cell>
          <cell r="C693" t="str">
            <v>CADRE DE DOSSIER L 39 H 3</v>
          </cell>
          <cell r="D693" t="str">
            <v>0</v>
          </cell>
          <cell r="E693">
            <v>412</v>
          </cell>
          <cell r="F693" t="str">
            <v>FRAME BACKREST W 39 H 30</v>
          </cell>
        </row>
        <row r="694">
          <cell r="A694">
            <v>3203935</v>
          </cell>
          <cell r="B694">
            <v>3203935</v>
          </cell>
          <cell r="C694" t="str">
            <v>CADRE DE DOSSIER L 39 H 3</v>
          </cell>
          <cell r="D694" t="str">
            <v>5</v>
          </cell>
          <cell r="E694">
            <v>412</v>
          </cell>
          <cell r="F694" t="str">
            <v>FRAME BACKREST W 39 H 35</v>
          </cell>
        </row>
        <row r="695">
          <cell r="A695">
            <v>3203940</v>
          </cell>
          <cell r="B695">
            <v>3203940</v>
          </cell>
          <cell r="C695" t="str">
            <v>CADRE DE DOSSIER L 39 H 4</v>
          </cell>
          <cell r="D695" t="str">
            <v>0</v>
          </cell>
          <cell r="E695">
            <v>412</v>
          </cell>
          <cell r="F695" t="str">
            <v>FRAME BACKREST W 39 H 40</v>
          </cell>
        </row>
        <row r="696">
          <cell r="A696">
            <v>3203945</v>
          </cell>
          <cell r="B696">
            <v>3203945</v>
          </cell>
          <cell r="C696" t="str">
            <v>CADRE DE DOSSIER L 39 H 4</v>
          </cell>
          <cell r="D696" t="str">
            <v>5</v>
          </cell>
          <cell r="E696">
            <v>412</v>
          </cell>
          <cell r="F696" t="str">
            <v>FRAME BACKREST W 39 H 45</v>
          </cell>
        </row>
        <row r="697">
          <cell r="A697">
            <v>3204220</v>
          </cell>
          <cell r="B697">
            <v>3204220</v>
          </cell>
          <cell r="C697" t="str">
            <v>CADRE DE DOSSIER L 42 H 2</v>
          </cell>
          <cell r="D697" t="str">
            <v>0</v>
          </cell>
          <cell r="E697">
            <v>412</v>
          </cell>
          <cell r="F697" t="str">
            <v>FRAME BACKREST W 42 H 20</v>
          </cell>
        </row>
        <row r="698">
          <cell r="A698">
            <v>3204225</v>
          </cell>
          <cell r="B698">
            <v>3204225</v>
          </cell>
          <cell r="C698" t="str">
            <v>CADRE DE DOSSIER L 42 H 2</v>
          </cell>
          <cell r="D698" t="str">
            <v>5</v>
          </cell>
          <cell r="E698">
            <v>412</v>
          </cell>
          <cell r="F698" t="str">
            <v>FRAME BACKREST W 42 H 25</v>
          </cell>
        </row>
        <row r="699">
          <cell r="A699">
            <v>3204230</v>
          </cell>
          <cell r="B699">
            <v>3204230</v>
          </cell>
          <cell r="C699" t="str">
            <v>CADRE DE DOSSIER L 42 H 3</v>
          </cell>
          <cell r="D699" t="str">
            <v>0</v>
          </cell>
          <cell r="E699">
            <v>412</v>
          </cell>
          <cell r="F699" t="str">
            <v>FRAME BACKREST W 42 H 30</v>
          </cell>
        </row>
        <row r="700">
          <cell r="A700">
            <v>3204235</v>
          </cell>
          <cell r="B700">
            <v>3204235</v>
          </cell>
          <cell r="C700" t="str">
            <v>CADRE DE DOSSIER L 42 H 3</v>
          </cell>
          <cell r="D700" t="str">
            <v>5</v>
          </cell>
          <cell r="E700">
            <v>412</v>
          </cell>
          <cell r="F700" t="str">
            <v>FRAME BACKREST W 42 H 35</v>
          </cell>
        </row>
        <row r="701">
          <cell r="A701">
            <v>3204240</v>
          </cell>
          <cell r="B701">
            <v>3204240</v>
          </cell>
          <cell r="C701" t="str">
            <v>CADRE DE DOSSIER L 42 H 4</v>
          </cell>
          <cell r="D701" t="str">
            <v>0</v>
          </cell>
          <cell r="E701">
            <v>412</v>
          </cell>
          <cell r="F701" t="str">
            <v>FRAME BACKREST W 42 H 40</v>
          </cell>
        </row>
        <row r="702">
          <cell r="A702">
            <v>3204245</v>
          </cell>
          <cell r="B702">
            <v>3204245</v>
          </cell>
          <cell r="C702" t="str">
            <v>CADRE DE DOSSIER L 42 H 4</v>
          </cell>
          <cell r="D702" t="str">
            <v>5</v>
          </cell>
          <cell r="E702">
            <v>412</v>
          </cell>
          <cell r="F702" t="str">
            <v>FRAME BACKREST W 42 H 45</v>
          </cell>
        </row>
        <row r="703">
          <cell r="A703">
            <v>3204520</v>
          </cell>
          <cell r="B703">
            <v>3204520</v>
          </cell>
          <cell r="C703" t="str">
            <v>CADRE DE DOSSIER L 45 H 2</v>
          </cell>
          <cell r="D703" t="str">
            <v>0</v>
          </cell>
          <cell r="E703">
            <v>412</v>
          </cell>
          <cell r="F703" t="str">
            <v>FRAME BACKREST W 45 H 20</v>
          </cell>
        </row>
        <row r="704">
          <cell r="A704">
            <v>3204525</v>
          </cell>
          <cell r="B704">
            <v>3204525</v>
          </cell>
          <cell r="C704" t="str">
            <v>CADRE DE DOSSIER L 45 H 2</v>
          </cell>
          <cell r="D704" t="str">
            <v>5</v>
          </cell>
          <cell r="E704">
            <v>412</v>
          </cell>
          <cell r="F704" t="str">
            <v>FRAME BACKREST W 45 H 25</v>
          </cell>
        </row>
        <row r="705">
          <cell r="A705">
            <v>3204530</v>
          </cell>
          <cell r="B705">
            <v>3204530</v>
          </cell>
          <cell r="C705" t="str">
            <v>CADRE DE DOSSIER L 45 H 3</v>
          </cell>
          <cell r="D705" t="str">
            <v>0</v>
          </cell>
          <cell r="E705">
            <v>412</v>
          </cell>
          <cell r="F705" t="str">
            <v>FRAME BACKREST W 45 H 30</v>
          </cell>
        </row>
        <row r="706">
          <cell r="A706">
            <v>3204535</v>
          </cell>
          <cell r="B706">
            <v>3204535</v>
          </cell>
          <cell r="C706" t="str">
            <v>CADRE DE DOSSIER L 45 H 3</v>
          </cell>
          <cell r="D706" t="str">
            <v>5</v>
          </cell>
          <cell r="E706">
            <v>412</v>
          </cell>
          <cell r="F706" t="str">
            <v>FRAME BACKREST W 45 H 35</v>
          </cell>
        </row>
        <row r="707">
          <cell r="A707">
            <v>3204540</v>
          </cell>
          <cell r="B707">
            <v>3204540</v>
          </cell>
          <cell r="C707" t="str">
            <v>CADRE DE DOSSIER L 45 H 4</v>
          </cell>
          <cell r="D707" t="str">
            <v>0</v>
          </cell>
          <cell r="E707">
            <v>412</v>
          </cell>
          <cell r="F707" t="str">
            <v>FRAME BACKREST W 45 H 40</v>
          </cell>
        </row>
        <row r="708">
          <cell r="A708">
            <v>3204545</v>
          </cell>
          <cell r="B708">
            <v>3204545</v>
          </cell>
          <cell r="C708" t="str">
            <v>CADRE DE DOSSIER L 45 H 4</v>
          </cell>
          <cell r="D708" t="str">
            <v>5</v>
          </cell>
          <cell r="E708">
            <v>412</v>
          </cell>
          <cell r="F708" t="str">
            <v>FRAME BACKREST W 45 H 45</v>
          </cell>
        </row>
        <row r="709">
          <cell r="A709">
            <v>3205030</v>
          </cell>
          <cell r="B709">
            <v>3205030</v>
          </cell>
          <cell r="C709" t="str">
            <v>CADRE DE DOSSIER L 50 H 3</v>
          </cell>
          <cell r="D709" t="str">
            <v>0</v>
          </cell>
          <cell r="E709">
            <v>412</v>
          </cell>
          <cell r="F709" t="str">
            <v>FRAME BACKREST W 50 H 30</v>
          </cell>
        </row>
        <row r="710">
          <cell r="A710">
            <v>3205035</v>
          </cell>
          <cell r="B710">
            <v>3205035</v>
          </cell>
          <cell r="C710" t="str">
            <v>CADRE DE DOSSIER L 50 H 3</v>
          </cell>
          <cell r="D710" t="str">
            <v>5</v>
          </cell>
          <cell r="E710">
            <v>412</v>
          </cell>
          <cell r="F710" t="str">
            <v>FRAME BACKREST W 50 H 35</v>
          </cell>
        </row>
        <row r="711">
          <cell r="A711">
            <v>3205040</v>
          </cell>
          <cell r="B711">
            <v>3205040</v>
          </cell>
          <cell r="C711" t="str">
            <v>CADRE DE DOSSIER L 50 H 4</v>
          </cell>
          <cell r="D711" t="str">
            <v>0</v>
          </cell>
          <cell r="E711">
            <v>412</v>
          </cell>
          <cell r="F711" t="str">
            <v>FRAME BACKREST W 50 H 40</v>
          </cell>
        </row>
        <row r="712">
          <cell r="A712">
            <v>3205045</v>
          </cell>
          <cell r="B712">
            <v>3205045</v>
          </cell>
          <cell r="C712" t="str">
            <v>CADRE DE DOSSIER L 50 H 4</v>
          </cell>
          <cell r="D712" t="str">
            <v>5</v>
          </cell>
          <cell r="E712">
            <v>412</v>
          </cell>
          <cell r="F712" t="str">
            <v>FRAME BACKREST W 50 H 45</v>
          </cell>
        </row>
        <row r="713">
          <cell r="A713">
            <v>3213020</v>
          </cell>
          <cell r="B713">
            <v>3213020</v>
          </cell>
          <cell r="C713" t="str">
            <v>CADRE DU DOSSIER COURBÉ V</v>
          </cell>
          <cell r="D713" t="str">
            <v>ERS L’ARRIÈRE L 30 H 20</v>
          </cell>
          <cell r="E713">
            <v>829</v>
          </cell>
          <cell r="F713" t="str">
            <v>FRAME BACKREST BENT BACKW</v>
          </cell>
        </row>
        <row r="714">
          <cell r="A714">
            <v>3213025</v>
          </cell>
          <cell r="B714">
            <v>3213025</v>
          </cell>
          <cell r="C714" t="str">
            <v>CADRE DU DOSSIER COURBÉ V</v>
          </cell>
          <cell r="D714" t="str">
            <v>ERS L’ARRIÈRE L 30 H 25</v>
          </cell>
          <cell r="E714">
            <v>829</v>
          </cell>
          <cell r="F714" t="str">
            <v>FRAME BACKREST BENT BACKW</v>
          </cell>
        </row>
        <row r="715">
          <cell r="A715">
            <v>3213030</v>
          </cell>
          <cell r="B715">
            <v>3213030</v>
          </cell>
          <cell r="C715" t="str">
            <v>CADRE DU DOSSIER COURBÉ V</v>
          </cell>
          <cell r="D715" t="str">
            <v>ERS L’ARRIÈRE L 30 H 30</v>
          </cell>
          <cell r="E715">
            <v>829</v>
          </cell>
          <cell r="F715" t="str">
            <v>FRAME BACKREST BENT BACKW</v>
          </cell>
        </row>
        <row r="716">
          <cell r="A716">
            <v>3213035</v>
          </cell>
          <cell r="B716">
            <v>3213035</v>
          </cell>
          <cell r="C716" t="str">
            <v>CADRE DU DOSSIER COURBÉ V</v>
          </cell>
          <cell r="D716" t="str">
            <v>ERS L’ARRIÈRE L 30 H 35</v>
          </cell>
          <cell r="E716">
            <v>829</v>
          </cell>
          <cell r="F716" t="str">
            <v>FRAME BACKREST BENT BACKW</v>
          </cell>
        </row>
        <row r="717">
          <cell r="A717">
            <v>3213040</v>
          </cell>
          <cell r="B717">
            <v>3213040</v>
          </cell>
          <cell r="C717" t="str">
            <v>CADRE DU DOSSIER COURBÉ V</v>
          </cell>
          <cell r="D717" t="str">
            <v>ERS L’ARRIÈRE L 30 H 40</v>
          </cell>
          <cell r="E717">
            <v>829</v>
          </cell>
          <cell r="F717" t="str">
            <v>FRAME BACKREST BENT BACKW</v>
          </cell>
        </row>
        <row r="718">
          <cell r="A718">
            <v>3213320</v>
          </cell>
          <cell r="B718">
            <v>3213320</v>
          </cell>
          <cell r="C718" t="str">
            <v>CADRE DU DOSSIER COURBÉ V</v>
          </cell>
          <cell r="D718" t="str">
            <v>ERS L’ARRIÈRE L 33 H 20</v>
          </cell>
          <cell r="E718">
            <v>829</v>
          </cell>
          <cell r="F718" t="str">
            <v>FRAME BACKREST BENT BACKW</v>
          </cell>
        </row>
        <row r="719">
          <cell r="A719">
            <v>3213325</v>
          </cell>
          <cell r="B719">
            <v>3213325</v>
          </cell>
          <cell r="C719" t="str">
            <v>CADRE DU DOSSIER COURBÉ V</v>
          </cell>
          <cell r="D719" t="str">
            <v>ERS L’ARRIÈRE L 33 H 25</v>
          </cell>
          <cell r="E719">
            <v>829</v>
          </cell>
          <cell r="F719" t="str">
            <v>FRAME BACKREST BENT BACKW</v>
          </cell>
        </row>
        <row r="720">
          <cell r="A720">
            <v>3213330</v>
          </cell>
          <cell r="B720">
            <v>3213330</v>
          </cell>
          <cell r="C720" t="str">
            <v>CADRE DU DOSSIER COURBÉ V</v>
          </cell>
          <cell r="D720" t="str">
            <v>ERS L’ARRIÈRE L 33 H 30</v>
          </cell>
          <cell r="E720">
            <v>829</v>
          </cell>
          <cell r="F720" t="str">
            <v>FRAME BACKREST BENT BACKW</v>
          </cell>
        </row>
        <row r="721">
          <cell r="A721">
            <v>3213335</v>
          </cell>
          <cell r="B721">
            <v>3213335</v>
          </cell>
          <cell r="C721" t="str">
            <v>CADRE DU DOSSIER COURBÉ V</v>
          </cell>
          <cell r="D721" t="str">
            <v>ERS L’ARRIÈRE L 33 H 35</v>
          </cell>
          <cell r="E721">
            <v>829</v>
          </cell>
          <cell r="F721" t="str">
            <v>FRAME BACKREST BENT BACKW</v>
          </cell>
        </row>
        <row r="722">
          <cell r="A722">
            <v>3213340</v>
          </cell>
          <cell r="B722">
            <v>3213340</v>
          </cell>
          <cell r="C722" t="str">
            <v>CADRE DU DOSSIER COURBÉ V</v>
          </cell>
          <cell r="D722" t="str">
            <v>ERS L’ARRIÈRE L 33 H 40</v>
          </cell>
          <cell r="E722">
            <v>829</v>
          </cell>
          <cell r="F722" t="str">
            <v>FRAME BACKREST BENT BACKW</v>
          </cell>
        </row>
        <row r="723">
          <cell r="A723">
            <v>3213620</v>
          </cell>
          <cell r="B723">
            <v>3213620</v>
          </cell>
          <cell r="C723" t="str">
            <v>CADRE DU DOSSIER COURBÉ V</v>
          </cell>
          <cell r="D723" t="str">
            <v>ERS L’ARRIÈRE L 36 H 20</v>
          </cell>
          <cell r="E723">
            <v>829</v>
          </cell>
          <cell r="F723" t="str">
            <v>FRAME BACKREST BENT BACKW</v>
          </cell>
        </row>
        <row r="724">
          <cell r="A724">
            <v>3213625</v>
          </cell>
          <cell r="B724">
            <v>3213625</v>
          </cell>
          <cell r="C724" t="str">
            <v>CADRE DU DOSSIER COURBÉ V</v>
          </cell>
          <cell r="D724" t="str">
            <v>ERS L’ARRIÈRE L 36 H 25</v>
          </cell>
          <cell r="E724">
            <v>829</v>
          </cell>
          <cell r="F724" t="str">
            <v>FRAME BACKREST BENT BACKW</v>
          </cell>
        </row>
        <row r="725">
          <cell r="A725">
            <v>3213630</v>
          </cell>
          <cell r="B725">
            <v>3213630</v>
          </cell>
          <cell r="C725" t="str">
            <v>CADRE DU DOSSIER COURBÉ V</v>
          </cell>
          <cell r="D725" t="str">
            <v>ERS L’ARRIÈRE L 36 H 30</v>
          </cell>
          <cell r="E725">
            <v>829</v>
          </cell>
          <cell r="F725" t="str">
            <v>FRAME BACKREST BENT BACKW</v>
          </cell>
        </row>
        <row r="726">
          <cell r="A726">
            <v>3213635</v>
          </cell>
          <cell r="B726">
            <v>3213635</v>
          </cell>
          <cell r="C726" t="str">
            <v>CADRE DU DOSSIER COURBÉ V</v>
          </cell>
          <cell r="D726" t="str">
            <v>ERS L’ARRIÈRE L 36 H 35</v>
          </cell>
          <cell r="E726">
            <v>829</v>
          </cell>
          <cell r="F726" t="str">
            <v>FRAME BACKREST BENT BACKW</v>
          </cell>
        </row>
        <row r="727">
          <cell r="A727">
            <v>3213640</v>
          </cell>
          <cell r="B727">
            <v>3213640</v>
          </cell>
          <cell r="C727" t="str">
            <v>CADRE DU DOSSIER COURBÉ V</v>
          </cell>
          <cell r="D727" t="str">
            <v>ERS L’ARRIÈRE L 36 H 40</v>
          </cell>
          <cell r="E727">
            <v>829</v>
          </cell>
          <cell r="F727" t="str">
            <v>FRAME BACKREST BENT BACKW</v>
          </cell>
        </row>
        <row r="728">
          <cell r="A728">
            <v>3213920</v>
          </cell>
          <cell r="B728">
            <v>3213920</v>
          </cell>
          <cell r="C728" t="str">
            <v>CADRE DU DOSSIER COURBÉ V</v>
          </cell>
          <cell r="D728" t="str">
            <v>ERS L’ARRIÈRE L 39 H 20</v>
          </cell>
          <cell r="E728">
            <v>829</v>
          </cell>
          <cell r="F728" t="str">
            <v>FRAME BACKREST BENT BACKW</v>
          </cell>
        </row>
        <row r="729">
          <cell r="A729">
            <v>3213925</v>
          </cell>
          <cell r="B729">
            <v>3213925</v>
          </cell>
          <cell r="C729" t="str">
            <v>CADRE DU DOSSIER COURBÉ V</v>
          </cell>
          <cell r="D729" t="str">
            <v>ERS L’ARRIÈRE L 39 H 25</v>
          </cell>
          <cell r="E729">
            <v>829</v>
          </cell>
          <cell r="F729" t="str">
            <v>FRAME BACKREST BENT BACKW</v>
          </cell>
        </row>
        <row r="730">
          <cell r="A730">
            <v>3213930</v>
          </cell>
          <cell r="B730">
            <v>3213930</v>
          </cell>
          <cell r="C730" t="str">
            <v>CADRE DU DOSSIER COURBÉ V</v>
          </cell>
          <cell r="D730" t="str">
            <v>ERS L’ARRIÈRE L 39 H 30</v>
          </cell>
          <cell r="E730">
            <v>829</v>
          </cell>
          <cell r="F730" t="str">
            <v>FRAME BACKREST BENT BACKW</v>
          </cell>
        </row>
        <row r="731">
          <cell r="A731">
            <v>3213935</v>
          </cell>
          <cell r="B731">
            <v>3213935</v>
          </cell>
          <cell r="C731" t="str">
            <v>CADRE DU DOSSIER COURBÉ V</v>
          </cell>
          <cell r="D731" t="str">
            <v>ERS L’ARRIÈRE L 39 H 35</v>
          </cell>
          <cell r="E731">
            <v>829</v>
          </cell>
          <cell r="F731" t="str">
            <v>FRAME BACKREST BENT BACKW</v>
          </cell>
        </row>
        <row r="732">
          <cell r="A732">
            <v>3213940</v>
          </cell>
          <cell r="B732">
            <v>3213940</v>
          </cell>
          <cell r="C732" t="str">
            <v>CADRE DU DOSSIER COURBÉ V</v>
          </cell>
          <cell r="D732" t="str">
            <v>ERS L’ARRIÈRE L 39 H 40</v>
          </cell>
          <cell r="E732">
            <v>829</v>
          </cell>
          <cell r="F732" t="str">
            <v>FRAME BACKREST BENT BACKW</v>
          </cell>
        </row>
        <row r="733">
          <cell r="A733">
            <v>3214220</v>
          </cell>
          <cell r="B733">
            <v>3214220</v>
          </cell>
          <cell r="C733" t="str">
            <v>CADRE DU DOSSIER COURBÉ V</v>
          </cell>
          <cell r="D733" t="str">
            <v>ERS L’ARRIÈRE L 42 H 20</v>
          </cell>
          <cell r="E733">
            <v>829</v>
          </cell>
          <cell r="F733" t="str">
            <v>FRAME BACKREST BENT BACKW</v>
          </cell>
        </row>
        <row r="734">
          <cell r="A734">
            <v>3214225</v>
          </cell>
          <cell r="B734">
            <v>3214225</v>
          </cell>
          <cell r="C734" t="str">
            <v>CADRE DU DOSSIER COURBÉ V</v>
          </cell>
          <cell r="D734" t="str">
            <v>ERS L’ARRIÈRE L 42 H 25</v>
          </cell>
          <cell r="E734">
            <v>829</v>
          </cell>
          <cell r="F734" t="str">
            <v>FRAME BACKREST BENT BACKW</v>
          </cell>
        </row>
        <row r="735">
          <cell r="A735">
            <v>3214230</v>
          </cell>
          <cell r="B735">
            <v>3214230</v>
          </cell>
          <cell r="C735" t="str">
            <v>CADRE DU DOSSIER COURBÉ V</v>
          </cell>
          <cell r="D735" t="str">
            <v>ERS L’ARRIÈRE L 42 H 30</v>
          </cell>
          <cell r="E735">
            <v>829</v>
          </cell>
          <cell r="F735" t="str">
            <v>FRAME BACKREST BENT BACKW</v>
          </cell>
        </row>
        <row r="736">
          <cell r="A736">
            <v>3214235</v>
          </cell>
          <cell r="B736">
            <v>3214235</v>
          </cell>
          <cell r="C736" t="str">
            <v>CADRE DU DOSSIER COURBÉ V</v>
          </cell>
          <cell r="D736" t="str">
            <v>ERS L’ARRIÈRE L 42 H 35</v>
          </cell>
          <cell r="E736">
            <v>829</v>
          </cell>
          <cell r="F736" t="str">
            <v>FRAME BACKREST BENT BACKW</v>
          </cell>
        </row>
        <row r="737">
          <cell r="A737">
            <v>3214240</v>
          </cell>
          <cell r="B737">
            <v>3214240</v>
          </cell>
          <cell r="C737" t="str">
            <v>CADRE DU DOSSIER COURBÉ V</v>
          </cell>
          <cell r="D737" t="str">
            <v>ERS L’ARRIÈRE L 42 H 40</v>
          </cell>
          <cell r="E737">
            <v>829</v>
          </cell>
          <cell r="F737" t="str">
            <v>FRAME BACKREST BENT BACKW</v>
          </cell>
        </row>
        <row r="738">
          <cell r="A738">
            <v>3214525</v>
          </cell>
          <cell r="B738">
            <v>3214525</v>
          </cell>
          <cell r="C738" t="str">
            <v>CADRE DU DOSSIER COURBÉ V</v>
          </cell>
          <cell r="D738" t="str">
            <v>ERS L’ARRIÈRE L 45 H 25</v>
          </cell>
          <cell r="E738">
            <v>829</v>
          </cell>
          <cell r="F738" t="str">
            <v>FRAME BACKREST BENT BACKW</v>
          </cell>
        </row>
        <row r="739">
          <cell r="A739">
            <v>3214530</v>
          </cell>
          <cell r="B739">
            <v>3214530</v>
          </cell>
          <cell r="C739" t="str">
            <v>CADRE DU DOSSIER COURBÉ V</v>
          </cell>
          <cell r="D739" t="str">
            <v>ERS L’ARRIÈRE L 45 H 30</v>
          </cell>
          <cell r="E739">
            <v>829</v>
          </cell>
          <cell r="F739" t="str">
            <v>FRAME BACKREST BENT BACKW</v>
          </cell>
        </row>
        <row r="740">
          <cell r="A740">
            <v>3214535</v>
          </cell>
          <cell r="B740">
            <v>3214535</v>
          </cell>
          <cell r="C740" t="str">
            <v>CADRE DU DOSSIER COURBÉ V</v>
          </cell>
          <cell r="D740" t="str">
            <v>ERS L’ARRIÈRE L 45 H 35</v>
          </cell>
          <cell r="E740">
            <v>829</v>
          </cell>
          <cell r="F740" t="str">
            <v>FRAME BACKREST BENT BACKW</v>
          </cell>
        </row>
        <row r="741">
          <cell r="A741">
            <v>3214540</v>
          </cell>
          <cell r="B741">
            <v>3214540</v>
          </cell>
          <cell r="C741" t="str">
            <v>CADRE DU DOSSIER COURBÉ V</v>
          </cell>
          <cell r="D741" t="str">
            <v>ERS L’ARRIÈRE L 45 H 40</v>
          </cell>
          <cell r="E741">
            <v>829</v>
          </cell>
          <cell r="F741" t="str">
            <v>FRAME BACKREST BENT BACKW</v>
          </cell>
        </row>
        <row r="742">
          <cell r="A742">
            <v>3223030</v>
          </cell>
          <cell r="B742">
            <v>3223030</v>
          </cell>
          <cell r="C742" t="str">
            <v>DOSSIER CADRE ÉTROIT RÉTR</v>
          </cell>
          <cell r="D742" t="str">
            <v>ÉCI L 30 H 30</v>
          </cell>
          <cell r="E742">
            <v>829</v>
          </cell>
          <cell r="F742" t="str">
            <v>FRAME BACKREST NARROW TAP</v>
          </cell>
        </row>
        <row r="743">
          <cell r="A743">
            <v>3223035</v>
          </cell>
          <cell r="B743">
            <v>3223035</v>
          </cell>
          <cell r="C743" t="str">
            <v>DOSSIER CADRE ÉTROIT RÉTR</v>
          </cell>
          <cell r="D743" t="str">
            <v>ÉCI L 30 H 35</v>
          </cell>
          <cell r="E743">
            <v>829</v>
          </cell>
          <cell r="F743" t="str">
            <v>FRAME BACKREST NARROW TAP</v>
          </cell>
        </row>
        <row r="744">
          <cell r="A744">
            <v>3223040</v>
          </cell>
          <cell r="B744">
            <v>3223040</v>
          </cell>
          <cell r="C744" t="str">
            <v>DOSSIER CADRE ÉTROIT RÉTR</v>
          </cell>
          <cell r="D744" t="str">
            <v>ÉCI L 30 H 40</v>
          </cell>
          <cell r="E744">
            <v>829</v>
          </cell>
          <cell r="F744" t="str">
            <v>FRAME BACKREST NARROW TAP</v>
          </cell>
        </row>
        <row r="745">
          <cell r="A745">
            <v>3223330</v>
          </cell>
          <cell r="B745">
            <v>3223330</v>
          </cell>
          <cell r="C745" t="str">
            <v>DOSSIER CADRE ÉTROIT RÉTR</v>
          </cell>
          <cell r="D745" t="str">
            <v>ÉCI L 33 H 30</v>
          </cell>
          <cell r="E745">
            <v>829</v>
          </cell>
          <cell r="F745" t="str">
            <v>FRAME BACKREST NARROW TAP</v>
          </cell>
        </row>
        <row r="746">
          <cell r="A746">
            <v>3223335</v>
          </cell>
          <cell r="B746">
            <v>3223335</v>
          </cell>
          <cell r="C746" t="str">
            <v>DOSSIER CADRE ÉTROIT RÉTR</v>
          </cell>
          <cell r="D746" t="str">
            <v>ÉCI L 33 H 35</v>
          </cell>
          <cell r="E746">
            <v>829</v>
          </cell>
          <cell r="F746" t="str">
            <v>FRAME BACKREST NARROW TAP</v>
          </cell>
        </row>
        <row r="747">
          <cell r="A747">
            <v>3223340</v>
          </cell>
          <cell r="B747">
            <v>3223340</v>
          </cell>
          <cell r="C747" t="str">
            <v>DOSSIER CADRE ÉTROIT RÉTR</v>
          </cell>
          <cell r="D747" t="str">
            <v>ÉCI L 33 H 40</v>
          </cell>
          <cell r="E747">
            <v>829</v>
          </cell>
          <cell r="F747" t="str">
            <v>FRAME BACKREST NARROW TAP</v>
          </cell>
        </row>
        <row r="748">
          <cell r="A748">
            <v>3223630</v>
          </cell>
          <cell r="B748">
            <v>3223630</v>
          </cell>
          <cell r="C748" t="str">
            <v>DOSSIER CADRE ÉTROIT RÉTR</v>
          </cell>
          <cell r="D748" t="str">
            <v>ÉCI L 36 H 30</v>
          </cell>
          <cell r="E748">
            <v>829</v>
          </cell>
          <cell r="F748" t="str">
            <v>FRAME BACKREST NARROW TAP</v>
          </cell>
        </row>
        <row r="749">
          <cell r="A749">
            <v>3223635</v>
          </cell>
          <cell r="B749">
            <v>3223635</v>
          </cell>
          <cell r="C749" t="str">
            <v>DOSSIER CADRE ÉTROIT RÉTR</v>
          </cell>
          <cell r="D749" t="str">
            <v>ÉCI L 36 H 35</v>
          </cell>
          <cell r="E749">
            <v>829</v>
          </cell>
          <cell r="F749" t="str">
            <v>FRAME BACKREST NARROW TAP</v>
          </cell>
        </row>
        <row r="750">
          <cell r="A750">
            <v>3223640</v>
          </cell>
          <cell r="B750">
            <v>3223640</v>
          </cell>
          <cell r="C750" t="str">
            <v>DOSSIER CADRE ÉTROIT RÉTR</v>
          </cell>
          <cell r="D750" t="str">
            <v>ÉCI L 36 H 40</v>
          </cell>
          <cell r="E750">
            <v>829</v>
          </cell>
          <cell r="F750" t="str">
            <v>FRAME BACKREST NARROW TAP</v>
          </cell>
        </row>
        <row r="751">
          <cell r="A751">
            <v>3223930</v>
          </cell>
          <cell r="B751">
            <v>3223930</v>
          </cell>
          <cell r="C751" t="str">
            <v>DOSSIER CADRE ÉTROIT RÉTR</v>
          </cell>
          <cell r="D751" t="str">
            <v>ÉCI L 39 H 30</v>
          </cell>
          <cell r="E751">
            <v>829</v>
          </cell>
          <cell r="F751" t="str">
            <v>FRAME BACKREST NARROW TAP</v>
          </cell>
        </row>
        <row r="752">
          <cell r="A752">
            <v>3223935</v>
          </cell>
          <cell r="B752">
            <v>3223935</v>
          </cell>
          <cell r="C752" t="str">
            <v>DOSSIER CADRE ÉTROIT RÉTR</v>
          </cell>
          <cell r="D752" t="str">
            <v>ÉCI L 39 H 35</v>
          </cell>
          <cell r="E752">
            <v>829</v>
          </cell>
          <cell r="F752" t="str">
            <v>FRAME BACKREST NARROW TAP</v>
          </cell>
        </row>
        <row r="753">
          <cell r="A753">
            <v>3223940</v>
          </cell>
          <cell r="B753">
            <v>3223940</v>
          </cell>
          <cell r="C753" t="str">
            <v>DOSSIER CADRE ÉTROIT RÉTR</v>
          </cell>
          <cell r="D753" t="str">
            <v>ÉCI L 39 H 40</v>
          </cell>
          <cell r="E753">
            <v>829</v>
          </cell>
          <cell r="F753" t="str">
            <v>FRAME BACKREST NARROW TAP</v>
          </cell>
        </row>
        <row r="754">
          <cell r="A754">
            <v>3224230</v>
          </cell>
          <cell r="B754">
            <v>3224230</v>
          </cell>
          <cell r="C754" t="str">
            <v>DOSSIER CADRE ÉTROIT RÉTR</v>
          </cell>
          <cell r="D754" t="str">
            <v>ÉCI L 42 H 30</v>
          </cell>
          <cell r="E754">
            <v>829</v>
          </cell>
          <cell r="F754" t="str">
            <v>FRAME BACKREST NARROW TAP</v>
          </cell>
        </row>
        <row r="755">
          <cell r="A755">
            <v>3224235</v>
          </cell>
          <cell r="B755">
            <v>3224235</v>
          </cell>
          <cell r="C755" t="str">
            <v>DOSSIER CADRE ÉTROIT RÉTR</v>
          </cell>
          <cell r="D755" t="str">
            <v>ÉCI L 42 H 35</v>
          </cell>
          <cell r="E755">
            <v>829</v>
          </cell>
          <cell r="F755" t="str">
            <v>FRAME BACKREST NARROW TAP</v>
          </cell>
        </row>
        <row r="756">
          <cell r="A756">
            <v>3224240</v>
          </cell>
          <cell r="B756">
            <v>3224240</v>
          </cell>
          <cell r="C756" t="str">
            <v>DOSSIER CADRE ÉTROIT RÉTR</v>
          </cell>
          <cell r="D756" t="str">
            <v>ÉCI L 42 H 40</v>
          </cell>
          <cell r="E756">
            <v>829</v>
          </cell>
          <cell r="F756" t="str">
            <v>FRAME BACKREST NARROW TAP</v>
          </cell>
        </row>
        <row r="757">
          <cell r="A757">
            <v>3224530</v>
          </cell>
          <cell r="B757">
            <v>3224530</v>
          </cell>
          <cell r="C757" t="str">
            <v>DOSSIER CADRE ÉTROIT RÉTR</v>
          </cell>
          <cell r="D757" t="str">
            <v>ÉCI L 45 H 30</v>
          </cell>
          <cell r="E757">
            <v>829</v>
          </cell>
          <cell r="F757" t="str">
            <v>FRAME BACKREST NARROW  TA</v>
          </cell>
        </row>
        <row r="758">
          <cell r="A758">
            <v>3224535</v>
          </cell>
          <cell r="B758">
            <v>3224535</v>
          </cell>
          <cell r="C758" t="str">
            <v>DOSSIER CADRE ÉTROIT RÉTR</v>
          </cell>
          <cell r="D758" t="str">
            <v>ÉCI L 45 H 35</v>
          </cell>
          <cell r="E758">
            <v>829</v>
          </cell>
          <cell r="F758" t="str">
            <v>FRAME BACKREST NARROW  TA</v>
          </cell>
        </row>
        <row r="759">
          <cell r="A759">
            <v>3224540</v>
          </cell>
          <cell r="B759">
            <v>3224540</v>
          </cell>
          <cell r="C759" t="str">
            <v>DOSSIER CADRE ÉTROIT RÉTR</v>
          </cell>
          <cell r="D759" t="str">
            <v>ÉCI L 45 H 40</v>
          </cell>
          <cell r="E759">
            <v>829</v>
          </cell>
          <cell r="F759" t="str">
            <v>FRAME BACKREST NARROW  TA</v>
          </cell>
        </row>
        <row r="760">
          <cell r="A760">
            <v>3225030</v>
          </cell>
          <cell r="B760">
            <v>3225030</v>
          </cell>
          <cell r="C760" t="str">
            <v>DOSSIER CADRE ÉTROIT RÉTR</v>
          </cell>
          <cell r="D760" t="str">
            <v>ÉCI L 50 H 30</v>
          </cell>
          <cell r="E760">
            <v>829</v>
          </cell>
          <cell r="F760" t="str">
            <v>FRAME BACKREST NARROW  TA</v>
          </cell>
        </row>
        <row r="761">
          <cell r="A761">
            <v>3225035</v>
          </cell>
          <cell r="B761">
            <v>3225035</v>
          </cell>
          <cell r="C761" t="str">
            <v>DOSSIER CADRE ÉTROIT RÉTR</v>
          </cell>
          <cell r="D761" t="str">
            <v>ÉCI L 50 H 35</v>
          </cell>
          <cell r="E761">
            <v>829</v>
          </cell>
          <cell r="F761" t="str">
            <v>FRAME BACKREST NARROW  TA</v>
          </cell>
        </row>
        <row r="762">
          <cell r="A762">
            <v>3225040</v>
          </cell>
          <cell r="B762">
            <v>3225040</v>
          </cell>
          <cell r="C762" t="str">
            <v>DOSSIER CADRE ÉTROIT RÉTR</v>
          </cell>
          <cell r="D762" t="str">
            <v>ÉCI L 50 H 40</v>
          </cell>
          <cell r="E762">
            <v>829</v>
          </cell>
          <cell r="F762" t="str">
            <v>FRAME BACKREST NARROW  TA</v>
          </cell>
        </row>
        <row r="763">
          <cell r="A763">
            <v>3232417</v>
          </cell>
          <cell r="B763">
            <v>3232417</v>
          </cell>
          <cell r="C763" t="str">
            <v>DOSSIER BAMBINO L 24</v>
          </cell>
          <cell r="D763" t="str">
            <v xml:space="preserve"> </v>
          </cell>
          <cell r="E763">
            <v>714</v>
          </cell>
          <cell r="F763" t="str">
            <v>BACKREST BAMBINO W 24</v>
          </cell>
        </row>
        <row r="764">
          <cell r="A764">
            <v>3232418</v>
          </cell>
          <cell r="B764">
            <v>3232418</v>
          </cell>
          <cell r="C764" t="str">
            <v>DOSSIER BAMBINO L 24 +10</v>
          </cell>
          <cell r="D764" t="str">
            <v xml:space="preserve"> </v>
          </cell>
          <cell r="E764">
            <v>714</v>
          </cell>
          <cell r="F764" t="str">
            <v>BACKREST BAMBINO W 24 +10</v>
          </cell>
        </row>
        <row r="765">
          <cell r="A765">
            <v>3232717</v>
          </cell>
          <cell r="B765">
            <v>3232717</v>
          </cell>
          <cell r="C765" t="str">
            <v>DOSSIER BAMBINO L 27</v>
          </cell>
          <cell r="D765" t="str">
            <v xml:space="preserve"> </v>
          </cell>
          <cell r="E765">
            <v>714</v>
          </cell>
          <cell r="F765" t="str">
            <v>BACKREST BAMBINO W 27</v>
          </cell>
        </row>
        <row r="766">
          <cell r="A766">
            <v>3232718</v>
          </cell>
          <cell r="B766">
            <v>3232718</v>
          </cell>
          <cell r="C766" t="str">
            <v>DOSSIER BAMBINO L 27 +10</v>
          </cell>
          <cell r="D766" t="str">
            <v xml:space="preserve"> </v>
          </cell>
          <cell r="E766">
            <v>714</v>
          </cell>
          <cell r="F766" t="str">
            <v>BACKREST BAMBINO W 27 +10</v>
          </cell>
        </row>
        <row r="767">
          <cell r="A767">
            <v>3233017</v>
          </cell>
          <cell r="B767">
            <v>3233017</v>
          </cell>
          <cell r="C767" t="str">
            <v>DOSSIER BAMBINO L 30</v>
          </cell>
          <cell r="D767" t="str">
            <v xml:space="preserve"> </v>
          </cell>
          <cell r="E767">
            <v>714</v>
          </cell>
          <cell r="F767" t="str">
            <v>BACKREST BAMBINO W 30</v>
          </cell>
        </row>
        <row r="768">
          <cell r="A768">
            <v>3233018</v>
          </cell>
          <cell r="B768">
            <v>3233018</v>
          </cell>
          <cell r="C768" t="str">
            <v>DOSSIER BAMBINO L 30 +10</v>
          </cell>
          <cell r="D768" t="str">
            <v xml:space="preserve"> </v>
          </cell>
          <cell r="E768">
            <v>714</v>
          </cell>
          <cell r="F768" t="str">
            <v>BACKREST BAMBINO W 30 +10</v>
          </cell>
        </row>
        <row r="769">
          <cell r="A769">
            <v>3233020</v>
          </cell>
          <cell r="B769">
            <v>3233020</v>
          </cell>
          <cell r="C769" t="str">
            <v>DOSSIER COMPLET L 30 H 20</v>
          </cell>
          <cell r="D769" t="str">
            <v xml:space="preserve"> </v>
          </cell>
          <cell r="E769">
            <v>518</v>
          </cell>
          <cell r="F769" t="str">
            <v>BACKREST COMPL W 30 H 20</v>
          </cell>
        </row>
        <row r="770">
          <cell r="A770">
            <v>3233025</v>
          </cell>
          <cell r="B770">
            <v>3233025</v>
          </cell>
          <cell r="C770" t="str">
            <v>DOSSIER COMPLET L 30 H 25</v>
          </cell>
          <cell r="D770" t="str">
            <v xml:space="preserve"> </v>
          </cell>
          <cell r="E770">
            <v>518</v>
          </cell>
          <cell r="F770" t="str">
            <v>BACKREST  COMPL W 30 H 25</v>
          </cell>
        </row>
        <row r="771">
          <cell r="A771">
            <v>3233030</v>
          </cell>
          <cell r="B771">
            <v>3233030</v>
          </cell>
          <cell r="C771" t="str">
            <v>DOSSIER COMPLET L 30 H 30</v>
          </cell>
          <cell r="D771" t="str">
            <v xml:space="preserve"> </v>
          </cell>
          <cell r="E771">
            <v>518</v>
          </cell>
          <cell r="F771" t="str">
            <v>BACKREST  COMPL W 30 H 30</v>
          </cell>
        </row>
        <row r="772">
          <cell r="A772">
            <v>3233031</v>
          </cell>
          <cell r="B772">
            <v>3233031</v>
          </cell>
          <cell r="C772" t="str">
            <v>DOSSIER RÉGLABLE L 30 H 2</v>
          </cell>
          <cell r="D772" t="str">
            <v>8-35</v>
          </cell>
          <cell r="E772">
            <v>608</v>
          </cell>
          <cell r="F772" t="str">
            <v>BACKREST ADJUSTABLE W 30</v>
          </cell>
        </row>
        <row r="773">
          <cell r="A773">
            <v>3233035</v>
          </cell>
          <cell r="B773">
            <v>3233035</v>
          </cell>
          <cell r="C773" t="str">
            <v>DOSSIER COMPLET L 30 H 35</v>
          </cell>
          <cell r="D773" t="str">
            <v xml:space="preserve"> </v>
          </cell>
          <cell r="E773">
            <v>518</v>
          </cell>
          <cell r="F773" t="str">
            <v>BACKREST COMPL W 30 H 35</v>
          </cell>
        </row>
        <row r="774">
          <cell r="A774">
            <v>3233040</v>
          </cell>
          <cell r="B774">
            <v>3233040</v>
          </cell>
          <cell r="C774" t="str">
            <v>DOSSIER COMPLET L 30 H 40</v>
          </cell>
          <cell r="D774" t="str">
            <v xml:space="preserve"> </v>
          </cell>
          <cell r="E774">
            <v>518</v>
          </cell>
          <cell r="F774" t="str">
            <v>BACKREST COMPL W 30 H 40</v>
          </cell>
        </row>
        <row r="775">
          <cell r="A775">
            <v>3233045</v>
          </cell>
          <cell r="B775">
            <v>3233045</v>
          </cell>
          <cell r="C775" t="str">
            <v>DOSSIER COMPLET L 30 H 45</v>
          </cell>
          <cell r="D775" t="str">
            <v xml:space="preserve"> </v>
          </cell>
          <cell r="E775">
            <v>518</v>
          </cell>
          <cell r="F775" t="str">
            <v>BACKREST COMPL W 30 H 45</v>
          </cell>
        </row>
        <row r="776">
          <cell r="A776">
            <v>3233317</v>
          </cell>
          <cell r="B776">
            <v>3233317</v>
          </cell>
          <cell r="C776" t="str">
            <v>DOSSIER BAMBINO L 33</v>
          </cell>
          <cell r="D776" t="str">
            <v xml:space="preserve"> </v>
          </cell>
          <cell r="E776">
            <v>714</v>
          </cell>
          <cell r="F776" t="str">
            <v>BACKREST BAMBINO W 33</v>
          </cell>
        </row>
        <row r="777">
          <cell r="A777">
            <v>3233318</v>
          </cell>
          <cell r="B777">
            <v>3233318</v>
          </cell>
          <cell r="C777" t="str">
            <v>DOSSIER BAMBINO L 33 +10</v>
          </cell>
          <cell r="D777" t="str">
            <v xml:space="preserve"> </v>
          </cell>
          <cell r="E777">
            <v>714</v>
          </cell>
          <cell r="F777" t="str">
            <v>BACKREST BAMBINO W 33 +10</v>
          </cell>
        </row>
        <row r="778">
          <cell r="A778">
            <v>3233320</v>
          </cell>
          <cell r="B778">
            <v>3233320</v>
          </cell>
          <cell r="C778" t="str">
            <v>DOSSIER COMPLET L 33 H 20</v>
          </cell>
          <cell r="D778" t="str">
            <v xml:space="preserve"> </v>
          </cell>
          <cell r="E778">
            <v>518</v>
          </cell>
          <cell r="F778" t="str">
            <v>BACKREST COMPL W 33 H 20</v>
          </cell>
        </row>
        <row r="779">
          <cell r="A779">
            <v>3233325</v>
          </cell>
          <cell r="B779">
            <v>3233325</v>
          </cell>
          <cell r="C779" t="str">
            <v>DOSSIER COMPLET L 33 H 25</v>
          </cell>
          <cell r="D779" t="str">
            <v xml:space="preserve"> </v>
          </cell>
          <cell r="E779">
            <v>518</v>
          </cell>
          <cell r="F779" t="str">
            <v>BACKREST COMPL W 33 H 25</v>
          </cell>
        </row>
        <row r="780">
          <cell r="A780">
            <v>3233330</v>
          </cell>
          <cell r="B780">
            <v>3233330</v>
          </cell>
          <cell r="C780" t="str">
            <v>DOSSIER COMPLET L 33 H 30</v>
          </cell>
          <cell r="D780" t="str">
            <v xml:space="preserve"> </v>
          </cell>
          <cell r="E780">
            <v>518</v>
          </cell>
          <cell r="F780" t="str">
            <v>BACKREST COMPL W 33 H 30</v>
          </cell>
        </row>
        <row r="781">
          <cell r="A781">
            <v>3233331</v>
          </cell>
          <cell r="B781">
            <v>3233331</v>
          </cell>
          <cell r="C781" t="str">
            <v>DOSSIER RÉGLABLE L 33 H 2</v>
          </cell>
          <cell r="D781" t="str">
            <v>8-35</v>
          </cell>
          <cell r="E781">
            <v>608</v>
          </cell>
          <cell r="F781" t="str">
            <v>BACKREST ADJUSTABLE W 33</v>
          </cell>
        </row>
        <row r="782">
          <cell r="A782">
            <v>3233335</v>
          </cell>
          <cell r="B782">
            <v>3233335</v>
          </cell>
          <cell r="C782" t="str">
            <v>DOSSIER COMPLET L 33 H 35</v>
          </cell>
          <cell r="D782" t="str">
            <v xml:space="preserve"> </v>
          </cell>
          <cell r="E782">
            <v>518</v>
          </cell>
          <cell r="F782" t="str">
            <v>BACKREST COMPL W 33 H 35</v>
          </cell>
        </row>
        <row r="783">
          <cell r="A783">
            <v>3233340</v>
          </cell>
          <cell r="B783">
            <v>3233340</v>
          </cell>
          <cell r="C783" t="str">
            <v>DOSSIER COMPLET L 33 H 40</v>
          </cell>
          <cell r="D783" t="str">
            <v xml:space="preserve"> </v>
          </cell>
          <cell r="E783">
            <v>518</v>
          </cell>
          <cell r="F783" t="str">
            <v>BACKREST COMPL W 33 H 40</v>
          </cell>
        </row>
        <row r="784">
          <cell r="A784">
            <v>3233345</v>
          </cell>
          <cell r="B784">
            <v>3233345</v>
          </cell>
          <cell r="C784" t="str">
            <v>DOSSIER COMPLET L 33 H 45</v>
          </cell>
          <cell r="D784" t="str">
            <v xml:space="preserve"> </v>
          </cell>
          <cell r="E784">
            <v>518</v>
          </cell>
          <cell r="F784" t="str">
            <v>BACKREST COMPL W 33 H 45</v>
          </cell>
        </row>
        <row r="785">
          <cell r="A785">
            <v>3233620</v>
          </cell>
          <cell r="B785">
            <v>3233620</v>
          </cell>
          <cell r="C785" t="str">
            <v>DOSSIER COMPLET L 36 H 20</v>
          </cell>
          <cell r="D785" t="str">
            <v xml:space="preserve"> </v>
          </cell>
          <cell r="E785">
            <v>518</v>
          </cell>
          <cell r="F785" t="str">
            <v>BACKREST COMPL W 36 H 20</v>
          </cell>
        </row>
        <row r="786">
          <cell r="A786">
            <v>3233625</v>
          </cell>
          <cell r="B786">
            <v>3233625</v>
          </cell>
          <cell r="C786" t="str">
            <v>DOSSIER COMPLET L 36 H 25</v>
          </cell>
          <cell r="D786" t="str">
            <v xml:space="preserve"> </v>
          </cell>
          <cell r="E786">
            <v>518</v>
          </cell>
          <cell r="F786" t="str">
            <v>BACKREST COMPL W 36 H 25</v>
          </cell>
        </row>
        <row r="787">
          <cell r="A787">
            <v>3233630</v>
          </cell>
          <cell r="B787">
            <v>3233630</v>
          </cell>
          <cell r="C787" t="str">
            <v>DOSSIER COMPLET L 36 H 30</v>
          </cell>
          <cell r="D787" t="str">
            <v xml:space="preserve"> </v>
          </cell>
          <cell r="E787">
            <v>518</v>
          </cell>
          <cell r="F787" t="str">
            <v>BACKREST COMPL W 36 H 30</v>
          </cell>
        </row>
        <row r="788">
          <cell r="A788">
            <v>3233631</v>
          </cell>
          <cell r="B788">
            <v>3233631</v>
          </cell>
          <cell r="C788" t="str">
            <v>DOSSIER RÉGLABLE L 36 H 2</v>
          </cell>
          <cell r="D788" t="str">
            <v>8-35</v>
          </cell>
          <cell r="E788">
            <v>608</v>
          </cell>
          <cell r="F788" t="str">
            <v>BACKREST ADJUSTABLE W 36</v>
          </cell>
        </row>
        <row r="789">
          <cell r="A789">
            <v>3233635</v>
          </cell>
          <cell r="B789">
            <v>3233635</v>
          </cell>
          <cell r="C789" t="str">
            <v>DOSSIER COMPLET L 36 H 35</v>
          </cell>
          <cell r="D789" t="str">
            <v xml:space="preserve"> </v>
          </cell>
          <cell r="E789">
            <v>518</v>
          </cell>
          <cell r="F789" t="str">
            <v>BACKREST COMPL W 36 H 35</v>
          </cell>
        </row>
        <row r="790">
          <cell r="A790">
            <v>3233640</v>
          </cell>
          <cell r="B790">
            <v>3233640</v>
          </cell>
          <cell r="C790" t="str">
            <v>DOSSIER COMPLET L 36 H 40</v>
          </cell>
          <cell r="D790" t="str">
            <v xml:space="preserve"> </v>
          </cell>
          <cell r="E790">
            <v>518</v>
          </cell>
          <cell r="F790" t="str">
            <v>BACKREST COMPL W 36 H 40</v>
          </cell>
        </row>
        <row r="791">
          <cell r="A791">
            <v>3233645</v>
          </cell>
          <cell r="B791">
            <v>3233645</v>
          </cell>
          <cell r="C791" t="str">
            <v>DOSSIER COMPLET L 36 H 45</v>
          </cell>
          <cell r="D791" t="str">
            <v xml:space="preserve"> </v>
          </cell>
          <cell r="E791">
            <v>518</v>
          </cell>
          <cell r="F791" t="str">
            <v>BACKREST COMPL W 36 H 45</v>
          </cell>
        </row>
        <row r="792">
          <cell r="A792">
            <v>3233920</v>
          </cell>
          <cell r="B792">
            <v>3233920</v>
          </cell>
          <cell r="C792" t="str">
            <v>DOSSIER COMPLET W 39 H 20</v>
          </cell>
          <cell r="D792" t="str">
            <v xml:space="preserve"> </v>
          </cell>
          <cell r="E792">
            <v>518</v>
          </cell>
          <cell r="F792" t="str">
            <v>BACKREST COMPL W 39 H 20</v>
          </cell>
        </row>
        <row r="793">
          <cell r="A793">
            <v>3233925</v>
          </cell>
          <cell r="B793">
            <v>3233925</v>
          </cell>
          <cell r="C793" t="str">
            <v>DOSSIER COMPLET L 39 H 25</v>
          </cell>
          <cell r="D793" t="str">
            <v xml:space="preserve"> </v>
          </cell>
          <cell r="E793">
            <v>518</v>
          </cell>
          <cell r="F793" t="str">
            <v>BACKREST COMPL W 39 H 25</v>
          </cell>
        </row>
        <row r="794">
          <cell r="A794">
            <v>3233930</v>
          </cell>
          <cell r="B794">
            <v>3233930</v>
          </cell>
          <cell r="C794" t="str">
            <v>DOSSIER COMPLET L 39 H 30</v>
          </cell>
          <cell r="D794" t="str">
            <v xml:space="preserve"> </v>
          </cell>
          <cell r="E794">
            <v>518</v>
          </cell>
          <cell r="F794" t="str">
            <v>BACKREST COMPL W 39 H 30</v>
          </cell>
        </row>
        <row r="795">
          <cell r="A795">
            <v>3233931</v>
          </cell>
          <cell r="B795">
            <v>3233931</v>
          </cell>
          <cell r="C795" t="str">
            <v>DOSSIER 39 RÉGLABLE 28,5-</v>
          </cell>
          <cell r="D795" t="str">
            <v>34,5</v>
          </cell>
          <cell r="E795">
            <v>608</v>
          </cell>
          <cell r="F795" t="str">
            <v>BACKREST 39 ADJUSTABLE 28</v>
          </cell>
        </row>
        <row r="796">
          <cell r="A796">
            <v>3233935</v>
          </cell>
          <cell r="B796">
            <v>3233935</v>
          </cell>
          <cell r="C796" t="str">
            <v>DOSSIER COMPLET L 39 H 35</v>
          </cell>
          <cell r="D796" t="str">
            <v xml:space="preserve"> </v>
          </cell>
          <cell r="E796">
            <v>518</v>
          </cell>
          <cell r="F796" t="str">
            <v>BACKREST COMPL W 39 H 35</v>
          </cell>
        </row>
        <row r="797">
          <cell r="A797">
            <v>3233940</v>
          </cell>
          <cell r="B797">
            <v>3233940</v>
          </cell>
          <cell r="C797" t="str">
            <v>DOSSIER COMPLET L 39 H 40</v>
          </cell>
          <cell r="D797" t="str">
            <v xml:space="preserve"> </v>
          </cell>
          <cell r="E797">
            <v>518</v>
          </cell>
          <cell r="F797" t="str">
            <v>BACKREST COMPL W 39 H 40</v>
          </cell>
        </row>
        <row r="798">
          <cell r="A798">
            <v>3233945</v>
          </cell>
          <cell r="B798">
            <v>3233945</v>
          </cell>
          <cell r="C798" t="str">
            <v>DOSSIER COMPLET L 39 H 45</v>
          </cell>
          <cell r="D798" t="str">
            <v xml:space="preserve"> </v>
          </cell>
          <cell r="E798">
            <v>518</v>
          </cell>
          <cell r="F798" t="str">
            <v>BACKREST COMPL W 39 H 45</v>
          </cell>
        </row>
        <row r="799">
          <cell r="A799">
            <v>3234220</v>
          </cell>
          <cell r="B799">
            <v>3234220</v>
          </cell>
          <cell r="C799" t="str">
            <v>DOSSIER COMPLET L 42 H 20</v>
          </cell>
          <cell r="D799" t="str">
            <v xml:space="preserve"> </v>
          </cell>
          <cell r="E799">
            <v>518</v>
          </cell>
          <cell r="F799" t="str">
            <v>BACKREST COMPL W 42 H 20</v>
          </cell>
        </row>
        <row r="800">
          <cell r="A800">
            <v>3234225</v>
          </cell>
          <cell r="B800">
            <v>3234225</v>
          </cell>
          <cell r="C800" t="str">
            <v>DOSSIER COMPLET L 42 H 25</v>
          </cell>
          <cell r="D800" t="str">
            <v xml:space="preserve"> </v>
          </cell>
          <cell r="E800">
            <v>518</v>
          </cell>
          <cell r="F800" t="str">
            <v>BACKREST COMPL W 42 H 25</v>
          </cell>
        </row>
        <row r="801">
          <cell r="A801">
            <v>3234230</v>
          </cell>
          <cell r="B801">
            <v>3234230</v>
          </cell>
          <cell r="C801" t="str">
            <v>DOSSIER COMPLET L 42 H 30</v>
          </cell>
          <cell r="D801" t="str">
            <v xml:space="preserve"> </v>
          </cell>
          <cell r="E801">
            <v>518</v>
          </cell>
          <cell r="F801" t="str">
            <v>BACKREST COMPL W 42 H 30</v>
          </cell>
        </row>
        <row r="802">
          <cell r="A802">
            <v>3234235</v>
          </cell>
          <cell r="B802">
            <v>3234235</v>
          </cell>
          <cell r="C802" t="str">
            <v>DOSSIER COMPLET L 42 H 35</v>
          </cell>
          <cell r="D802" t="str">
            <v xml:space="preserve"> </v>
          </cell>
          <cell r="E802">
            <v>518</v>
          </cell>
          <cell r="F802" t="str">
            <v>BACKREST COMPL W 42 H 35</v>
          </cell>
        </row>
        <row r="803">
          <cell r="A803">
            <v>3234240</v>
          </cell>
          <cell r="B803">
            <v>3234240</v>
          </cell>
          <cell r="C803" t="str">
            <v>DOSSIER COMPL. L 42 H 40</v>
          </cell>
          <cell r="D803" t="str">
            <v xml:space="preserve"> </v>
          </cell>
          <cell r="E803">
            <v>518</v>
          </cell>
          <cell r="F803" t="str">
            <v>BACKREST COMPL W 42 H 40</v>
          </cell>
        </row>
        <row r="804">
          <cell r="A804">
            <v>3234245</v>
          </cell>
          <cell r="B804">
            <v>3234245</v>
          </cell>
          <cell r="C804" t="str">
            <v>DOSSIER COMPLET L 42 H 45</v>
          </cell>
          <cell r="D804" t="str">
            <v xml:space="preserve"> </v>
          </cell>
          <cell r="E804">
            <v>518</v>
          </cell>
          <cell r="F804" t="str">
            <v>BACKREST COMPL W 42 H 45</v>
          </cell>
        </row>
        <row r="805">
          <cell r="A805">
            <v>3234520</v>
          </cell>
          <cell r="B805">
            <v>3234520</v>
          </cell>
          <cell r="C805" t="str">
            <v>DOSSIER COMPLET L 45 H 20</v>
          </cell>
          <cell r="D805" t="str">
            <v xml:space="preserve"> </v>
          </cell>
          <cell r="E805">
            <v>518</v>
          </cell>
          <cell r="F805" t="str">
            <v>BACKREST COMPL W 45 H 20</v>
          </cell>
        </row>
        <row r="806">
          <cell r="A806">
            <v>3234525</v>
          </cell>
          <cell r="B806">
            <v>3234525</v>
          </cell>
          <cell r="C806" t="str">
            <v>DOSSIER COMPLET L 45 H 25</v>
          </cell>
          <cell r="D806" t="str">
            <v xml:space="preserve"> </v>
          </cell>
          <cell r="E806">
            <v>518</v>
          </cell>
          <cell r="F806" t="str">
            <v>BACKREST COMPL W 45 H 25</v>
          </cell>
        </row>
        <row r="807">
          <cell r="A807">
            <v>3234530</v>
          </cell>
          <cell r="B807">
            <v>3234530</v>
          </cell>
          <cell r="C807" t="str">
            <v>DOSSIER COMPLET L 45 H 30</v>
          </cell>
          <cell r="D807" t="str">
            <v xml:space="preserve"> </v>
          </cell>
          <cell r="E807">
            <v>518</v>
          </cell>
          <cell r="F807" t="str">
            <v>BACKREST COMPL W 45 H 30</v>
          </cell>
        </row>
        <row r="808">
          <cell r="A808">
            <v>3234531</v>
          </cell>
          <cell r="B808">
            <v>3234531</v>
          </cell>
          <cell r="C808" t="str">
            <v>DOSSIER RÉGLABLE L 45 H 2</v>
          </cell>
          <cell r="D808" t="str">
            <v>8-35</v>
          </cell>
          <cell r="E808">
            <v>608</v>
          </cell>
          <cell r="F808" t="str">
            <v>BACKREST ADJUSTABLE W 45</v>
          </cell>
        </row>
        <row r="809">
          <cell r="A809">
            <v>3234535</v>
          </cell>
          <cell r="B809">
            <v>3234535</v>
          </cell>
          <cell r="C809" t="str">
            <v>DOSSIER COMPLET L 45 H 35</v>
          </cell>
          <cell r="D809" t="str">
            <v xml:space="preserve"> </v>
          </cell>
          <cell r="E809">
            <v>518</v>
          </cell>
          <cell r="F809" t="str">
            <v>BACKREST COMPL W 45 H 35</v>
          </cell>
        </row>
        <row r="810">
          <cell r="A810">
            <v>3234540</v>
          </cell>
          <cell r="B810">
            <v>3234540</v>
          </cell>
          <cell r="C810" t="str">
            <v>DOSSIER COMPLET L 45 H 40</v>
          </cell>
          <cell r="D810" t="str">
            <v xml:space="preserve"> </v>
          </cell>
          <cell r="E810">
            <v>518</v>
          </cell>
          <cell r="F810" t="str">
            <v>BACKREST COMPL W 45 H 40</v>
          </cell>
        </row>
        <row r="811">
          <cell r="A811">
            <v>3234545</v>
          </cell>
          <cell r="B811">
            <v>3234545</v>
          </cell>
          <cell r="C811" t="str">
            <v>DOSSIER COMPLET L 45 H 45</v>
          </cell>
          <cell r="D811" t="str">
            <v xml:space="preserve"> </v>
          </cell>
          <cell r="E811">
            <v>518</v>
          </cell>
          <cell r="F811" t="str">
            <v>BACKREST COMPL W 45 H 45</v>
          </cell>
        </row>
        <row r="812">
          <cell r="A812">
            <v>3235030</v>
          </cell>
          <cell r="B812">
            <v>3235030</v>
          </cell>
          <cell r="C812" t="str">
            <v>DOSSIER COMPLET L 50 H 30</v>
          </cell>
          <cell r="D812" t="str">
            <v xml:space="preserve"> </v>
          </cell>
          <cell r="E812">
            <v>518</v>
          </cell>
          <cell r="F812" t="str">
            <v>BACKREST COMPL W 50 H 30</v>
          </cell>
        </row>
        <row r="813">
          <cell r="A813">
            <v>3235035</v>
          </cell>
          <cell r="B813">
            <v>3235035</v>
          </cell>
          <cell r="C813" t="str">
            <v>DOSSIER COMPLET L 50 H 35</v>
          </cell>
          <cell r="D813" t="str">
            <v xml:space="preserve"> </v>
          </cell>
          <cell r="E813">
            <v>518</v>
          </cell>
          <cell r="F813" t="str">
            <v>BACKREST COMPL W 50 H 35</v>
          </cell>
        </row>
        <row r="814">
          <cell r="A814">
            <v>3235040</v>
          </cell>
          <cell r="B814">
            <v>3235040</v>
          </cell>
          <cell r="C814" t="str">
            <v>DOSSIER COMPLET L 50 H 40</v>
          </cell>
          <cell r="D814" t="str">
            <v xml:space="preserve"> </v>
          </cell>
          <cell r="E814">
            <v>518</v>
          </cell>
          <cell r="F814" t="str">
            <v>BACKREST COMPL W 50 H 40</v>
          </cell>
        </row>
        <row r="815">
          <cell r="A815">
            <v>3235045</v>
          </cell>
          <cell r="B815">
            <v>3235045</v>
          </cell>
          <cell r="C815" t="str">
            <v>DOSSIER COMPLET L 50 H 45</v>
          </cell>
          <cell r="D815" t="str">
            <v xml:space="preserve"> </v>
          </cell>
          <cell r="E815">
            <v>518</v>
          </cell>
          <cell r="F815" t="str">
            <v>BACKREST COMPL W 50 H 45</v>
          </cell>
        </row>
        <row r="816">
          <cell r="A816">
            <v>3243020</v>
          </cell>
          <cell r="B816">
            <v>3243020</v>
          </cell>
          <cell r="C816" t="str">
            <v>DOSSIER COMPLÈTEMENT INCL</v>
          </cell>
          <cell r="D816" t="str">
            <v>INÉ EN ARRIÈRE L30 H20</v>
          </cell>
          <cell r="E816">
            <v>1016</v>
          </cell>
          <cell r="F816" t="str">
            <v>BACKREST COMPL BENT BACKW</v>
          </cell>
        </row>
        <row r="817">
          <cell r="A817">
            <v>3243025</v>
          </cell>
          <cell r="B817">
            <v>3243025</v>
          </cell>
          <cell r="C817" t="str">
            <v>DOSSIER COMPLÈTEMENT INCL</v>
          </cell>
          <cell r="D817" t="str">
            <v>INÉ EN ARRIÈRE L30 H25</v>
          </cell>
          <cell r="E817">
            <v>1016</v>
          </cell>
          <cell r="F817" t="str">
            <v>BACKREST COMPL BENT BACKW</v>
          </cell>
        </row>
        <row r="818">
          <cell r="A818">
            <v>3243030</v>
          </cell>
          <cell r="B818">
            <v>3243030</v>
          </cell>
          <cell r="C818" t="str">
            <v>DOSSIER COMPLÈTEMENT INCL</v>
          </cell>
          <cell r="D818" t="str">
            <v>INÉ EN ARRIÈRE L30 H30</v>
          </cell>
          <cell r="E818">
            <v>1016</v>
          </cell>
          <cell r="F818" t="str">
            <v>BACKREST COMPL BENT BACKW</v>
          </cell>
        </row>
        <row r="819">
          <cell r="A819">
            <v>3243035</v>
          </cell>
          <cell r="B819">
            <v>3243035</v>
          </cell>
          <cell r="C819" t="str">
            <v>DOSSIER COMPLÈTEMENT INCL</v>
          </cell>
          <cell r="D819" t="str">
            <v>INÉ EN ARRIÈRE L30 H35</v>
          </cell>
          <cell r="E819">
            <v>1016</v>
          </cell>
          <cell r="F819" t="str">
            <v>BACKREST COMPL BENT BACKW</v>
          </cell>
        </row>
        <row r="820">
          <cell r="A820">
            <v>3243040</v>
          </cell>
          <cell r="B820">
            <v>3243040</v>
          </cell>
          <cell r="C820" t="str">
            <v>DOSSIER COMPLÈTEMENT INCL</v>
          </cell>
          <cell r="D820" t="str">
            <v>INÉ EN ARRIÈRE L30 H40</v>
          </cell>
          <cell r="E820">
            <v>1016</v>
          </cell>
          <cell r="F820" t="str">
            <v>BACKREST COMPL BENT BACKW</v>
          </cell>
        </row>
        <row r="821">
          <cell r="A821">
            <v>3243320</v>
          </cell>
          <cell r="B821">
            <v>3243320</v>
          </cell>
          <cell r="C821" t="str">
            <v>DOSSIER COMPLÈTEMENT INCL</v>
          </cell>
          <cell r="D821" t="str">
            <v>INÉ EN ARRIÈRE L33 H20</v>
          </cell>
          <cell r="E821">
            <v>1016</v>
          </cell>
          <cell r="F821" t="str">
            <v>BACKREST COMPL BENT BACKW</v>
          </cell>
        </row>
        <row r="822">
          <cell r="A822">
            <v>3243325</v>
          </cell>
          <cell r="B822">
            <v>3243325</v>
          </cell>
          <cell r="C822" t="str">
            <v>DOSSIER COMPLÈTEMENT INCL</v>
          </cell>
          <cell r="D822" t="str">
            <v>INÉ EN ARRIÈRE L33 H25</v>
          </cell>
          <cell r="E822">
            <v>1016</v>
          </cell>
          <cell r="F822" t="str">
            <v>BACKREST COMPL BENT BACKW</v>
          </cell>
        </row>
        <row r="823">
          <cell r="A823">
            <v>3243330</v>
          </cell>
          <cell r="B823">
            <v>3243330</v>
          </cell>
          <cell r="C823" t="str">
            <v>DOSSIER COMPL. INCLINÉ VE</v>
          </cell>
          <cell r="D823" t="str">
            <v>RS L’ARRIÈRE L 33 H 30</v>
          </cell>
          <cell r="E823">
            <v>1016</v>
          </cell>
          <cell r="F823" t="str">
            <v>BACKREST COMPL BENT BACKW</v>
          </cell>
        </row>
        <row r="824">
          <cell r="A824">
            <v>3243335</v>
          </cell>
          <cell r="B824">
            <v>3243335</v>
          </cell>
          <cell r="C824" t="str">
            <v>DOSSIER COMPL. INCLINÉ VE</v>
          </cell>
          <cell r="D824" t="str">
            <v>RS L’ARRIÈRE L 33 H 35</v>
          </cell>
          <cell r="E824">
            <v>1016</v>
          </cell>
          <cell r="F824" t="str">
            <v>BACKREST COMPL BENT BACKW</v>
          </cell>
        </row>
        <row r="825">
          <cell r="A825">
            <v>3243340</v>
          </cell>
          <cell r="B825">
            <v>3243340</v>
          </cell>
          <cell r="C825" t="str">
            <v>DOSSIER COMPL. INCLINÉ VE</v>
          </cell>
          <cell r="D825" t="str">
            <v>RS L’ARRIÈRE L 33 H 40</v>
          </cell>
          <cell r="E825">
            <v>1016</v>
          </cell>
          <cell r="F825" t="str">
            <v>BACKREST COMPL BENT BACKW</v>
          </cell>
        </row>
        <row r="826">
          <cell r="A826">
            <v>3243620</v>
          </cell>
          <cell r="B826">
            <v>3243620</v>
          </cell>
          <cell r="C826" t="str">
            <v>DOSSIER COMPL. INCLINÉ VE</v>
          </cell>
          <cell r="D826" t="str">
            <v>RS L’ARRIÈRE L 36 H 20</v>
          </cell>
          <cell r="E826">
            <v>1016</v>
          </cell>
          <cell r="F826" t="str">
            <v>BACKREST COMPL BENT BACKW</v>
          </cell>
        </row>
        <row r="827">
          <cell r="A827">
            <v>3243625</v>
          </cell>
          <cell r="B827">
            <v>3243625</v>
          </cell>
          <cell r="C827" t="str">
            <v>DOSSIER COMPL. INCLINÉ VE</v>
          </cell>
          <cell r="D827" t="str">
            <v>RS L’ARRIÈRE L 36 H 25</v>
          </cell>
          <cell r="E827">
            <v>1016</v>
          </cell>
          <cell r="F827" t="str">
            <v>BACKREST COMPL BENT BACKW</v>
          </cell>
        </row>
        <row r="828">
          <cell r="A828">
            <v>3243630</v>
          </cell>
          <cell r="B828">
            <v>3243630</v>
          </cell>
          <cell r="C828" t="str">
            <v>DOSSIER COMPL. INCLINÉ VE</v>
          </cell>
          <cell r="D828" t="str">
            <v>RS L’ARRIÈRE L 36 H 30</v>
          </cell>
          <cell r="E828">
            <v>1016</v>
          </cell>
          <cell r="F828" t="str">
            <v>BACKREST COMPL BENT BACKW</v>
          </cell>
        </row>
        <row r="829">
          <cell r="A829">
            <v>3243635</v>
          </cell>
          <cell r="B829">
            <v>3243635</v>
          </cell>
          <cell r="C829" t="str">
            <v>DOSSIER COMPL. INCLINÉ VE</v>
          </cell>
          <cell r="D829" t="str">
            <v>RS L’ARRIÈRE L 36 H 35</v>
          </cell>
          <cell r="E829">
            <v>1016</v>
          </cell>
          <cell r="F829" t="str">
            <v>BACKREST COMPL BENT BACKW</v>
          </cell>
        </row>
        <row r="830">
          <cell r="A830">
            <v>3243640</v>
          </cell>
          <cell r="B830">
            <v>3243640</v>
          </cell>
          <cell r="C830" t="str">
            <v>DOSSIER COMPL. INCLINÉ VE</v>
          </cell>
          <cell r="D830" t="str">
            <v>RS L’ARRIÈRE L 36 H 40</v>
          </cell>
          <cell r="E830">
            <v>1016</v>
          </cell>
          <cell r="F830" t="str">
            <v>BACKREST COMPL BENT BACKW</v>
          </cell>
        </row>
        <row r="831">
          <cell r="A831">
            <v>3243920</v>
          </cell>
          <cell r="B831">
            <v>3243920</v>
          </cell>
          <cell r="C831" t="str">
            <v>DOSSIER COMPLÈTEMENT INCL</v>
          </cell>
          <cell r="D831" t="str">
            <v>INÉ EN ARRIÈRE L39 H20</v>
          </cell>
          <cell r="E831">
            <v>1016</v>
          </cell>
          <cell r="F831" t="str">
            <v>BACKREST COMPL BENT BACKW</v>
          </cell>
        </row>
        <row r="832">
          <cell r="A832">
            <v>3243925</v>
          </cell>
          <cell r="B832">
            <v>3243925</v>
          </cell>
          <cell r="C832" t="str">
            <v>DOSSIER COMPL. INCLINÉ VE</v>
          </cell>
          <cell r="D832" t="str">
            <v>RS L’ARRIÈRE L 39 H 25</v>
          </cell>
          <cell r="E832">
            <v>1016</v>
          </cell>
          <cell r="F832" t="str">
            <v>BACKREST COMPL BENT BACKW</v>
          </cell>
        </row>
        <row r="833">
          <cell r="A833">
            <v>3243930</v>
          </cell>
          <cell r="B833">
            <v>3243930</v>
          </cell>
          <cell r="C833" t="str">
            <v>DOSSIER COMPL. INCLINÉ VE</v>
          </cell>
          <cell r="D833" t="str">
            <v>RS L’ARRIÈRE L 39 H 30</v>
          </cell>
          <cell r="E833">
            <v>1016</v>
          </cell>
          <cell r="F833" t="str">
            <v>BACKREST COMPL BENT BACKW</v>
          </cell>
        </row>
        <row r="834">
          <cell r="A834">
            <v>3243935</v>
          </cell>
          <cell r="B834">
            <v>3243935</v>
          </cell>
          <cell r="C834" t="str">
            <v>DOSSIER COMPL. INCLINÉ VE</v>
          </cell>
          <cell r="D834" t="str">
            <v>RS L’ARRIÈRE L 39 H 35</v>
          </cell>
          <cell r="E834">
            <v>1016</v>
          </cell>
          <cell r="F834" t="str">
            <v>BACKREST COMPL BENT BACKW</v>
          </cell>
        </row>
        <row r="835">
          <cell r="A835">
            <v>3243940</v>
          </cell>
          <cell r="B835">
            <v>3243940</v>
          </cell>
          <cell r="C835" t="str">
            <v>DOSSIER COMPL. INCLINÉ VE</v>
          </cell>
          <cell r="D835" t="str">
            <v>RS L’ARRIÈRE L 39 H 40</v>
          </cell>
          <cell r="E835">
            <v>1016</v>
          </cell>
          <cell r="F835" t="str">
            <v>BACKREST COMPL BENT BACKW</v>
          </cell>
        </row>
        <row r="836">
          <cell r="A836">
            <v>3244220</v>
          </cell>
          <cell r="B836">
            <v>3244220</v>
          </cell>
          <cell r="C836" t="str">
            <v>DOSSIER COMPL. INCLINÉ VE</v>
          </cell>
          <cell r="D836" t="str">
            <v>RS L’ARRIÈRE L 42 H 20</v>
          </cell>
          <cell r="E836">
            <v>1016</v>
          </cell>
          <cell r="F836" t="str">
            <v>BACKREST COMPL BENT BACKW</v>
          </cell>
        </row>
        <row r="837">
          <cell r="A837">
            <v>3244225</v>
          </cell>
          <cell r="B837">
            <v>3244225</v>
          </cell>
          <cell r="C837" t="str">
            <v>DOSSIER COMPL. INCLINÉ VE</v>
          </cell>
          <cell r="D837" t="str">
            <v>RS L’ARRIÈRE L 42 H 25</v>
          </cell>
          <cell r="E837">
            <v>1016</v>
          </cell>
          <cell r="F837" t="str">
            <v>BACKREST COMPL BENT BACKW</v>
          </cell>
        </row>
        <row r="838">
          <cell r="A838">
            <v>3244230</v>
          </cell>
          <cell r="B838">
            <v>3244230</v>
          </cell>
          <cell r="C838" t="str">
            <v>DOSSIER COMPL. INCLINÉ VE</v>
          </cell>
          <cell r="D838" t="str">
            <v>RS L’ARRIÈRE L 42 H 30</v>
          </cell>
          <cell r="E838">
            <v>1016</v>
          </cell>
          <cell r="F838" t="str">
            <v>BACKREST COMPL BENT BACKW</v>
          </cell>
        </row>
        <row r="839">
          <cell r="A839">
            <v>3244235</v>
          </cell>
          <cell r="B839">
            <v>3244235</v>
          </cell>
          <cell r="C839" t="str">
            <v>DOSSIER COMPL. INCLINÉ VE</v>
          </cell>
          <cell r="D839" t="str">
            <v>RS L’ARRIÈRE L 42 H 35</v>
          </cell>
          <cell r="E839">
            <v>1016</v>
          </cell>
          <cell r="F839" t="str">
            <v>BACKREST COMPL BENT BACKW</v>
          </cell>
        </row>
        <row r="840">
          <cell r="A840">
            <v>3244240</v>
          </cell>
          <cell r="B840">
            <v>3244240</v>
          </cell>
          <cell r="C840" t="str">
            <v>DOSSIER COMPL. INCLINÉ VE</v>
          </cell>
          <cell r="D840" t="str">
            <v>RS L’ARRIÈRE L 42 H 40</v>
          </cell>
          <cell r="E840">
            <v>1016</v>
          </cell>
          <cell r="F840" t="str">
            <v>BACKREST COMPL BENT BACKW</v>
          </cell>
        </row>
        <row r="841">
          <cell r="A841">
            <v>3244520</v>
          </cell>
          <cell r="B841">
            <v>3244520</v>
          </cell>
          <cell r="C841" t="str">
            <v>DOSSIER COMPL. INCLINÉ VE</v>
          </cell>
          <cell r="D841" t="str">
            <v>RS L’ARRIÈRE L 45 H 20</v>
          </cell>
          <cell r="E841">
            <v>1016</v>
          </cell>
          <cell r="F841" t="str">
            <v>BACKREST COMPL BENT BACKW</v>
          </cell>
        </row>
        <row r="842">
          <cell r="A842">
            <v>3244525</v>
          </cell>
          <cell r="B842">
            <v>3244525</v>
          </cell>
          <cell r="C842" t="str">
            <v>DOSSIER COMPL. INCLINÉ VE</v>
          </cell>
          <cell r="D842" t="str">
            <v>RS L’ARRIÈRE L 45 H 25</v>
          </cell>
          <cell r="E842">
            <v>1016</v>
          </cell>
          <cell r="F842" t="str">
            <v>BACKREST COMPL BENT BACKW</v>
          </cell>
        </row>
        <row r="843">
          <cell r="A843">
            <v>3244530</v>
          </cell>
          <cell r="B843">
            <v>3244530</v>
          </cell>
          <cell r="C843" t="str">
            <v>DOSSIER COMPL. INCLINÉ VE</v>
          </cell>
          <cell r="D843" t="str">
            <v>RS L’ARRIÈRE L 45 H 30</v>
          </cell>
          <cell r="E843">
            <v>1016</v>
          </cell>
          <cell r="F843" t="str">
            <v>BACKREST COMPL BENT BACKW</v>
          </cell>
        </row>
        <row r="844">
          <cell r="A844">
            <v>3244535</v>
          </cell>
          <cell r="B844">
            <v>3244535</v>
          </cell>
          <cell r="C844" t="str">
            <v>DOSSIER COMPL. INCLINÉ VE</v>
          </cell>
          <cell r="D844" t="str">
            <v>RS L’ARRIÈRE L 45 H 35</v>
          </cell>
          <cell r="E844">
            <v>1016</v>
          </cell>
          <cell r="F844" t="str">
            <v>BACKREST COMPL BENT BACKW</v>
          </cell>
        </row>
        <row r="845">
          <cell r="A845">
            <v>3244540</v>
          </cell>
          <cell r="B845">
            <v>3244540</v>
          </cell>
          <cell r="C845" t="str">
            <v>DOSSIER COMPL. INCLINÉ VE</v>
          </cell>
          <cell r="D845" t="str">
            <v>RS L’ARRIÈRE L 45 H 40</v>
          </cell>
          <cell r="E845">
            <v>1016</v>
          </cell>
          <cell r="F845" t="str">
            <v>BACKREST COMPL BENT BACKW</v>
          </cell>
        </row>
        <row r="846">
          <cell r="A846">
            <v>3253030</v>
          </cell>
          <cell r="B846">
            <v>3253030</v>
          </cell>
          <cell r="C846" t="str">
            <v>DOSSIER COMPLET ÉTROIT, R</v>
          </cell>
          <cell r="D846" t="str">
            <v>ÉTRÉCI L 30 H 30</v>
          </cell>
          <cell r="E846">
            <v>1016</v>
          </cell>
          <cell r="F846" t="str">
            <v>BACKREST COMPL NARROW TAP</v>
          </cell>
        </row>
        <row r="847">
          <cell r="A847">
            <v>3253035</v>
          </cell>
          <cell r="B847">
            <v>3253035</v>
          </cell>
          <cell r="C847" t="str">
            <v>DOSSIER COMPLET ÉTROIT, R</v>
          </cell>
          <cell r="D847" t="str">
            <v>ÉTRÉCI L 30 H 35</v>
          </cell>
          <cell r="E847">
            <v>1016</v>
          </cell>
          <cell r="F847" t="str">
            <v>BACKREST COMPL NARROW TAP</v>
          </cell>
        </row>
        <row r="848">
          <cell r="A848">
            <v>3253040</v>
          </cell>
          <cell r="B848">
            <v>3253040</v>
          </cell>
          <cell r="C848" t="str">
            <v>DOSSIER COMPLET ÉTROIT, R</v>
          </cell>
          <cell r="D848" t="str">
            <v>ÉTRÉCI L 30 H 40</v>
          </cell>
          <cell r="E848">
            <v>1016</v>
          </cell>
          <cell r="F848" t="str">
            <v>BACKREST COMPL NARROW TAP</v>
          </cell>
        </row>
        <row r="849">
          <cell r="A849">
            <v>3253330</v>
          </cell>
          <cell r="B849">
            <v>3253330</v>
          </cell>
          <cell r="C849" t="str">
            <v>DOSSIER COMPLET ÉTROIT, R</v>
          </cell>
          <cell r="D849" t="str">
            <v>ÉTRÉCI L 33 H 30</v>
          </cell>
          <cell r="E849">
            <v>1016</v>
          </cell>
          <cell r="F849" t="str">
            <v>BACKREST COMPL NARROW TAP</v>
          </cell>
        </row>
        <row r="850">
          <cell r="A850">
            <v>3253335</v>
          </cell>
          <cell r="B850">
            <v>3253335</v>
          </cell>
          <cell r="C850" t="str">
            <v>DOSSIER COMPLET ÉTROIT, R</v>
          </cell>
          <cell r="D850" t="str">
            <v>ÉTRÉCI L 33 H 35</v>
          </cell>
          <cell r="E850">
            <v>1016</v>
          </cell>
          <cell r="F850" t="str">
            <v>BACKREST COMPL NARROW TAP</v>
          </cell>
        </row>
        <row r="851">
          <cell r="A851">
            <v>3253340</v>
          </cell>
          <cell r="B851">
            <v>3253340</v>
          </cell>
          <cell r="C851" t="str">
            <v>DOSSIER COMPLET ÉTROIT, R</v>
          </cell>
          <cell r="D851" t="str">
            <v>ÉTRÉCI L 33 H 40</v>
          </cell>
          <cell r="E851">
            <v>1016</v>
          </cell>
          <cell r="F851" t="str">
            <v>BACKREST COMPL NARROW TAP</v>
          </cell>
        </row>
        <row r="852">
          <cell r="A852">
            <v>3253630</v>
          </cell>
          <cell r="B852">
            <v>3253630</v>
          </cell>
          <cell r="C852" t="str">
            <v>DOSSIER COMPLET ÉTROIT, R</v>
          </cell>
          <cell r="D852" t="str">
            <v>ÉTRÉCI L 36 H 30</v>
          </cell>
          <cell r="E852">
            <v>1016</v>
          </cell>
          <cell r="F852" t="str">
            <v>BACKREST COMPL NARROW TAP</v>
          </cell>
        </row>
        <row r="853">
          <cell r="A853">
            <v>3253635</v>
          </cell>
          <cell r="B853">
            <v>3253635</v>
          </cell>
          <cell r="C853" t="str">
            <v>DOSSIER COMPLET ÉTROIT, R</v>
          </cell>
          <cell r="D853" t="str">
            <v>ÉTRÉCI L 36 H 35</v>
          </cell>
          <cell r="E853">
            <v>1016</v>
          </cell>
          <cell r="F853" t="str">
            <v>BACKREST COMPL NARROW TAP</v>
          </cell>
        </row>
        <row r="854">
          <cell r="A854">
            <v>3253640</v>
          </cell>
          <cell r="B854">
            <v>3253640</v>
          </cell>
          <cell r="C854" t="str">
            <v>DOSSIER COMPLET ÉTROIT, R</v>
          </cell>
          <cell r="D854" t="str">
            <v>ÉTRÉCI L 36 H 40</v>
          </cell>
          <cell r="E854">
            <v>1016</v>
          </cell>
          <cell r="F854" t="str">
            <v>BACKREST COMPL NARROW TAP</v>
          </cell>
        </row>
        <row r="855">
          <cell r="A855">
            <v>3253930</v>
          </cell>
          <cell r="B855">
            <v>3253930</v>
          </cell>
          <cell r="C855" t="str">
            <v>DOSSIER COMPLET ÉTROIT, R</v>
          </cell>
          <cell r="D855" t="str">
            <v>ÉTRÉCI L 39 H 30</v>
          </cell>
          <cell r="E855">
            <v>1016</v>
          </cell>
          <cell r="F855" t="str">
            <v>BACKREST COMPL NARROW TAP</v>
          </cell>
        </row>
        <row r="856">
          <cell r="A856">
            <v>3253935</v>
          </cell>
          <cell r="B856">
            <v>3253935</v>
          </cell>
          <cell r="C856" t="str">
            <v>DOSSIER COMPLET ÉTROIT, R</v>
          </cell>
          <cell r="D856" t="str">
            <v>ÉTRÉCI L 39 H 35</v>
          </cell>
          <cell r="E856">
            <v>1016</v>
          </cell>
          <cell r="F856" t="str">
            <v>BACKREST COMPL NARROW TAP</v>
          </cell>
        </row>
        <row r="857">
          <cell r="A857">
            <v>3253940</v>
          </cell>
          <cell r="B857">
            <v>3253940</v>
          </cell>
          <cell r="C857" t="str">
            <v>DOSSIER COMPLET ÉTROIT, R</v>
          </cell>
          <cell r="D857" t="str">
            <v>ÉTRÉCI L 39 H 40</v>
          </cell>
          <cell r="E857">
            <v>1016</v>
          </cell>
          <cell r="F857" t="str">
            <v>BACKREST COMPL NARROW TAP</v>
          </cell>
        </row>
        <row r="858">
          <cell r="A858">
            <v>3254230</v>
          </cell>
          <cell r="B858">
            <v>3254230</v>
          </cell>
          <cell r="C858" t="str">
            <v>DOSSIER COMPLET ÉTROIT, R</v>
          </cell>
          <cell r="D858" t="str">
            <v>ÉTRÉCI L 42 H 30</v>
          </cell>
          <cell r="E858">
            <v>1016</v>
          </cell>
          <cell r="F858" t="str">
            <v>BACKREST COMPL NARROW TAP</v>
          </cell>
        </row>
        <row r="859">
          <cell r="A859">
            <v>3254235</v>
          </cell>
          <cell r="B859">
            <v>3254235</v>
          </cell>
          <cell r="C859" t="str">
            <v>DOSSIER COMPLET ÉTROIT, R</v>
          </cell>
          <cell r="D859" t="str">
            <v>ÉTRÉCI L 42 H 35</v>
          </cell>
          <cell r="E859">
            <v>1016</v>
          </cell>
          <cell r="F859" t="str">
            <v>BACKREST COMPL NARROW TAP</v>
          </cell>
        </row>
        <row r="860">
          <cell r="A860">
            <v>3254240</v>
          </cell>
          <cell r="B860">
            <v>3254240</v>
          </cell>
          <cell r="C860" t="str">
            <v>DOSSIER COMPLET ÉTROIT, R</v>
          </cell>
          <cell r="D860" t="str">
            <v>ÉTRÉCI L 42 H 40</v>
          </cell>
          <cell r="E860">
            <v>1016</v>
          </cell>
          <cell r="F860" t="str">
            <v>BACKREST COMPL NARROW TAP</v>
          </cell>
        </row>
        <row r="861">
          <cell r="A861">
            <v>3254530</v>
          </cell>
          <cell r="B861">
            <v>3254530</v>
          </cell>
          <cell r="C861" t="str">
            <v>DOSSIER COMPLET ÉTROIT, R</v>
          </cell>
          <cell r="D861" t="str">
            <v>ÉTRÉCI L 45 H 30</v>
          </cell>
          <cell r="E861">
            <v>1016</v>
          </cell>
          <cell r="F861" t="str">
            <v>BACKREST COMPL NARROW TAP</v>
          </cell>
        </row>
        <row r="862">
          <cell r="A862">
            <v>3254535</v>
          </cell>
          <cell r="B862">
            <v>3254535</v>
          </cell>
          <cell r="C862" t="str">
            <v>DOSSIER COMPLET ÉTROIT, R</v>
          </cell>
          <cell r="D862" t="str">
            <v>ÉTRÉCI L 45 H 35</v>
          </cell>
          <cell r="E862">
            <v>1016</v>
          </cell>
          <cell r="F862" t="str">
            <v>BACKREST COMPL NARROW TAP</v>
          </cell>
        </row>
        <row r="863">
          <cell r="A863">
            <v>3254540</v>
          </cell>
          <cell r="B863">
            <v>3254540</v>
          </cell>
          <cell r="C863" t="str">
            <v>DOSSIER COMPLET ÉTROIT, R</v>
          </cell>
          <cell r="D863" t="str">
            <v>ÉTRÉCI L 45 H 40</v>
          </cell>
          <cell r="E863">
            <v>1016</v>
          </cell>
          <cell r="F863" t="str">
            <v>BACKREST COMPL NARROW TAP</v>
          </cell>
        </row>
        <row r="864">
          <cell r="A864">
            <v>3255030</v>
          </cell>
          <cell r="B864">
            <v>3255030</v>
          </cell>
          <cell r="C864" t="str">
            <v>DOSSIER COMPLET ÉTROIT, R</v>
          </cell>
          <cell r="D864" t="str">
            <v>ÉTRÉCI L 50 H 30</v>
          </cell>
          <cell r="E864">
            <v>1016</v>
          </cell>
          <cell r="F864" t="str">
            <v>BACKREST COMPL NARROW TAP</v>
          </cell>
        </row>
        <row r="865">
          <cell r="A865">
            <v>3255035</v>
          </cell>
          <cell r="B865">
            <v>3255035</v>
          </cell>
          <cell r="C865" t="str">
            <v>DOSSIER COMPLET ÉTROIT, R</v>
          </cell>
          <cell r="D865" t="str">
            <v>ÉTRÉCI L 50 H 35</v>
          </cell>
          <cell r="E865">
            <v>1016</v>
          </cell>
          <cell r="F865" t="str">
            <v>BACKREST COMPL NARROW TAP</v>
          </cell>
        </row>
        <row r="866">
          <cell r="A866">
            <v>3255040</v>
          </cell>
          <cell r="B866">
            <v>3255040</v>
          </cell>
          <cell r="C866" t="str">
            <v>DOSSIER COMPLET ÉTROIT, R</v>
          </cell>
          <cell r="D866" t="str">
            <v>ÉTRÉCI L 50 H 40</v>
          </cell>
          <cell r="E866">
            <v>1016</v>
          </cell>
          <cell r="F866" t="str">
            <v>BACKREST COMPL NARROW TAP</v>
          </cell>
        </row>
        <row r="867">
          <cell r="A867">
            <v>3262400</v>
          </cell>
          <cell r="B867">
            <v>3262400</v>
          </cell>
          <cell r="C867" t="str">
            <v>GARNITURE DOSSIER MICRO L</v>
          </cell>
          <cell r="D867" t="str">
            <v xml:space="preserve"> 24</v>
          </cell>
          <cell r="E867">
            <v>281</v>
          </cell>
          <cell r="F867" t="str">
            <v>UPHOLSTERY BACK MICRO W 2</v>
          </cell>
        </row>
        <row r="868">
          <cell r="A868">
            <v>3262417</v>
          </cell>
          <cell r="B868">
            <v>3262417</v>
          </cell>
          <cell r="C868" t="str">
            <v>REVÊTEMENT BAMBINO L 24</v>
          </cell>
          <cell r="D868" t="str">
            <v xml:space="preserve"> </v>
          </cell>
          <cell r="E868">
            <v>281</v>
          </cell>
          <cell r="F868" t="str">
            <v>UPHOLSTERY BAMBINO W 24</v>
          </cell>
        </row>
        <row r="869">
          <cell r="A869">
            <v>3262418</v>
          </cell>
          <cell r="B869">
            <v>3262418</v>
          </cell>
          <cell r="C869" t="str">
            <v>REVÊTEMENT BAMBINO L 24 +</v>
          </cell>
          <cell r="D869" t="str">
            <v>10</v>
          </cell>
          <cell r="E869">
            <v>281</v>
          </cell>
          <cell r="F869" t="str">
            <v>UPHOLSTERY BAMBINO W 24 +</v>
          </cell>
        </row>
        <row r="870">
          <cell r="A870">
            <v>3262700</v>
          </cell>
          <cell r="B870">
            <v>3262700</v>
          </cell>
          <cell r="C870" t="str">
            <v>GARNITURE DOSSIER MICRO L</v>
          </cell>
          <cell r="D870" t="str">
            <v xml:space="preserve"> 27</v>
          </cell>
          <cell r="E870">
            <v>281</v>
          </cell>
          <cell r="F870" t="str">
            <v>UPHOLSTERY BACK MICRO W 2</v>
          </cell>
        </row>
        <row r="871">
          <cell r="A871">
            <v>3262717</v>
          </cell>
          <cell r="B871">
            <v>3262717</v>
          </cell>
          <cell r="C871" t="str">
            <v>GARNITURE BAMBINO L 27</v>
          </cell>
          <cell r="D871" t="str">
            <v xml:space="preserve"> </v>
          </cell>
          <cell r="E871">
            <v>281</v>
          </cell>
          <cell r="F871" t="str">
            <v>UPHOLSTERY BAMBINO W 27</v>
          </cell>
        </row>
        <row r="872">
          <cell r="A872">
            <v>3263017</v>
          </cell>
          <cell r="B872">
            <v>3263017</v>
          </cell>
          <cell r="C872" t="str">
            <v>REVÊTEMENT BAMBINO L 30</v>
          </cell>
          <cell r="D872" t="str">
            <v xml:space="preserve"> </v>
          </cell>
          <cell r="E872">
            <v>281</v>
          </cell>
          <cell r="F872" t="str">
            <v>UPHOLSTERY BAMBINO W 30</v>
          </cell>
        </row>
        <row r="873">
          <cell r="A873">
            <v>3263020</v>
          </cell>
          <cell r="B873">
            <v>3263020</v>
          </cell>
          <cell r="C873" t="str">
            <v>GARNITURE DOSSIER RÉGLABL</v>
          </cell>
          <cell r="D873" t="str">
            <v>E L 30 H 20</v>
          </cell>
          <cell r="E873">
            <v>281</v>
          </cell>
          <cell r="F873" t="str">
            <v>ADJUSTABLE UPHOLSTERY BAC</v>
          </cell>
        </row>
        <row r="874">
          <cell r="A874">
            <v>3263025</v>
          </cell>
          <cell r="B874">
            <v>3263025</v>
          </cell>
          <cell r="C874" t="str">
            <v>GARNITURE DOSSIER RÉGLABL</v>
          </cell>
          <cell r="D874" t="str">
            <v>E L 30 H 35</v>
          </cell>
          <cell r="E874">
            <v>281</v>
          </cell>
          <cell r="F874" t="str">
            <v>ADJUSTABLE UPHOLSTERY BAC</v>
          </cell>
        </row>
        <row r="875">
          <cell r="A875">
            <v>3263030</v>
          </cell>
          <cell r="B875">
            <v>3263030</v>
          </cell>
          <cell r="C875" t="str">
            <v>GARNITURE DOSSIER RÉGLABL</v>
          </cell>
          <cell r="D875" t="str">
            <v>E L 30 H 30</v>
          </cell>
          <cell r="E875">
            <v>281</v>
          </cell>
          <cell r="F875" t="str">
            <v>ADJUSTABLE UPHOLSTERY BAC</v>
          </cell>
        </row>
        <row r="876">
          <cell r="A876">
            <v>3263035</v>
          </cell>
          <cell r="B876">
            <v>3263035</v>
          </cell>
          <cell r="C876" t="str">
            <v>GARNITURE DOSSIER RÉGLABL</v>
          </cell>
          <cell r="D876" t="str">
            <v>E L 30 H 35</v>
          </cell>
          <cell r="E876">
            <v>281</v>
          </cell>
          <cell r="F876" t="str">
            <v>ADJUSTABLE UPHOLSTERY BAC</v>
          </cell>
        </row>
        <row r="877">
          <cell r="A877">
            <v>3263040</v>
          </cell>
          <cell r="B877">
            <v>3263040</v>
          </cell>
          <cell r="C877" t="str">
            <v>GARNITURE DOSSIER RÉGLABL</v>
          </cell>
          <cell r="D877" t="str">
            <v>E L 30 H 40</v>
          </cell>
          <cell r="E877">
            <v>281</v>
          </cell>
          <cell r="F877" t="str">
            <v>ADJUSTABLE UPHOLSTERY BAC</v>
          </cell>
        </row>
        <row r="878">
          <cell r="A878">
            <v>3263045</v>
          </cell>
          <cell r="B878">
            <v>3263045</v>
          </cell>
          <cell r="C878" t="str">
            <v>GARNITURE DE DOSSIER RÉGL</v>
          </cell>
          <cell r="D878" t="str">
            <v>ABLE L 30 H 45</v>
          </cell>
          <cell r="E878">
            <v>281</v>
          </cell>
          <cell r="F878" t="str">
            <v>ADJUSTABLE UPHOLSTERY BAC</v>
          </cell>
        </row>
        <row r="879">
          <cell r="A879">
            <v>3263317</v>
          </cell>
          <cell r="B879">
            <v>3263317</v>
          </cell>
          <cell r="C879" t="str">
            <v>REVÊTEMENT BAMBINO L 33</v>
          </cell>
          <cell r="D879" t="str">
            <v xml:space="preserve"> </v>
          </cell>
          <cell r="E879">
            <v>281</v>
          </cell>
          <cell r="F879" t="str">
            <v>UPHOLSTERY BAMBINO W 33</v>
          </cell>
        </row>
        <row r="880">
          <cell r="A880">
            <v>3263318</v>
          </cell>
          <cell r="B880">
            <v>3263318</v>
          </cell>
          <cell r="C880" t="str">
            <v>REVÊTEMENT BAMBINO L 33 +</v>
          </cell>
          <cell r="D880" t="str">
            <v>10</v>
          </cell>
          <cell r="E880">
            <v>281</v>
          </cell>
          <cell r="F880" t="str">
            <v>UPHOLSTERY BAMBINO W 33 +</v>
          </cell>
        </row>
        <row r="881">
          <cell r="A881">
            <v>3263320</v>
          </cell>
          <cell r="B881">
            <v>3263320</v>
          </cell>
          <cell r="C881" t="str">
            <v>GARNITURE DE DOSSIER RÉGL</v>
          </cell>
          <cell r="D881" t="str">
            <v>ABLE L 33 H 20</v>
          </cell>
          <cell r="E881">
            <v>281</v>
          </cell>
          <cell r="F881" t="str">
            <v>ADJUSTABLE UPHOLSTERY BAC</v>
          </cell>
        </row>
        <row r="882">
          <cell r="A882">
            <v>3263331</v>
          </cell>
          <cell r="B882">
            <v>3263331</v>
          </cell>
          <cell r="C882" t="str">
            <v>GARNITURE DE DOSSIER RÉGL</v>
          </cell>
          <cell r="D882" t="str">
            <v>ABLE L 33 H 30</v>
          </cell>
          <cell r="E882">
            <v>281</v>
          </cell>
          <cell r="F882" t="str">
            <v>ADJUSTABLE UPHOLSTERY BAC</v>
          </cell>
        </row>
        <row r="883">
          <cell r="A883">
            <v>3263620</v>
          </cell>
          <cell r="B883">
            <v>3263620</v>
          </cell>
          <cell r="C883" t="str">
            <v>GARNITURE DE DOSSIER RÉGL</v>
          </cell>
          <cell r="D883" t="str">
            <v>ABLE L 36 H 20</v>
          </cell>
          <cell r="E883">
            <v>281</v>
          </cell>
          <cell r="F883" t="str">
            <v>ADJUSTABLE UPHOLSTERY BAC</v>
          </cell>
        </row>
        <row r="884">
          <cell r="A884">
            <v>3263920</v>
          </cell>
          <cell r="B884">
            <v>3263920</v>
          </cell>
          <cell r="C884" t="str">
            <v>GARNITURE DE DOSSIER RÉGL</v>
          </cell>
          <cell r="D884" t="str">
            <v>ABLE L 39 H 20</v>
          </cell>
          <cell r="E884">
            <v>281</v>
          </cell>
          <cell r="F884" t="str">
            <v>ADJUSTABLE UPHOLSTERY BAC</v>
          </cell>
        </row>
        <row r="885">
          <cell r="A885">
            <v>3264220</v>
          </cell>
          <cell r="B885">
            <v>3264220</v>
          </cell>
          <cell r="C885" t="str">
            <v>GARNITURE DE DOSSIER RÉGL</v>
          </cell>
          <cell r="D885" t="str">
            <v>ABLE L 42 H 20</v>
          </cell>
          <cell r="E885">
            <v>281</v>
          </cell>
          <cell r="F885" t="str">
            <v>ADJUSTABLE UPHOLSTERY BAC</v>
          </cell>
        </row>
        <row r="886">
          <cell r="A886">
            <v>3264520</v>
          </cell>
          <cell r="B886">
            <v>3264520</v>
          </cell>
          <cell r="C886" t="str">
            <v>GARNITURE RÉGLABLE DOSSIE</v>
          </cell>
          <cell r="D886" t="str">
            <v>R 45 H20</v>
          </cell>
          <cell r="E886">
            <v>281</v>
          </cell>
          <cell r="F886" t="str">
            <v>ADJUSTABLE UPHOLSTERY BAC</v>
          </cell>
        </row>
        <row r="887">
          <cell r="A887">
            <v>3265035</v>
          </cell>
          <cell r="B887">
            <v>3265035</v>
          </cell>
          <cell r="C887" t="str">
            <v>GARNITURE RÉGLABLE DOSSIE</v>
          </cell>
          <cell r="D887" t="str">
            <v>R 50 H35</v>
          </cell>
          <cell r="E887">
            <v>281</v>
          </cell>
          <cell r="F887" t="str">
            <v>ADJUSTABLE UPHOLSTERY BAC</v>
          </cell>
        </row>
        <row r="888">
          <cell r="A888">
            <v>3265040</v>
          </cell>
          <cell r="B888">
            <v>3265040</v>
          </cell>
          <cell r="C888" t="str">
            <v>GARNITURE RÉGLABLE DOSSIE</v>
          </cell>
          <cell r="D888" t="str">
            <v>R 50 H40</v>
          </cell>
          <cell r="E888">
            <v>281</v>
          </cell>
          <cell r="F888" t="str">
            <v>ADJUSTABLE UPHOLSTERY BAC</v>
          </cell>
        </row>
        <row r="889">
          <cell r="A889">
            <v>3266101</v>
          </cell>
          <cell r="B889">
            <v>3266101</v>
          </cell>
          <cell r="C889" t="str">
            <v>GARNITURE DOSSIER, PARTIE</v>
          </cell>
          <cell r="D889" t="str">
            <v xml:space="preserve"> SUPÉRIEURE</v>
          </cell>
          <cell r="E889">
            <v>37</v>
          </cell>
          <cell r="F889" t="str">
            <v>BACKREST UPHOLSTERY UPPER</v>
          </cell>
        </row>
        <row r="890">
          <cell r="A890">
            <v>3272420</v>
          </cell>
          <cell r="B890">
            <v>3272420</v>
          </cell>
          <cell r="C890" t="str">
            <v>GARNITURE D'ASSISE MICRO</v>
          </cell>
          <cell r="D890" t="str">
            <v>L24</v>
          </cell>
          <cell r="E890">
            <v>208</v>
          </cell>
          <cell r="F890" t="str">
            <v>SEAT UPHOLSTERY MICRO W 2</v>
          </cell>
        </row>
        <row r="891">
          <cell r="A891">
            <v>3272421</v>
          </cell>
          <cell r="B891">
            <v>3272421</v>
          </cell>
          <cell r="C891" t="str">
            <v>GARNITURE D'ASSISE MICRO</v>
          </cell>
          <cell r="D891" t="str">
            <v>L24 LONG</v>
          </cell>
          <cell r="E891">
            <v>208</v>
          </cell>
          <cell r="F891" t="str">
            <v>SEAT UPHOLSTERY MICRO W 2</v>
          </cell>
        </row>
        <row r="892">
          <cell r="A892">
            <v>3272430</v>
          </cell>
          <cell r="B892">
            <v>3272430</v>
          </cell>
          <cell r="C892" t="str">
            <v>GARNITURE D'ASSISE MICRO</v>
          </cell>
          <cell r="D892" t="str">
            <v>24</v>
          </cell>
          <cell r="E892">
            <v>106</v>
          </cell>
          <cell r="F892" t="str">
            <v>SEAT UPHOLSTERY MICRO 24</v>
          </cell>
        </row>
        <row r="893">
          <cell r="A893">
            <v>3272431</v>
          </cell>
          <cell r="B893">
            <v>3272431</v>
          </cell>
          <cell r="C893" t="str">
            <v>GARNITURE D'ASSISE MICRO</v>
          </cell>
          <cell r="D893" t="str">
            <v>24 LONG</v>
          </cell>
          <cell r="E893">
            <v>106</v>
          </cell>
          <cell r="F893" t="str">
            <v>SEAT UPHOLSTERY MICRO 24</v>
          </cell>
        </row>
        <row r="894">
          <cell r="A894">
            <v>3272432</v>
          </cell>
          <cell r="B894">
            <v>3272432</v>
          </cell>
          <cell r="C894" t="str">
            <v>GARNITURE D’ASSISE BAMBIN</v>
          </cell>
          <cell r="D894" t="str">
            <v>O 24</v>
          </cell>
          <cell r="E894">
            <v>208</v>
          </cell>
          <cell r="F894" t="str">
            <v>SEAT UPHOLSTERY BAMBINO 2</v>
          </cell>
        </row>
        <row r="895">
          <cell r="A895">
            <v>3272433</v>
          </cell>
          <cell r="B895">
            <v>3272433</v>
          </cell>
          <cell r="C895" t="str">
            <v>GARNITURE D’ASSISE COMPL.</v>
          </cell>
          <cell r="D895" t="str">
            <v xml:space="preserve"> BAMBINO 24 ABD</v>
          </cell>
          <cell r="E895">
            <v>208</v>
          </cell>
          <cell r="F895" t="str">
            <v>SEAT UPHOLSTERY COMPL BAM</v>
          </cell>
        </row>
        <row r="896">
          <cell r="A896">
            <v>3272499</v>
          </cell>
          <cell r="B896">
            <v>3272499</v>
          </cell>
          <cell r="C896" t="str">
            <v>FIXATION DE GARNITURE MIC</v>
          </cell>
          <cell r="D896" t="str">
            <v>RO</v>
          </cell>
          <cell r="E896">
            <v>44</v>
          </cell>
          <cell r="F896" t="str">
            <v>UPHOLSERY ATTACHMENT MICR</v>
          </cell>
        </row>
        <row r="897">
          <cell r="A897">
            <v>3272720</v>
          </cell>
          <cell r="B897">
            <v>3272720</v>
          </cell>
          <cell r="C897" t="str">
            <v>GARNITURE D'ASSISE MICRO</v>
          </cell>
          <cell r="D897" t="str">
            <v>L27</v>
          </cell>
          <cell r="E897">
            <v>208</v>
          </cell>
          <cell r="F897" t="str">
            <v>SEAT UPHOLSTERY MICRO W 2</v>
          </cell>
        </row>
        <row r="898">
          <cell r="A898">
            <v>3272721</v>
          </cell>
          <cell r="B898">
            <v>3272721</v>
          </cell>
          <cell r="C898" t="str">
            <v>GARNITURE D'ASSISE MICRO</v>
          </cell>
          <cell r="D898" t="str">
            <v>L27 LONG</v>
          </cell>
          <cell r="E898">
            <v>208</v>
          </cell>
          <cell r="F898" t="str">
            <v>SEAT UPHOLSTERY MICRO W 2</v>
          </cell>
        </row>
        <row r="899">
          <cell r="A899">
            <v>3272729</v>
          </cell>
          <cell r="B899">
            <v>3272729</v>
          </cell>
          <cell r="C899" t="str">
            <v>GARNITURE D'ASSISE MICRO</v>
          </cell>
          <cell r="D899" t="str">
            <v>27</v>
          </cell>
          <cell r="E899">
            <v>106</v>
          </cell>
          <cell r="F899" t="str">
            <v>SEAT UPHOLSTERY MICRO 27</v>
          </cell>
        </row>
        <row r="900">
          <cell r="A900">
            <v>3272730</v>
          </cell>
          <cell r="B900">
            <v>3272730</v>
          </cell>
          <cell r="C900" t="str">
            <v>GARNITURE D'ASSISE AVEC B</v>
          </cell>
          <cell r="D900" t="str">
            <v>ARRE BAMBINO 27</v>
          </cell>
          <cell r="E900">
            <v>208</v>
          </cell>
          <cell r="F900" t="str">
            <v>SEAT UPHOLSTERY W BAR BAM</v>
          </cell>
        </row>
        <row r="901">
          <cell r="A901">
            <v>3272731</v>
          </cell>
          <cell r="B901">
            <v>3272731</v>
          </cell>
          <cell r="C901" t="str">
            <v>GARNITURE D'ASSISE MICRO</v>
          </cell>
          <cell r="D901" t="str">
            <v>27 LONG</v>
          </cell>
          <cell r="E901">
            <v>106</v>
          </cell>
          <cell r="F901" t="str">
            <v>SEAT UPHOLSTERY MICRO 27</v>
          </cell>
        </row>
        <row r="902">
          <cell r="A902">
            <v>3272733</v>
          </cell>
          <cell r="B902">
            <v>3272733</v>
          </cell>
          <cell r="C902" t="str">
            <v>GARNITURE D’ASSISE COMPL.</v>
          </cell>
          <cell r="D902" t="str">
            <v xml:space="preserve"> BAMBINO 27 ABD</v>
          </cell>
          <cell r="E902">
            <v>208</v>
          </cell>
          <cell r="F902" t="str">
            <v>SEAT UPHOLSTERY COMPL BAM</v>
          </cell>
        </row>
        <row r="903">
          <cell r="A903">
            <v>3272740</v>
          </cell>
          <cell r="B903">
            <v>3272740</v>
          </cell>
          <cell r="C903" t="str">
            <v>EXTENSION D’ASSISE MICRO</v>
          </cell>
          <cell r="D903" t="str">
            <v>27</v>
          </cell>
          <cell r="E903">
            <v>106</v>
          </cell>
          <cell r="F903" t="str">
            <v>SEAT EXTENSION MICRO 27</v>
          </cell>
        </row>
        <row r="904">
          <cell r="A904">
            <v>3273015</v>
          </cell>
          <cell r="B904">
            <v>3273015</v>
          </cell>
          <cell r="C904" t="str">
            <v>EXTENSION D’ASSISE BAMBIN</v>
          </cell>
          <cell r="D904" t="str">
            <v>O 30</v>
          </cell>
          <cell r="E904">
            <v>44</v>
          </cell>
          <cell r="F904" t="str">
            <v>SEAT EXTENSION BAMBINO 30</v>
          </cell>
        </row>
        <row r="905">
          <cell r="A905">
            <v>3273030</v>
          </cell>
          <cell r="B905">
            <v>3273030</v>
          </cell>
          <cell r="C905" t="str">
            <v>GARNITURE D'ASSISE AVEC B</v>
          </cell>
          <cell r="D905" t="str">
            <v>ARRE BAMBINO 30</v>
          </cell>
          <cell r="E905">
            <v>208</v>
          </cell>
          <cell r="F905" t="str">
            <v>SEAT UPHOLSTERY W BAR BAM</v>
          </cell>
        </row>
        <row r="906">
          <cell r="A906">
            <v>3273033</v>
          </cell>
          <cell r="B906">
            <v>3273033</v>
          </cell>
          <cell r="C906" t="str">
            <v>GARNITURE D’ASSISE COMPL.</v>
          </cell>
          <cell r="D906" t="str">
            <v xml:space="preserve"> BAMBINO 30 ABD</v>
          </cell>
          <cell r="E906">
            <v>208</v>
          </cell>
          <cell r="F906" t="str">
            <v>SEAT UPHOLSTERY COMPL BAM</v>
          </cell>
        </row>
        <row r="907">
          <cell r="A907">
            <v>3273035</v>
          </cell>
          <cell r="B907">
            <v>3273035</v>
          </cell>
          <cell r="C907" t="str">
            <v>GARNITURE D'ASSISE AVEC B</v>
          </cell>
          <cell r="D907" t="str">
            <v>ARRE SHORT 30</v>
          </cell>
          <cell r="E907">
            <v>208</v>
          </cell>
          <cell r="F907" t="str">
            <v>SEAT UPHOLSTERY W BAR SHO</v>
          </cell>
        </row>
        <row r="908">
          <cell r="A908">
            <v>3273036</v>
          </cell>
          <cell r="B908">
            <v>3273036</v>
          </cell>
          <cell r="C908" t="str">
            <v>GARNITURE D'ASSISE AVEC B</v>
          </cell>
          <cell r="D908" t="str">
            <v>ARRE S2 SHORT 30</v>
          </cell>
          <cell r="E908">
            <v>188</v>
          </cell>
          <cell r="F908" t="str">
            <v>SEAT UPHOLSTERY W BAR S2</v>
          </cell>
        </row>
        <row r="909">
          <cell r="A909">
            <v>3273038</v>
          </cell>
          <cell r="B909">
            <v>3273038</v>
          </cell>
          <cell r="C909" t="str">
            <v>GARNITURE D'ASSISE S2 SHO</v>
          </cell>
          <cell r="D909" t="str">
            <v>RT 30, RÉGLABLE</v>
          </cell>
          <cell r="E909">
            <v>228</v>
          </cell>
          <cell r="F909" t="str">
            <v>SEAT UPHOLSTERY S2 SHORT</v>
          </cell>
        </row>
        <row r="910">
          <cell r="A910">
            <v>3273310</v>
          </cell>
          <cell r="B910">
            <v>3273310</v>
          </cell>
          <cell r="C910" t="str">
            <v>GARNITURE D'ASSISE X AVEC</v>
          </cell>
          <cell r="D910" t="str">
            <v xml:space="preserve"> BARRE COURTE 33</v>
          </cell>
          <cell r="E910">
            <v>625</v>
          </cell>
          <cell r="F910" t="str">
            <v>SEAT UPPHOLSTERY X W BAR</v>
          </cell>
        </row>
        <row r="911">
          <cell r="A911">
            <v>3273312</v>
          </cell>
          <cell r="B911">
            <v>3273312</v>
          </cell>
          <cell r="C911" t="str">
            <v>GARNITURE D'ASSISE X 33 C</v>
          </cell>
          <cell r="D911" t="str">
            <v>OURTE COMPL</v>
          </cell>
          <cell r="E911">
            <v>755</v>
          </cell>
          <cell r="F911" t="str">
            <v>SEAT UPPHOLSTERY X 33 SHO</v>
          </cell>
        </row>
        <row r="912">
          <cell r="A912">
            <v>3273314</v>
          </cell>
          <cell r="B912">
            <v>3273314</v>
          </cell>
          <cell r="C912" t="str">
            <v>GARNITURE D'ASSISE U2 33</v>
          </cell>
          <cell r="D912" t="str">
            <v>COMPL</v>
          </cell>
          <cell r="E912">
            <v>253</v>
          </cell>
          <cell r="F912" t="str">
            <v>SEAT UPHOLSTERY U2 33 COM</v>
          </cell>
        </row>
        <row r="913">
          <cell r="A913">
            <v>3273318</v>
          </cell>
          <cell r="B913">
            <v>3273318</v>
          </cell>
          <cell r="C913" t="str">
            <v>SANGLE DE SERRAGE X ASSIS</v>
          </cell>
          <cell r="D913" t="str">
            <v>E 33</v>
          </cell>
          <cell r="E913">
            <v>134</v>
          </cell>
          <cell r="F913" t="str">
            <v>TENSION STRAP X SEAT 33</v>
          </cell>
        </row>
        <row r="914">
          <cell r="A914">
            <v>3273330</v>
          </cell>
          <cell r="B914">
            <v>3273330</v>
          </cell>
          <cell r="C914" t="str">
            <v>GARNITURE D'ASSISE AVEC B</v>
          </cell>
          <cell r="D914" t="str">
            <v>ARRE BAMBINO 33</v>
          </cell>
          <cell r="E914">
            <v>208</v>
          </cell>
          <cell r="F914" t="str">
            <v>SEAT UPHOLSTERY W BAR BAM</v>
          </cell>
        </row>
        <row r="915">
          <cell r="A915">
            <v>3273333</v>
          </cell>
          <cell r="B915">
            <v>3273333</v>
          </cell>
          <cell r="C915" t="str">
            <v>GARNITURE D’ASSISE COMPLÈ</v>
          </cell>
          <cell r="D915" t="str">
            <v>TE BAMBINO 33 ABD</v>
          </cell>
          <cell r="E915">
            <v>208</v>
          </cell>
          <cell r="F915" t="str">
            <v>SEAT UPHOLSTERY COMPL BAM</v>
          </cell>
        </row>
        <row r="916">
          <cell r="A916">
            <v>3273335</v>
          </cell>
          <cell r="B916">
            <v>3273335</v>
          </cell>
          <cell r="C916" t="str">
            <v>GARNITURE D'ASSISE AVEC B</v>
          </cell>
          <cell r="D916" t="str">
            <v>ARRE COURTE 33</v>
          </cell>
          <cell r="E916">
            <v>212</v>
          </cell>
          <cell r="F916" t="str">
            <v>SEAT UPHOLSLTERY W BAR SH</v>
          </cell>
        </row>
        <row r="917">
          <cell r="A917">
            <v>3273336</v>
          </cell>
          <cell r="B917">
            <v>3273336</v>
          </cell>
          <cell r="C917" t="str">
            <v>GARNITURE D'ASSISE AVEC B</v>
          </cell>
          <cell r="D917" t="str">
            <v>ARRE S2 SHORT 33</v>
          </cell>
          <cell r="E917">
            <v>188</v>
          </cell>
          <cell r="F917" t="str">
            <v>SEAT UPHOLSTERY W BAR S2</v>
          </cell>
        </row>
        <row r="918">
          <cell r="A918">
            <v>3273340</v>
          </cell>
          <cell r="B918">
            <v>3273340</v>
          </cell>
          <cell r="C918" t="str">
            <v>GARNITURE D'ASSISE AVEC B</v>
          </cell>
          <cell r="D918" t="str">
            <v>ARRE 33</v>
          </cell>
          <cell r="E918">
            <v>212</v>
          </cell>
          <cell r="F918" t="str">
            <v>SEAT UPHOLSTERY W BAR 33</v>
          </cell>
        </row>
        <row r="919">
          <cell r="A919">
            <v>3273610</v>
          </cell>
          <cell r="B919">
            <v>3273610</v>
          </cell>
          <cell r="C919" t="str">
            <v>GARNITURE D'ASSISE X AVEC</v>
          </cell>
          <cell r="D919" t="str">
            <v xml:space="preserve"> BARRE COURTE 36</v>
          </cell>
          <cell r="E919">
            <v>628</v>
          </cell>
          <cell r="F919" t="str">
            <v>SEAT UPPHOLSTERY X W BAR</v>
          </cell>
        </row>
        <row r="920">
          <cell r="A920">
            <v>3273612</v>
          </cell>
          <cell r="B920">
            <v>3273612</v>
          </cell>
          <cell r="C920" t="str">
            <v>GARNITURE D'ASSISE X 36 C</v>
          </cell>
          <cell r="D920" t="str">
            <v>OURTE COMPL</v>
          </cell>
          <cell r="E920">
            <v>763</v>
          </cell>
          <cell r="F920" t="str">
            <v>SEAT UPPHOLSTERY X 36 SHO</v>
          </cell>
        </row>
        <row r="921">
          <cell r="A921">
            <v>3273614</v>
          </cell>
          <cell r="B921">
            <v>3273614</v>
          </cell>
          <cell r="C921" t="str">
            <v>GARNITURE D'ASSISE U2 36</v>
          </cell>
          <cell r="D921" t="str">
            <v>COMPL</v>
          </cell>
          <cell r="E921">
            <v>253</v>
          </cell>
          <cell r="F921" t="str">
            <v>SEAT UPHOLSTERY U2 36 COM</v>
          </cell>
        </row>
        <row r="922">
          <cell r="A922">
            <v>3273618</v>
          </cell>
          <cell r="B922">
            <v>3273618</v>
          </cell>
          <cell r="C922" t="str">
            <v>SANGLE DE SERRAGE ASSISE</v>
          </cell>
          <cell r="D922" t="str">
            <v>X 36</v>
          </cell>
          <cell r="E922">
            <v>134</v>
          </cell>
          <cell r="F922" t="str">
            <v>TENSION STRAP X SEAT 36</v>
          </cell>
        </row>
        <row r="923">
          <cell r="A923">
            <v>3273635</v>
          </cell>
          <cell r="B923">
            <v>3273635</v>
          </cell>
          <cell r="C923" t="str">
            <v>GARNITURE D'ASSISE AVEC B</v>
          </cell>
          <cell r="D923" t="str">
            <v>ARRE SHORT 36</v>
          </cell>
          <cell r="E923">
            <v>212</v>
          </cell>
          <cell r="F923" t="str">
            <v>SEAT UPHOLSTERY W BAR SHO</v>
          </cell>
        </row>
        <row r="924">
          <cell r="A924">
            <v>3273636</v>
          </cell>
          <cell r="B924">
            <v>3273636</v>
          </cell>
          <cell r="C924" t="str">
            <v>GARNITURE D'ASSISE AVEC B</v>
          </cell>
          <cell r="D924" t="str">
            <v>ARRE S2 SHORT 36</v>
          </cell>
          <cell r="E924">
            <v>212</v>
          </cell>
          <cell r="F924" t="str">
            <v>SEAT UPHOLSTERY W BAR S2</v>
          </cell>
        </row>
        <row r="925">
          <cell r="A925">
            <v>3273640</v>
          </cell>
          <cell r="B925">
            <v>3273640</v>
          </cell>
          <cell r="C925" t="str">
            <v>GARNITURE D'ASSISE AVEC B</v>
          </cell>
          <cell r="D925" t="str">
            <v>ARRE 36 (376 MM)</v>
          </cell>
          <cell r="E925">
            <v>212</v>
          </cell>
          <cell r="F925" t="str">
            <v>SEAT UPHOLSTERY W BAR 36</v>
          </cell>
        </row>
        <row r="926">
          <cell r="A926">
            <v>3273645</v>
          </cell>
          <cell r="B926">
            <v>3273645</v>
          </cell>
          <cell r="C926" t="str">
            <v>GARNITURE D'ASSISE AVEC B</v>
          </cell>
          <cell r="D926" t="str">
            <v>ARRE 36 LARGE</v>
          </cell>
          <cell r="E926">
            <v>212</v>
          </cell>
          <cell r="F926" t="str">
            <v>SEAT UPHOLSTERY W BAR 36</v>
          </cell>
        </row>
        <row r="927">
          <cell r="A927">
            <v>3273910</v>
          </cell>
          <cell r="B927">
            <v>3273910</v>
          </cell>
          <cell r="C927" t="str">
            <v>HOUSSE DE SIÈGE X AVEC BA</v>
          </cell>
          <cell r="D927" t="str">
            <v>RRE SHORT 39</v>
          </cell>
          <cell r="E927">
            <v>628</v>
          </cell>
          <cell r="F927" t="str">
            <v>SEAT UPPHOLSTERY X W BAR</v>
          </cell>
        </row>
        <row r="928">
          <cell r="A928">
            <v>3273912</v>
          </cell>
          <cell r="B928">
            <v>3273912</v>
          </cell>
          <cell r="C928" t="str">
            <v>GARNITURE D'ASSISE X 39 C</v>
          </cell>
          <cell r="D928" t="str">
            <v>OURT COMPL</v>
          </cell>
          <cell r="E928">
            <v>763</v>
          </cell>
          <cell r="F928" t="str">
            <v>SEAT UPPHOLSTERY X 39 SHO</v>
          </cell>
        </row>
        <row r="929">
          <cell r="A929">
            <v>3273914</v>
          </cell>
          <cell r="B929">
            <v>3273914</v>
          </cell>
          <cell r="C929" t="str">
            <v>GARNITURE D'ASSISE U2 39</v>
          </cell>
          <cell r="D929" t="str">
            <v>COMPL</v>
          </cell>
          <cell r="E929">
            <v>253</v>
          </cell>
          <cell r="F929" t="str">
            <v>SEAT UPHOLSTERY U2 39 COM</v>
          </cell>
        </row>
        <row r="930">
          <cell r="A930">
            <v>3273918</v>
          </cell>
          <cell r="B930">
            <v>3273918</v>
          </cell>
          <cell r="C930" t="str">
            <v>SANGLE DE SERRAGE X ASSIS</v>
          </cell>
          <cell r="D930" t="str">
            <v>E 39</v>
          </cell>
          <cell r="E930">
            <v>134</v>
          </cell>
          <cell r="F930" t="str">
            <v>TENSION STRAP X SEAT 39</v>
          </cell>
        </row>
        <row r="931">
          <cell r="A931">
            <v>3273935</v>
          </cell>
          <cell r="B931">
            <v>3273935</v>
          </cell>
          <cell r="C931" t="str">
            <v>GARNITURE D'ASSISE AVEC B</v>
          </cell>
          <cell r="D931" t="str">
            <v>ARRE SHORT 39</v>
          </cell>
          <cell r="E931">
            <v>212</v>
          </cell>
          <cell r="F931" t="str">
            <v>SEAT UPHOLSTERY W BAR SHO</v>
          </cell>
        </row>
        <row r="932">
          <cell r="A932">
            <v>3273936</v>
          </cell>
          <cell r="B932">
            <v>3273936</v>
          </cell>
          <cell r="C932" t="str">
            <v>GARNITURE D'ASSISE AVEC B</v>
          </cell>
          <cell r="D932" t="str">
            <v>ARRE S2 SHORT 39</v>
          </cell>
          <cell r="E932">
            <v>212</v>
          </cell>
          <cell r="F932" t="str">
            <v>SEAT UPHOLSTERY W BAR S2</v>
          </cell>
        </row>
        <row r="933">
          <cell r="A933">
            <v>3273940</v>
          </cell>
          <cell r="B933">
            <v>3273940</v>
          </cell>
          <cell r="C933" t="str">
            <v>GARNITURE D'ASSISE AVEC B</v>
          </cell>
          <cell r="D933" t="str">
            <v>ARRE 39 (376 MM)</v>
          </cell>
          <cell r="E933">
            <v>212</v>
          </cell>
          <cell r="F933" t="str">
            <v>SEAT UPHOLSTERY W BAR 39</v>
          </cell>
        </row>
        <row r="934">
          <cell r="A934">
            <v>3273945</v>
          </cell>
          <cell r="B934">
            <v>3273945</v>
          </cell>
          <cell r="C934" t="str">
            <v>GARNITURE D'ASSISE AVEC B</v>
          </cell>
          <cell r="D934" t="str">
            <v>ARRE 39 LARGE</v>
          </cell>
          <cell r="E934">
            <v>212</v>
          </cell>
          <cell r="F934" t="str">
            <v>SEAT UPHOLSTERY W BAR 39</v>
          </cell>
        </row>
        <row r="935">
          <cell r="A935">
            <v>3274210</v>
          </cell>
          <cell r="B935">
            <v>3274210</v>
          </cell>
          <cell r="C935" t="str">
            <v>GARNITURE D'ASSISE X AVEC</v>
          </cell>
          <cell r="D935" t="str">
            <v xml:space="preserve"> BARRE COURTE 42</v>
          </cell>
          <cell r="E935">
            <v>628</v>
          </cell>
          <cell r="F935" t="str">
            <v>SEAT UPPHOLSTERY X W BAR</v>
          </cell>
        </row>
        <row r="936">
          <cell r="A936">
            <v>3274212</v>
          </cell>
          <cell r="B936">
            <v>3274212</v>
          </cell>
          <cell r="C936" t="str">
            <v>GARNITURE D'ASSISE X 42 C</v>
          </cell>
          <cell r="D936" t="str">
            <v>OURTE COMPL</v>
          </cell>
          <cell r="E936">
            <v>763</v>
          </cell>
          <cell r="F936" t="str">
            <v>SEAT UPPHOLSTERY X 42 SHO</v>
          </cell>
        </row>
        <row r="937">
          <cell r="A937">
            <v>3274214</v>
          </cell>
          <cell r="B937">
            <v>3274214</v>
          </cell>
          <cell r="C937" t="str">
            <v>GARNITURE D'ASSISE U2 42</v>
          </cell>
          <cell r="D937" t="str">
            <v>COMPL</v>
          </cell>
          <cell r="E937">
            <v>253</v>
          </cell>
          <cell r="F937" t="str">
            <v>SEAT UPHOLSTERY U2 42 COM</v>
          </cell>
        </row>
        <row r="938">
          <cell r="A938">
            <v>3274218</v>
          </cell>
          <cell r="B938">
            <v>3274218</v>
          </cell>
          <cell r="C938" t="str">
            <v>SANGLE DE SERRAGE X ASSIS</v>
          </cell>
          <cell r="D938" t="str">
            <v>E 42</v>
          </cell>
          <cell r="E938">
            <v>134</v>
          </cell>
          <cell r="F938" t="str">
            <v>TENSION STRAP X SEAT 42</v>
          </cell>
        </row>
        <row r="939">
          <cell r="A939">
            <v>3274235</v>
          </cell>
          <cell r="B939">
            <v>3274235</v>
          </cell>
          <cell r="C939" t="str">
            <v>GARNITURE D'ASSISE AVEC B</v>
          </cell>
          <cell r="D939" t="str">
            <v>ARRE SHORT 42</v>
          </cell>
          <cell r="E939">
            <v>212</v>
          </cell>
          <cell r="F939" t="str">
            <v>SEAT UPHOLSTERY W BAR SHO</v>
          </cell>
        </row>
        <row r="940">
          <cell r="A940">
            <v>3274236</v>
          </cell>
          <cell r="B940">
            <v>3274236</v>
          </cell>
          <cell r="C940" t="str">
            <v>GARNITURE D'ASSISE AVEC B</v>
          </cell>
          <cell r="D940" t="str">
            <v>ARRE S2 SHORT 42</v>
          </cell>
          <cell r="E940">
            <v>212</v>
          </cell>
          <cell r="F940" t="str">
            <v>SEAT UPHOLSTERY W BAR S2</v>
          </cell>
        </row>
        <row r="941">
          <cell r="A941">
            <v>3274240</v>
          </cell>
          <cell r="B941">
            <v>3274240</v>
          </cell>
          <cell r="C941" t="str">
            <v>GARNITURE D'ASSISE AVEC B</v>
          </cell>
          <cell r="D941" t="str">
            <v>ARRE 42 (376 MM)</v>
          </cell>
          <cell r="E941">
            <v>212</v>
          </cell>
          <cell r="F941" t="str">
            <v>SEAT UPHOLSTERY W BAR 42</v>
          </cell>
        </row>
        <row r="942">
          <cell r="A942">
            <v>3274245</v>
          </cell>
          <cell r="B942">
            <v>3274245</v>
          </cell>
          <cell r="C942" t="str">
            <v>GARNITURE D'ASSISE AVEC B</v>
          </cell>
          <cell r="D942" t="str">
            <v>ARRE 42 LARGE</v>
          </cell>
          <cell r="E942">
            <v>212</v>
          </cell>
          <cell r="F942" t="str">
            <v>SEAT UPHOLSTERY W BAR 42</v>
          </cell>
        </row>
        <row r="943">
          <cell r="A943">
            <v>3274510</v>
          </cell>
          <cell r="B943">
            <v>3274510</v>
          </cell>
          <cell r="C943" t="str">
            <v>GARNITURE D'ASSISE X AVEC</v>
          </cell>
          <cell r="D943" t="str">
            <v xml:space="preserve"> BARRE COURTE 45</v>
          </cell>
          <cell r="E943">
            <v>628</v>
          </cell>
          <cell r="F943" t="str">
            <v>SEAT UPPHOLSTERY X W BAR</v>
          </cell>
        </row>
        <row r="944">
          <cell r="A944">
            <v>3274512</v>
          </cell>
          <cell r="B944">
            <v>3274512</v>
          </cell>
          <cell r="C944" t="str">
            <v>GARNITURE D'ASSISE X 45 C</v>
          </cell>
          <cell r="D944" t="str">
            <v>OURTE COMPL</v>
          </cell>
          <cell r="E944">
            <v>763</v>
          </cell>
          <cell r="F944" t="str">
            <v>SEAT UPPHOLSTERY X 45 SHO</v>
          </cell>
        </row>
        <row r="945">
          <cell r="A945">
            <v>3274514</v>
          </cell>
          <cell r="B945">
            <v>3274514</v>
          </cell>
          <cell r="C945" t="str">
            <v>GARNITURE D'ASSISE U2 45</v>
          </cell>
          <cell r="D945" t="str">
            <v>COMPL</v>
          </cell>
          <cell r="E945">
            <v>253</v>
          </cell>
          <cell r="F945" t="str">
            <v>SEAT UPHOLSTERY U2 45 COM</v>
          </cell>
        </row>
        <row r="946">
          <cell r="A946">
            <v>3274518</v>
          </cell>
          <cell r="B946">
            <v>3274518</v>
          </cell>
          <cell r="C946" t="str">
            <v>SANGLE DE SERRAGE X ASSIS</v>
          </cell>
          <cell r="D946" t="str">
            <v>E 45</v>
          </cell>
          <cell r="E946">
            <v>134</v>
          </cell>
          <cell r="F946" t="str">
            <v>TENSION STRAP X SEAT 45</v>
          </cell>
        </row>
        <row r="947">
          <cell r="A947">
            <v>3274535</v>
          </cell>
          <cell r="B947">
            <v>3274535</v>
          </cell>
          <cell r="C947" t="str">
            <v>GARNITURE D'ASSISE AVEC B</v>
          </cell>
          <cell r="D947" t="str">
            <v>ARRE COURTE 45</v>
          </cell>
          <cell r="E947">
            <v>212</v>
          </cell>
          <cell r="F947" t="str">
            <v>SEAT UPHOLSTERY W. BAR SH</v>
          </cell>
        </row>
        <row r="948">
          <cell r="A948">
            <v>3274540</v>
          </cell>
          <cell r="B948">
            <v>3274540</v>
          </cell>
          <cell r="C948" t="str">
            <v>GARNITURE D'ASSISE AVEC B</v>
          </cell>
          <cell r="D948" t="str">
            <v>ARRE 45 (376 MM)</v>
          </cell>
          <cell r="E948">
            <v>212</v>
          </cell>
          <cell r="F948" t="str">
            <v>SEAT UPOLSTERY WITH BAR 4</v>
          </cell>
        </row>
        <row r="949">
          <cell r="A949">
            <v>3274545</v>
          </cell>
          <cell r="B949">
            <v>3274545</v>
          </cell>
          <cell r="C949" t="str">
            <v>GARNITURE D'ASSISE AVEC B</v>
          </cell>
          <cell r="D949" t="str">
            <v>ARRE 45 LARGE</v>
          </cell>
          <cell r="E949">
            <v>212</v>
          </cell>
          <cell r="F949" t="str">
            <v>SEAT UPOLSTERY WITH BAR 4</v>
          </cell>
        </row>
        <row r="950">
          <cell r="A950">
            <v>3275040</v>
          </cell>
          <cell r="B950">
            <v>3275040</v>
          </cell>
          <cell r="C950" t="str">
            <v>GARNITURE D'ASSISE AVEC B</v>
          </cell>
          <cell r="D950" t="str">
            <v>ARRE 50 (376 MM)</v>
          </cell>
          <cell r="E950">
            <v>212</v>
          </cell>
          <cell r="F950" t="str">
            <v>SEAT UPOLSTERY WITH BAR 5</v>
          </cell>
        </row>
        <row r="951">
          <cell r="A951">
            <v>3275045</v>
          </cell>
          <cell r="B951">
            <v>3275045</v>
          </cell>
          <cell r="C951" t="str">
            <v>GARNITURE D'ASSISE AVEC B</v>
          </cell>
          <cell r="D951" t="str">
            <v>ARRE 50 LARGE</v>
          </cell>
          <cell r="E951">
            <v>212</v>
          </cell>
          <cell r="F951" t="str">
            <v>SEAT UPOLSTERY WITH BAR 5</v>
          </cell>
        </row>
        <row r="952">
          <cell r="A952">
            <v>3282431</v>
          </cell>
          <cell r="B952">
            <v>3282431</v>
          </cell>
          <cell r="C952" t="str">
            <v>GARNITURE D'ASSISE BAMBIN</v>
          </cell>
          <cell r="D952" t="str">
            <v>O 24 AVEC BARRE</v>
          </cell>
          <cell r="E952">
            <v>188</v>
          </cell>
          <cell r="F952" t="str">
            <v>SEAT UPHOLSTERY BAMBINO 2</v>
          </cell>
        </row>
        <row r="953">
          <cell r="A953">
            <v>3282731</v>
          </cell>
          <cell r="B953">
            <v>3282731</v>
          </cell>
          <cell r="C953" t="str">
            <v>GARNITURE D'ASSISE BAMBIN</v>
          </cell>
          <cell r="D953" t="str">
            <v>O 27 AVEC BARRE</v>
          </cell>
          <cell r="E953">
            <v>188</v>
          </cell>
          <cell r="F953" t="str">
            <v>SEAT UPHOLSTERY BAMBINO 2</v>
          </cell>
        </row>
        <row r="954">
          <cell r="A954">
            <v>3283031</v>
          </cell>
          <cell r="B954">
            <v>3283031</v>
          </cell>
          <cell r="C954" t="str">
            <v>GARNITURE D'ASSISE BAMBIN</v>
          </cell>
          <cell r="D954" t="str">
            <v>O 30 AVEC BARRE</v>
          </cell>
          <cell r="E954">
            <v>188</v>
          </cell>
          <cell r="F954" t="str">
            <v>SEAT UPHOLSTERY BAMBINO 3</v>
          </cell>
        </row>
        <row r="955">
          <cell r="A955">
            <v>3283331</v>
          </cell>
          <cell r="B955">
            <v>3283331</v>
          </cell>
          <cell r="C955" t="str">
            <v>GARNITURE D'ASSISE BAMBIN</v>
          </cell>
          <cell r="D955" t="str">
            <v>O 30 AVEC BARRE</v>
          </cell>
          <cell r="E955">
            <v>188</v>
          </cell>
          <cell r="F955" t="str">
            <v>SEAT UPHOLSTERY BAMBINO 3</v>
          </cell>
        </row>
        <row r="956">
          <cell r="A956">
            <v>3300002</v>
          </cell>
          <cell r="B956">
            <v>3300002</v>
          </cell>
          <cell r="C956" t="str">
            <v>BLOQUE-ROUES, COMPLET</v>
          </cell>
          <cell r="D956" t="str">
            <v xml:space="preserve"> </v>
          </cell>
          <cell r="E956">
            <v>180</v>
          </cell>
          <cell r="F956" t="str">
            <v>WHEEL-CLAMPS COMPLETE</v>
          </cell>
        </row>
        <row r="957">
          <cell r="A957">
            <v>3300004</v>
          </cell>
          <cell r="B957">
            <v>3300004</v>
          </cell>
          <cell r="C957" t="str">
            <v>BLOQUE-ROUES EXTÉRIEUR V2</v>
          </cell>
          <cell r="D957" t="str">
            <v xml:space="preserve"> </v>
          </cell>
          <cell r="E957">
            <v>49</v>
          </cell>
          <cell r="F957" t="str">
            <v>WHEEL-CLAMPS OUTER V2</v>
          </cell>
        </row>
        <row r="958">
          <cell r="A958">
            <v>3300005</v>
          </cell>
          <cell r="B958">
            <v>3300005</v>
          </cell>
          <cell r="C958" t="str">
            <v>BLOQUE-ROUES INTÉRIEUR V2</v>
          </cell>
          <cell r="D958" t="str">
            <v xml:space="preserve"> </v>
          </cell>
          <cell r="E958">
            <v>49</v>
          </cell>
          <cell r="F958" t="str">
            <v>WHEEL-CLAMPS INNER V2</v>
          </cell>
        </row>
        <row r="959">
          <cell r="A959">
            <v>3300010</v>
          </cell>
          <cell r="B959">
            <v>3300010</v>
          </cell>
          <cell r="C959" t="str">
            <v>BLOQUE-ROUES INT. FREINS</v>
          </cell>
          <cell r="D959" t="str">
            <v>ASSISTANT</v>
          </cell>
          <cell r="E959">
            <v>49</v>
          </cell>
          <cell r="F959" t="str">
            <v>WHEEL-CLAMPS INNER ASSIST</v>
          </cell>
        </row>
        <row r="960">
          <cell r="A960">
            <v>3300014</v>
          </cell>
          <cell r="B960">
            <v>3300014</v>
          </cell>
          <cell r="C960" t="str">
            <v>BLOQUE-ROUES EXT. MAIN DO</v>
          </cell>
          <cell r="D960" t="str">
            <v>UBLE</v>
          </cell>
          <cell r="E960">
            <v>49</v>
          </cell>
          <cell r="F960" t="str">
            <v>WHEEL-CLAMPS OUTER ONE AR</v>
          </cell>
        </row>
        <row r="961">
          <cell r="A961">
            <v>3300015</v>
          </cell>
          <cell r="B961">
            <v>3300015</v>
          </cell>
          <cell r="C961" t="str">
            <v>BLOQUE-ROUES MAIN DOUBLE</v>
          </cell>
          <cell r="D961" t="str">
            <v xml:space="preserve"> </v>
          </cell>
          <cell r="E961">
            <v>49</v>
          </cell>
          <cell r="F961" t="str">
            <v>WHEEL-CLAMPS ONE ARM DRIV</v>
          </cell>
        </row>
        <row r="962">
          <cell r="A962">
            <v>3300016</v>
          </cell>
          <cell r="B962">
            <v>3300016</v>
          </cell>
          <cell r="C962" t="str">
            <v>ENTRETOISE EXT. MAIN DOUB</v>
          </cell>
          <cell r="D962" t="str">
            <v>LE</v>
          </cell>
          <cell r="E962">
            <v>13</v>
          </cell>
          <cell r="F962" t="str">
            <v>SPACER OUTHER ONE ARM DRI</v>
          </cell>
        </row>
        <row r="963">
          <cell r="A963">
            <v>3300019</v>
          </cell>
          <cell r="B963">
            <v>3300019</v>
          </cell>
          <cell r="C963" t="str">
            <v>ÉCROU FREIN ASSISTANT</v>
          </cell>
          <cell r="D963" t="str">
            <v xml:space="preserve"> </v>
          </cell>
          <cell r="E963">
            <v>13</v>
          </cell>
          <cell r="F963" t="str">
            <v>NUT ASSISTANS BRAKE</v>
          </cell>
        </row>
        <row r="964">
          <cell r="A964">
            <v>3300021</v>
          </cell>
          <cell r="B964">
            <v>3300021</v>
          </cell>
          <cell r="C964" t="str">
            <v>ÉCROU MAIN DOUBLE</v>
          </cell>
          <cell r="D964" t="str">
            <v xml:space="preserve"> </v>
          </cell>
          <cell r="E964">
            <v>49</v>
          </cell>
          <cell r="F964" t="str">
            <v>NUT ONE ARM DRIVE</v>
          </cell>
        </row>
        <row r="965">
          <cell r="A965">
            <v>3300024</v>
          </cell>
          <cell r="B965">
            <v>3300024</v>
          </cell>
          <cell r="C965" t="str">
            <v>ESSIEU ARRIÈRE AVEC ÉTRIE</v>
          </cell>
          <cell r="D965" t="str">
            <v>RS DE FIXATION 24</v>
          </cell>
          <cell r="E965">
            <v>331</v>
          </cell>
          <cell r="F965" t="str">
            <v>REARAXLE WITH CLAMPS 24</v>
          </cell>
        </row>
        <row r="966">
          <cell r="A966">
            <v>3300025</v>
          </cell>
          <cell r="B966">
            <v>3300025</v>
          </cell>
          <cell r="C966" t="str">
            <v>ESSIEU ARRIÈRE AVEC ÉTRIE</v>
          </cell>
          <cell r="D966" t="str">
            <v>RS DE FIXATION 24</v>
          </cell>
          <cell r="E966">
            <v>331</v>
          </cell>
          <cell r="F966" t="str">
            <v>REARAXLE WITH CLAMPS 24</v>
          </cell>
        </row>
        <row r="967">
          <cell r="A967">
            <v>3300027</v>
          </cell>
          <cell r="B967">
            <v>3300027</v>
          </cell>
          <cell r="C967" t="str">
            <v>ESSIEU ARRIÈRE AVEC ÉTRIE</v>
          </cell>
          <cell r="D967" t="str">
            <v>RS DE FIXATION 27</v>
          </cell>
          <cell r="E967">
            <v>331</v>
          </cell>
          <cell r="F967" t="str">
            <v>REARAXLE WITH CLAMPS 27</v>
          </cell>
        </row>
        <row r="968">
          <cell r="A968">
            <v>3300028</v>
          </cell>
          <cell r="B968">
            <v>3300028</v>
          </cell>
          <cell r="C968" t="str">
            <v>ESSIEU AR CPL POUR FREIN</v>
          </cell>
          <cell r="D968" t="str">
            <v>ASSISTANT 27</v>
          </cell>
          <cell r="E968">
            <v>331</v>
          </cell>
          <cell r="F968" t="str">
            <v>REARAXLE CPL FOR ASSISTAN</v>
          </cell>
        </row>
        <row r="969">
          <cell r="A969">
            <v>3300029</v>
          </cell>
          <cell r="B969">
            <v>3300029</v>
          </cell>
          <cell r="C969" t="str">
            <v>ESSIEU AR CPL POUR COMMAN</v>
          </cell>
          <cell r="D969" t="str">
            <v>DE À UN BRAS 27</v>
          </cell>
          <cell r="E969">
            <v>331</v>
          </cell>
          <cell r="F969" t="str">
            <v>REARAXLE CPL FOR ONE-ARM</v>
          </cell>
        </row>
        <row r="970">
          <cell r="A970">
            <v>3300030</v>
          </cell>
          <cell r="B970">
            <v>3300030</v>
          </cell>
          <cell r="C970" t="str">
            <v>ESSIEU ARRIÈRE AVEC ÉTRIE</v>
          </cell>
          <cell r="D970" t="str">
            <v>RS DE FIXATION 30</v>
          </cell>
          <cell r="E970">
            <v>331</v>
          </cell>
          <cell r="F970" t="str">
            <v>REARAXLE WITH CLAMPS 30</v>
          </cell>
        </row>
        <row r="971">
          <cell r="A971">
            <v>3300031</v>
          </cell>
          <cell r="B971">
            <v>3300031</v>
          </cell>
          <cell r="C971" t="str">
            <v>ESSIEU AR CPL POUR FREIN</v>
          </cell>
          <cell r="D971" t="str">
            <v>ASSISTANT 30</v>
          </cell>
          <cell r="E971">
            <v>331</v>
          </cell>
          <cell r="F971" t="str">
            <v>REARAXLE CPL FOR ASSISTAN</v>
          </cell>
        </row>
        <row r="972">
          <cell r="A972">
            <v>3300032</v>
          </cell>
          <cell r="B972">
            <v>3300032</v>
          </cell>
          <cell r="C972" t="str">
            <v>ESSIEU AR CPL POUR COMMAN</v>
          </cell>
          <cell r="D972" t="str">
            <v>DE À UN BRAS 30</v>
          </cell>
          <cell r="E972">
            <v>331</v>
          </cell>
          <cell r="F972" t="str">
            <v>REARAXLE CPL FOR ONE-ARM</v>
          </cell>
        </row>
        <row r="973">
          <cell r="A973">
            <v>3300033</v>
          </cell>
          <cell r="B973">
            <v>3300033</v>
          </cell>
          <cell r="C973" t="str">
            <v>ESSIEU ARRIÈRE AVEC ÉTRIE</v>
          </cell>
          <cell r="D973" t="str">
            <v>RS DE FIXATION 33</v>
          </cell>
          <cell r="E973">
            <v>331</v>
          </cell>
          <cell r="F973" t="str">
            <v>REARAXLE WITH CLAMPS 33</v>
          </cell>
        </row>
        <row r="974">
          <cell r="A974">
            <v>3300034</v>
          </cell>
          <cell r="B974">
            <v>3300034</v>
          </cell>
          <cell r="C974" t="str">
            <v>ESSIEU AR CPL POUR FREIN</v>
          </cell>
          <cell r="D974" t="str">
            <v>ASSISTANT 33</v>
          </cell>
          <cell r="E974">
            <v>331</v>
          </cell>
          <cell r="F974" t="str">
            <v>REARAXLE CPL FOR ASSISTAN</v>
          </cell>
        </row>
        <row r="975">
          <cell r="A975">
            <v>3300035</v>
          </cell>
          <cell r="B975">
            <v>3300035</v>
          </cell>
          <cell r="C975" t="str">
            <v>ESSIEU AR CPL POUR COMMAN</v>
          </cell>
          <cell r="D975" t="str">
            <v>DE À UN BRAS 33</v>
          </cell>
          <cell r="E975">
            <v>331</v>
          </cell>
          <cell r="F975" t="str">
            <v>REARAXLE CPL FOR ONE-ARM</v>
          </cell>
        </row>
        <row r="976">
          <cell r="A976">
            <v>3300036</v>
          </cell>
          <cell r="B976">
            <v>3300036</v>
          </cell>
          <cell r="C976" t="str">
            <v>ESSIEU ARRIÈRE AVEC ÉTRIE</v>
          </cell>
          <cell r="D976" t="str">
            <v>RS DE FIXATION 36</v>
          </cell>
          <cell r="E976">
            <v>331</v>
          </cell>
          <cell r="F976" t="str">
            <v>REARAXLE WITH CLAMPS 36</v>
          </cell>
        </row>
        <row r="977">
          <cell r="A977">
            <v>3300037</v>
          </cell>
          <cell r="B977">
            <v>3300037</v>
          </cell>
          <cell r="C977" t="str">
            <v>ESSIEU AR CPL POUR FREIN</v>
          </cell>
          <cell r="D977" t="str">
            <v>ASSISTANT 36</v>
          </cell>
          <cell r="E977">
            <v>331</v>
          </cell>
          <cell r="F977" t="str">
            <v>REARAXLE CPL FOR ASSISTAN</v>
          </cell>
        </row>
        <row r="978">
          <cell r="A978">
            <v>3300038</v>
          </cell>
          <cell r="B978">
            <v>3300038</v>
          </cell>
          <cell r="C978" t="str">
            <v>ESSIEU AR CPL POUR COMMAN</v>
          </cell>
          <cell r="D978" t="str">
            <v>DE À UN BRAS 36</v>
          </cell>
          <cell r="E978">
            <v>331</v>
          </cell>
          <cell r="F978" t="str">
            <v>REARAXLE CPL FOR ONE-ARM</v>
          </cell>
        </row>
        <row r="979">
          <cell r="A979">
            <v>3300039</v>
          </cell>
          <cell r="B979">
            <v>3300039</v>
          </cell>
          <cell r="C979" t="str">
            <v>ESSIEU ARRIÈRE AVEC ÉTRIE</v>
          </cell>
          <cell r="D979" t="str">
            <v>RS DE FIXATION 39</v>
          </cell>
          <cell r="E979">
            <v>331</v>
          </cell>
          <cell r="F979" t="str">
            <v>REARAXLE WITH CLAMPS 39</v>
          </cell>
        </row>
        <row r="980">
          <cell r="A980">
            <v>3300040</v>
          </cell>
          <cell r="B980">
            <v>3300040</v>
          </cell>
          <cell r="C980" t="str">
            <v>ESSIEU AR CPL POUR FREIN</v>
          </cell>
          <cell r="D980" t="str">
            <v>ASSISTANT 39</v>
          </cell>
          <cell r="E980">
            <v>331</v>
          </cell>
          <cell r="F980" t="str">
            <v>REARAXLE CPL FOR ASSISTAN</v>
          </cell>
        </row>
        <row r="981">
          <cell r="A981">
            <v>3300041</v>
          </cell>
          <cell r="B981">
            <v>3300041</v>
          </cell>
          <cell r="C981" t="str">
            <v>ESSIEU AR CPL POUR COMMAN</v>
          </cell>
          <cell r="D981" t="str">
            <v>DE À UN BRAS 39</v>
          </cell>
          <cell r="E981">
            <v>331</v>
          </cell>
          <cell r="F981" t="str">
            <v>REARAXLE CPL FOR ONE-ARM</v>
          </cell>
        </row>
        <row r="982">
          <cell r="A982">
            <v>3300042</v>
          </cell>
          <cell r="B982">
            <v>3300042</v>
          </cell>
          <cell r="C982" t="str">
            <v>ESSIEU ARRIÈRE AVEC ÉTRIE</v>
          </cell>
          <cell r="D982" t="str">
            <v>RS DE FIXATION 42</v>
          </cell>
          <cell r="E982">
            <v>331</v>
          </cell>
          <cell r="F982" t="str">
            <v>REARAXLE WITH CLAMPS 42</v>
          </cell>
        </row>
        <row r="983">
          <cell r="A983">
            <v>3300043</v>
          </cell>
          <cell r="B983">
            <v>3300043</v>
          </cell>
          <cell r="C983" t="str">
            <v>ESSIEU AR CPL POUR FREIN</v>
          </cell>
          <cell r="D983" t="str">
            <v>ASSISTANT 42</v>
          </cell>
          <cell r="E983">
            <v>331</v>
          </cell>
          <cell r="F983" t="str">
            <v>REARAXLE CPL FOR ASSISTAN</v>
          </cell>
        </row>
        <row r="984">
          <cell r="A984">
            <v>3300044</v>
          </cell>
          <cell r="B984">
            <v>3300044</v>
          </cell>
          <cell r="C984" t="str">
            <v>ESSIEU AR CPL POUR COMMAN</v>
          </cell>
          <cell r="D984" t="str">
            <v>DE À UN BRAS 42</v>
          </cell>
          <cell r="E984">
            <v>331</v>
          </cell>
          <cell r="F984" t="str">
            <v>REARAXLE CPL FOR ONE-ARM</v>
          </cell>
        </row>
        <row r="985">
          <cell r="A985">
            <v>3300045</v>
          </cell>
          <cell r="B985">
            <v>3300045</v>
          </cell>
          <cell r="C985" t="str">
            <v>ESSIEU ARRIÈRE AVEC ÉTRIE</v>
          </cell>
          <cell r="D985" t="str">
            <v>RS DE FIXATION 45</v>
          </cell>
          <cell r="E985">
            <v>331</v>
          </cell>
          <cell r="F985" t="str">
            <v>REARAXLE WITH CLAMPS 45</v>
          </cell>
        </row>
        <row r="986">
          <cell r="A986">
            <v>3300046</v>
          </cell>
          <cell r="B986">
            <v>3300046</v>
          </cell>
          <cell r="C986" t="str">
            <v>ESSIEU AR CPL POUR FREIN</v>
          </cell>
          <cell r="D986" t="str">
            <v>ASSISTANT 45</v>
          </cell>
          <cell r="E986">
            <v>331</v>
          </cell>
          <cell r="F986" t="str">
            <v>REARAXLE CPL FOR ASSISTAN</v>
          </cell>
        </row>
        <row r="987">
          <cell r="A987">
            <v>3300047</v>
          </cell>
          <cell r="B987">
            <v>3300047</v>
          </cell>
          <cell r="C987" t="str">
            <v>ESSIEU AR CPL POUR COMMAN</v>
          </cell>
          <cell r="D987" t="str">
            <v>DE À UN BRAS 45</v>
          </cell>
          <cell r="E987">
            <v>331</v>
          </cell>
          <cell r="F987" t="str">
            <v>REARAXLE CPL FOR ONE-ARM</v>
          </cell>
        </row>
        <row r="988">
          <cell r="A988">
            <v>3300050</v>
          </cell>
          <cell r="B988">
            <v>3300050</v>
          </cell>
          <cell r="C988" t="str">
            <v>ESSIEU ARRIÈRE AVEC ÉTRIE</v>
          </cell>
          <cell r="D988" t="str">
            <v>RS DE FIXATION 50</v>
          </cell>
          <cell r="E988">
            <v>331</v>
          </cell>
          <cell r="F988" t="str">
            <v>REARAXLE WITH CLAMPS 50</v>
          </cell>
        </row>
        <row r="989">
          <cell r="A989">
            <v>3300051</v>
          </cell>
          <cell r="B989">
            <v>3300051</v>
          </cell>
          <cell r="C989" t="str">
            <v>ESSIEU AR CPL POUR FREIN</v>
          </cell>
          <cell r="D989" t="str">
            <v>ASSISTANT 50</v>
          </cell>
          <cell r="E989">
            <v>331</v>
          </cell>
          <cell r="F989" t="str">
            <v>REARAXLE CPL FOR ASSISTAN</v>
          </cell>
        </row>
        <row r="990">
          <cell r="A990">
            <v>3300052</v>
          </cell>
          <cell r="B990">
            <v>3300052</v>
          </cell>
          <cell r="C990" t="str">
            <v>ESSIEU AR CPL POUR COMMAN</v>
          </cell>
          <cell r="D990" t="str">
            <v>DE À UN BRAS 50</v>
          </cell>
          <cell r="E990">
            <v>331</v>
          </cell>
          <cell r="F990" t="str">
            <v>REARAXLE CPL FOR ONE-ARM</v>
          </cell>
        </row>
        <row r="991">
          <cell r="A991">
            <v>3300053</v>
          </cell>
          <cell r="B991">
            <v>3300053</v>
          </cell>
          <cell r="C991" t="str">
            <v>KIT DE MONTAGE FREIN D’AS</v>
          </cell>
          <cell r="D991" t="str">
            <v>SISTANT</v>
          </cell>
          <cell r="E991">
            <v>449</v>
          </cell>
          <cell r="F991" t="str">
            <v>ASSEMBLY KIT ASSISTANT BR</v>
          </cell>
        </row>
        <row r="992">
          <cell r="A992">
            <v>3300054</v>
          </cell>
          <cell r="B992">
            <v>3300054</v>
          </cell>
          <cell r="C992" t="str">
            <v>KIT D'ASSEMBLAGE MAIN DOU</v>
          </cell>
          <cell r="D992" t="str">
            <v>BLE</v>
          </cell>
          <cell r="E992">
            <v>331</v>
          </cell>
          <cell r="F992" t="str">
            <v>ASSEMBLY KIT ONE-ARM DRIV</v>
          </cell>
        </row>
        <row r="993">
          <cell r="A993">
            <v>3300224</v>
          </cell>
          <cell r="B993">
            <v>3300224</v>
          </cell>
          <cell r="C993" t="str">
            <v>ESSIEU AR FREIN ASSISTANT</v>
          </cell>
          <cell r="D993" t="str">
            <v xml:space="preserve"> B3 24 CPL</v>
          </cell>
          <cell r="E993">
            <v>539</v>
          </cell>
          <cell r="F993" t="str">
            <v>REARAXLE ASSISTANT BRAKE</v>
          </cell>
        </row>
        <row r="994">
          <cell r="A994">
            <v>3300227</v>
          </cell>
          <cell r="B994">
            <v>3300227</v>
          </cell>
          <cell r="C994" t="str">
            <v>ESSIEU AR FREIN ASSISTANT</v>
          </cell>
          <cell r="D994" t="str">
            <v xml:space="preserve"> B3 27 CPL</v>
          </cell>
          <cell r="E994">
            <v>539</v>
          </cell>
          <cell r="F994" t="str">
            <v>REARAXLE ASSISTANT BRAKE</v>
          </cell>
        </row>
        <row r="995">
          <cell r="A995">
            <v>3300230</v>
          </cell>
          <cell r="B995">
            <v>3300230</v>
          </cell>
          <cell r="C995" t="str">
            <v>ESSIEU AR FREIN ASSISTANT</v>
          </cell>
          <cell r="D995" t="str">
            <v xml:space="preserve"> B3 30 CPL</v>
          </cell>
          <cell r="E995">
            <v>539</v>
          </cell>
          <cell r="F995" t="str">
            <v>REARAXLE ASSISTANT BRAKE</v>
          </cell>
        </row>
        <row r="996">
          <cell r="A996">
            <v>3300233</v>
          </cell>
          <cell r="B996">
            <v>3300233</v>
          </cell>
          <cell r="C996" t="str">
            <v>ESSIEU AR FREIN ASSISTANT</v>
          </cell>
          <cell r="D996" t="str">
            <v xml:space="preserve"> B3 33 CPL</v>
          </cell>
          <cell r="E996">
            <v>539</v>
          </cell>
          <cell r="F996" t="str">
            <v>REARAXLE ASSISTANT BRAKE</v>
          </cell>
        </row>
        <row r="997">
          <cell r="A997">
            <v>3301124</v>
          </cell>
          <cell r="B997">
            <v>3301124</v>
          </cell>
          <cell r="C997" t="str">
            <v>TUBE ESSIEU ARRIÈRE AVEC</v>
          </cell>
          <cell r="D997" t="str">
            <v>BOULON 24</v>
          </cell>
          <cell r="E997">
            <v>175</v>
          </cell>
          <cell r="F997" t="str">
            <v>TUBE REARAXLE W BULT 24</v>
          </cell>
        </row>
        <row r="998">
          <cell r="A998">
            <v>3301127</v>
          </cell>
          <cell r="B998">
            <v>3301127</v>
          </cell>
          <cell r="C998" t="str">
            <v>TUBE ESSIEU ARRIÈRE AVEC</v>
          </cell>
          <cell r="D998" t="str">
            <v>BOULON 27</v>
          </cell>
          <cell r="E998">
            <v>175</v>
          </cell>
          <cell r="F998" t="str">
            <v>TUBE REARAXLE W BULT 27</v>
          </cell>
        </row>
        <row r="999">
          <cell r="A999">
            <v>3301130</v>
          </cell>
          <cell r="B999">
            <v>3301130</v>
          </cell>
          <cell r="C999" t="str">
            <v>TUBE ESSIEU ARRIÈRE AVEC</v>
          </cell>
          <cell r="D999" t="str">
            <v>BOULON 30</v>
          </cell>
          <cell r="E999">
            <v>175</v>
          </cell>
          <cell r="F999" t="str">
            <v>TUBE REARAXLE W BULT 30</v>
          </cell>
        </row>
        <row r="1000">
          <cell r="A1000">
            <v>3301133</v>
          </cell>
          <cell r="B1000">
            <v>3301133</v>
          </cell>
          <cell r="C1000" t="str">
            <v>TUBE ESSIEU ARRIÈRE AVEC</v>
          </cell>
          <cell r="D1000" t="str">
            <v>BOULON 33</v>
          </cell>
          <cell r="E1000">
            <v>175</v>
          </cell>
          <cell r="F1000" t="str">
            <v>TUBE REARAXLE W BULT 33</v>
          </cell>
        </row>
        <row r="1001">
          <cell r="A1001">
            <v>3301136</v>
          </cell>
          <cell r="B1001">
            <v>3301136</v>
          </cell>
          <cell r="C1001" t="str">
            <v>TUBE ESSIEU ARRIÈRE AVEC</v>
          </cell>
          <cell r="D1001" t="str">
            <v>BOULON 36</v>
          </cell>
          <cell r="E1001">
            <v>175</v>
          </cell>
          <cell r="F1001" t="str">
            <v>TUBE REARAXLE W BULT 36</v>
          </cell>
        </row>
        <row r="1002">
          <cell r="A1002">
            <v>3301139</v>
          </cell>
          <cell r="B1002">
            <v>3301139</v>
          </cell>
          <cell r="C1002" t="str">
            <v>TUBE ESSIEU ARRIÈRE AVEC</v>
          </cell>
          <cell r="D1002" t="str">
            <v>BOULON 39</v>
          </cell>
          <cell r="E1002">
            <v>175</v>
          </cell>
          <cell r="F1002" t="str">
            <v>TUBE REARAXLE W BULT 39</v>
          </cell>
        </row>
        <row r="1003">
          <cell r="A1003">
            <v>3301142</v>
          </cell>
          <cell r="B1003">
            <v>3301142</v>
          </cell>
          <cell r="C1003" t="str">
            <v>TUBE ESSIEU ARRIÈRE AVEC</v>
          </cell>
          <cell r="D1003" t="str">
            <v>BOULON 42</v>
          </cell>
          <cell r="E1003">
            <v>175</v>
          </cell>
          <cell r="F1003" t="str">
            <v>TUBE REARAXLE W BULT 42</v>
          </cell>
        </row>
        <row r="1004">
          <cell r="A1004">
            <v>3301145</v>
          </cell>
          <cell r="B1004">
            <v>3301145</v>
          </cell>
          <cell r="C1004" t="str">
            <v>TUBE ESSIEU ARRIÈRE AVEC</v>
          </cell>
          <cell r="D1004" t="str">
            <v>BOULON 45</v>
          </cell>
          <cell r="E1004">
            <v>175</v>
          </cell>
          <cell r="F1004" t="str">
            <v>TUBE REARAXLE W BULT 45</v>
          </cell>
        </row>
        <row r="1005">
          <cell r="A1005">
            <v>3301150</v>
          </cell>
          <cell r="B1005">
            <v>3301150</v>
          </cell>
          <cell r="C1005" t="str">
            <v>TUBE ESSIEU ARRIÈRE AVEC</v>
          </cell>
          <cell r="D1005" t="str">
            <v>BOULON 50</v>
          </cell>
          <cell r="E1005">
            <v>175</v>
          </cell>
          <cell r="F1005" t="str">
            <v>TUBE REARAXLE W BULT 50</v>
          </cell>
        </row>
        <row r="1006">
          <cell r="A1006">
            <v>3301224</v>
          </cell>
          <cell r="B1006">
            <v>3301224</v>
          </cell>
          <cell r="C1006" t="str">
            <v>ESSIEU AR MICRO 24</v>
          </cell>
          <cell r="D1006" t="str">
            <v xml:space="preserve"> </v>
          </cell>
          <cell r="E1006">
            <v>481</v>
          </cell>
          <cell r="F1006" t="str">
            <v>REARAXLE MICRO 24</v>
          </cell>
        </row>
        <row r="1007">
          <cell r="A1007">
            <v>3301227</v>
          </cell>
          <cell r="B1007">
            <v>3301227</v>
          </cell>
          <cell r="C1007" t="str">
            <v>ESSIEU AR MICRO 27</v>
          </cell>
          <cell r="D1007" t="str">
            <v xml:space="preserve"> </v>
          </cell>
          <cell r="E1007">
            <v>481</v>
          </cell>
          <cell r="F1007" t="str">
            <v>REARAXLE MICRO 27</v>
          </cell>
        </row>
        <row r="1008">
          <cell r="A1008">
            <v>3301230</v>
          </cell>
          <cell r="B1008">
            <v>3301230</v>
          </cell>
          <cell r="C1008" t="str">
            <v>ESSIEU AR MICRO 30</v>
          </cell>
          <cell r="D1008" t="str">
            <v xml:space="preserve"> </v>
          </cell>
          <cell r="E1008">
            <v>481</v>
          </cell>
          <cell r="F1008" t="str">
            <v>REARAXLE MICRO 30</v>
          </cell>
        </row>
        <row r="1009">
          <cell r="A1009">
            <v>3302102</v>
          </cell>
          <cell r="B1009">
            <v>3302102</v>
          </cell>
          <cell r="C1009" t="str">
            <v>ARBRE D’EXTRÉMITÉ ESSIEU</v>
          </cell>
          <cell r="D1009" t="str">
            <v>ARRIÈRE 0 DEGRÉ</v>
          </cell>
          <cell r="E1009">
            <v>81</v>
          </cell>
          <cell r="F1009" t="str">
            <v>END SHAFT REAR AXLE  0 DE</v>
          </cell>
        </row>
        <row r="1010">
          <cell r="A1010">
            <v>3302103</v>
          </cell>
          <cell r="B1010">
            <v>3302103</v>
          </cell>
          <cell r="C1010" t="str">
            <v>ÉTRIER ESSIEU AR 19 MM</v>
          </cell>
          <cell r="D1010" t="str">
            <v xml:space="preserve"> </v>
          </cell>
          <cell r="E1010">
            <v>57</v>
          </cell>
          <cell r="F1010" t="str">
            <v>CLAMP REARAXEL 19 MM</v>
          </cell>
        </row>
        <row r="1011">
          <cell r="A1011">
            <v>3302104</v>
          </cell>
          <cell r="B1011">
            <v>3302104</v>
          </cell>
          <cell r="C1011" t="str">
            <v>ÉTRIER ENTRETOISE SURÉLEV</v>
          </cell>
          <cell r="D1011" t="str">
            <v>ÉE 19 NOUVEAU</v>
          </cell>
          <cell r="E1011">
            <v>20</v>
          </cell>
          <cell r="F1011" t="str">
            <v>CLAMP SPACER ELEVATED 19</v>
          </cell>
        </row>
        <row r="1012">
          <cell r="A1012">
            <v>3302105</v>
          </cell>
          <cell r="B1012">
            <v>3302105</v>
          </cell>
          <cell r="C1012" t="str">
            <v>ÉTRIER ENTRETOISE SURÉLEV</v>
          </cell>
          <cell r="D1012" t="str">
            <v>ÉE 26 NOUVEAU</v>
          </cell>
          <cell r="E1012">
            <v>20</v>
          </cell>
          <cell r="F1012" t="str">
            <v>CLAMP SPACER ELEVATED 26</v>
          </cell>
        </row>
        <row r="1013">
          <cell r="A1013">
            <v>3302106</v>
          </cell>
          <cell r="B1013">
            <v>3302106</v>
          </cell>
          <cell r="C1013" t="str">
            <v>ÉTRIER ESSIEU ARRIÈRE 26 </v>
          </cell>
          <cell r="D1013" t="str">
            <v>MM</v>
          </cell>
          <cell r="E1013">
            <v>33</v>
          </cell>
          <cell r="F1013" t="str">
            <v>CLAMP REAR AXEL 26 MM</v>
          </cell>
        </row>
        <row r="1014">
          <cell r="A1014">
            <v>3302107</v>
          </cell>
          <cell r="B1014">
            <v>3302107</v>
          </cell>
          <cell r="C1014" t="str">
            <v>ÉTRIER ESSIEU ARRIÈRE, ÉC</v>
          </cell>
          <cell r="D1014" t="str">
            <v>ART 10 MM</v>
          </cell>
          <cell r="E1014">
            <v>20</v>
          </cell>
          <cell r="F1014" t="str">
            <v>CLAMP REAR AXEL DISTANS 1</v>
          </cell>
        </row>
        <row r="1015">
          <cell r="A1015">
            <v>3302109</v>
          </cell>
          <cell r="B1015">
            <v>3302109</v>
          </cell>
          <cell r="C1015" t="str">
            <v>ÉTRIER ESSIEU AR HIGH INT</v>
          </cell>
          <cell r="D1015" t="str">
            <v>ERLAYER 26UK</v>
          </cell>
          <cell r="E1015">
            <v>20</v>
          </cell>
          <cell r="F1015" t="str">
            <v>CLAMP REARAXLE HIGH INTER</v>
          </cell>
        </row>
        <row r="1016">
          <cell r="A1016">
            <v>3302110</v>
          </cell>
          <cell r="B1016">
            <v>3302110</v>
          </cell>
          <cell r="C1016" t="str">
            <v>MANCHON DE FIXATION STD P</v>
          </cell>
          <cell r="D1016" t="str">
            <v>AIRE</v>
          </cell>
          <cell r="E1016">
            <v>160</v>
          </cell>
          <cell r="F1016" t="str">
            <v>CLAMPING SLEEVE STD PAIR</v>
          </cell>
        </row>
        <row r="1017">
          <cell r="A1017">
            <v>3302113</v>
          </cell>
          <cell r="B1017">
            <v>3302113</v>
          </cell>
          <cell r="C1017" t="str">
            <v>ENTRETOISE SUPÉRIEURE STD</v>
          </cell>
          <cell r="D1017" t="str">
            <v xml:space="preserve"> </v>
          </cell>
          <cell r="E1017">
            <v>16</v>
          </cell>
          <cell r="F1017" t="str">
            <v>SPACER UPPER STD</v>
          </cell>
        </row>
        <row r="1018">
          <cell r="A1018">
            <v>3302130</v>
          </cell>
          <cell r="B1018">
            <v>3302130</v>
          </cell>
          <cell r="C1018" t="str">
            <v>ESSIEU ARRIÈRE EN CARBONE</v>
          </cell>
          <cell r="D1018" t="str">
            <v>, LARGEUR 30</v>
          </cell>
          <cell r="E1018">
            <v>175</v>
          </cell>
          <cell r="F1018" t="str">
            <v>REAR AXLE CARBON WIDE 30</v>
          </cell>
        </row>
        <row r="1019">
          <cell r="A1019">
            <v>3302131</v>
          </cell>
          <cell r="B1019">
            <v>3302131</v>
          </cell>
          <cell r="C1019" t="str">
            <v>ESSIEU ARRIÈRE EN CARBONE</v>
          </cell>
          <cell r="D1019" t="str">
            <v>, LARGEUR 30 + 1,5</v>
          </cell>
          <cell r="E1019">
            <v>175</v>
          </cell>
          <cell r="F1019" t="str">
            <v>REAR AXLE CARBON WIDE 30</v>
          </cell>
        </row>
        <row r="1020">
          <cell r="A1020">
            <v>3302133</v>
          </cell>
          <cell r="B1020">
            <v>3302133</v>
          </cell>
          <cell r="C1020" t="str">
            <v>ESSIEU ARRIÈRE EN CARBONE</v>
          </cell>
          <cell r="D1020" t="str">
            <v xml:space="preserve"> LARGEUR 33</v>
          </cell>
          <cell r="E1020">
            <v>175</v>
          </cell>
          <cell r="F1020" t="str">
            <v>REAR AXLE CARBON WIDE 33</v>
          </cell>
        </row>
        <row r="1021">
          <cell r="A1021">
            <v>3302134</v>
          </cell>
          <cell r="B1021">
            <v>3302134</v>
          </cell>
          <cell r="C1021" t="str">
            <v>ESSIEU ARRIÈRE EN CARBONE</v>
          </cell>
          <cell r="D1021" t="str">
            <v>, LARGEUR 33 +1,5</v>
          </cell>
          <cell r="E1021">
            <v>175</v>
          </cell>
          <cell r="F1021" t="str">
            <v>REAR AXLE CARBON WIDE 33</v>
          </cell>
        </row>
        <row r="1022">
          <cell r="A1022">
            <v>3302136</v>
          </cell>
          <cell r="B1022">
            <v>3302136</v>
          </cell>
          <cell r="C1022" t="str">
            <v>ESSIEU ARRIÈRE EN CARBONE</v>
          </cell>
          <cell r="D1022" t="str">
            <v>, LARGEUR 36</v>
          </cell>
          <cell r="E1022">
            <v>175</v>
          </cell>
          <cell r="F1022" t="str">
            <v>REAR AXLE CARBON WIDE 36</v>
          </cell>
        </row>
        <row r="1023">
          <cell r="A1023">
            <v>3302137</v>
          </cell>
          <cell r="B1023">
            <v>3302137</v>
          </cell>
          <cell r="C1023" t="str">
            <v>ESSIEU ARRIÈRE EN CARBONE</v>
          </cell>
          <cell r="D1023" t="str">
            <v>, LARGEUR 36 + 1,5</v>
          </cell>
          <cell r="E1023">
            <v>175</v>
          </cell>
          <cell r="F1023" t="str">
            <v>REAR AXLE CARBON WIDE 36</v>
          </cell>
        </row>
        <row r="1024">
          <cell r="A1024">
            <v>3302139</v>
          </cell>
          <cell r="B1024">
            <v>3302139</v>
          </cell>
          <cell r="C1024" t="str">
            <v>ESSIEU ARRIÈRE EN CARBONE</v>
          </cell>
          <cell r="D1024" t="str">
            <v xml:space="preserve"> LARGE 39</v>
          </cell>
          <cell r="E1024">
            <v>175</v>
          </cell>
          <cell r="F1024" t="str">
            <v>REAR AXLE CARBON WIDE 39</v>
          </cell>
        </row>
        <row r="1025">
          <cell r="A1025">
            <v>3302140</v>
          </cell>
          <cell r="B1025">
            <v>3302140</v>
          </cell>
          <cell r="C1025" t="str">
            <v>ESSIEU ARRIÈRE EN CARBONE</v>
          </cell>
          <cell r="D1025" t="str">
            <v xml:space="preserve"> LARGEUR 39 +1,5</v>
          </cell>
          <cell r="E1025">
            <v>175</v>
          </cell>
          <cell r="F1025" t="str">
            <v>REAR AXLE CARBON WIDE 39</v>
          </cell>
        </row>
        <row r="1026">
          <cell r="A1026">
            <v>3302142</v>
          </cell>
          <cell r="B1026">
            <v>3302142</v>
          </cell>
          <cell r="C1026" t="str">
            <v>ESSIEU ARRIÈRE EN CARBONE</v>
          </cell>
          <cell r="D1026" t="str">
            <v xml:space="preserve"> LARGEUR 42</v>
          </cell>
          <cell r="E1026">
            <v>175</v>
          </cell>
          <cell r="F1026" t="str">
            <v>REAR AXLE CARBON WIDE 42</v>
          </cell>
        </row>
        <row r="1027">
          <cell r="A1027">
            <v>3302143</v>
          </cell>
          <cell r="B1027">
            <v>3302143</v>
          </cell>
          <cell r="C1027" t="str">
            <v>ESSIEU ARRIÈRE EN CARBONE</v>
          </cell>
          <cell r="D1027" t="str">
            <v xml:space="preserve"> LARGEUR 42 + 1,5</v>
          </cell>
          <cell r="E1027">
            <v>175</v>
          </cell>
          <cell r="F1027" t="str">
            <v>REAR AXLE CARBON WIDE 42</v>
          </cell>
        </row>
        <row r="1028">
          <cell r="A1028">
            <v>3302145</v>
          </cell>
          <cell r="B1028">
            <v>3302145</v>
          </cell>
          <cell r="C1028" t="str">
            <v>ESSIEU ARRIÈRE EN CARBONE</v>
          </cell>
          <cell r="D1028" t="str">
            <v xml:space="preserve"> LARGEUR 45</v>
          </cell>
          <cell r="E1028">
            <v>175</v>
          </cell>
          <cell r="F1028" t="str">
            <v>REAR AXLE CARBON WIDE 45</v>
          </cell>
        </row>
        <row r="1029">
          <cell r="A1029">
            <v>3302146</v>
          </cell>
          <cell r="B1029">
            <v>3302146</v>
          </cell>
          <cell r="C1029" t="str">
            <v>ESSIEU ARRIÈRE EN CARBONE</v>
          </cell>
          <cell r="D1029" t="str">
            <v xml:space="preserve"> LARGEUR 45 +1,5</v>
          </cell>
          <cell r="E1029">
            <v>175</v>
          </cell>
          <cell r="F1029" t="str">
            <v>REAR AXLE CARBON WIDE 45</v>
          </cell>
        </row>
        <row r="1030">
          <cell r="A1030">
            <v>3302150</v>
          </cell>
          <cell r="B1030">
            <v>3302150</v>
          </cell>
          <cell r="C1030" t="str">
            <v>ESSIEU ARRIÈRE EN CARBONE</v>
          </cell>
          <cell r="D1030" t="str">
            <v xml:space="preserve"> LARGEUR 50</v>
          </cell>
          <cell r="E1030">
            <v>175</v>
          </cell>
          <cell r="F1030" t="str">
            <v>REAR AXLE CARBON WIDE 50</v>
          </cell>
        </row>
        <row r="1031">
          <cell r="A1031">
            <v>3302151</v>
          </cell>
          <cell r="B1031">
            <v>3302151</v>
          </cell>
          <cell r="C1031" t="str">
            <v>ESSIEU ARRIÈRE EN CARBONE</v>
          </cell>
          <cell r="D1031" t="str">
            <v xml:space="preserve"> LARGEUR 50 + 1,5</v>
          </cell>
          <cell r="E1031">
            <v>175</v>
          </cell>
          <cell r="F1031" t="str">
            <v>REAR AXLE CARBON WIDE 50</v>
          </cell>
        </row>
        <row r="1032">
          <cell r="A1032">
            <v>3302324</v>
          </cell>
          <cell r="B1032">
            <v>3302324</v>
          </cell>
          <cell r="C1032" t="str">
            <v>ESSIEU ARRIÈRE EN CARBONE</v>
          </cell>
          <cell r="D1032" t="str">
            <v xml:space="preserve"> AVEC FIXATIONS LARG. 24</v>
          </cell>
          <cell r="E1032">
            <v>331</v>
          </cell>
          <cell r="F1032" t="str">
            <v>REAR AXLE CARBON WITH ATT</v>
          </cell>
        </row>
        <row r="1033">
          <cell r="A1033">
            <v>3302325</v>
          </cell>
          <cell r="B1033">
            <v>3302325</v>
          </cell>
          <cell r="C1033" t="str">
            <v>ESSIEU ARRIÈRE CARBONE AV</v>
          </cell>
          <cell r="D1033" t="str">
            <v>EC FIXATIONS LARG 24 +1,5</v>
          </cell>
          <cell r="E1033">
            <v>331</v>
          </cell>
          <cell r="F1033" t="str">
            <v>REAR AXLE CARBON WITH ATT</v>
          </cell>
        </row>
        <row r="1034">
          <cell r="A1034">
            <v>3302327</v>
          </cell>
          <cell r="B1034">
            <v>3302327</v>
          </cell>
          <cell r="C1034" t="str">
            <v>ESSIEU ARRIÈRE EN CARBONE</v>
          </cell>
          <cell r="D1034" t="str">
            <v xml:space="preserve"> AVEC FIXATIONS LARG. 27</v>
          </cell>
          <cell r="E1034">
            <v>331</v>
          </cell>
          <cell r="F1034" t="str">
            <v>REAR AXLE CARBON WITH ATT</v>
          </cell>
        </row>
        <row r="1035">
          <cell r="A1035">
            <v>3302328</v>
          </cell>
          <cell r="B1035">
            <v>3302328</v>
          </cell>
          <cell r="C1035" t="str">
            <v>ESSIEU ARRIÈRE CARBONE AV</v>
          </cell>
          <cell r="D1035" t="str">
            <v>EC FIXATIONS LARG 27 +1,5</v>
          </cell>
          <cell r="E1035">
            <v>331</v>
          </cell>
          <cell r="F1035" t="str">
            <v>REAR AXLE CARBON WITH ATT</v>
          </cell>
        </row>
        <row r="1036">
          <cell r="A1036">
            <v>3302330</v>
          </cell>
          <cell r="B1036">
            <v>3302330</v>
          </cell>
          <cell r="C1036" t="str">
            <v>ESSIEU ARRIÈRE EN CARBONE</v>
          </cell>
          <cell r="D1036" t="str">
            <v xml:space="preserve"> AVEC FIXATIONS LARG. 30</v>
          </cell>
          <cell r="E1036">
            <v>331</v>
          </cell>
          <cell r="F1036" t="str">
            <v>REAR AXLE CARBON WITH ATT</v>
          </cell>
        </row>
        <row r="1037">
          <cell r="A1037">
            <v>3302331</v>
          </cell>
          <cell r="B1037">
            <v>3302331</v>
          </cell>
          <cell r="C1037" t="str">
            <v>ESSIEU ARRIÈRE CARBONE AV</v>
          </cell>
          <cell r="D1037" t="str">
            <v>EC FIXATIONS LARG 30 +1,5</v>
          </cell>
          <cell r="E1037">
            <v>331</v>
          </cell>
          <cell r="F1037" t="str">
            <v>REAR AXLE CARBON WITH ATT</v>
          </cell>
        </row>
        <row r="1038">
          <cell r="A1038">
            <v>3302333</v>
          </cell>
          <cell r="B1038">
            <v>3302333</v>
          </cell>
          <cell r="C1038" t="str">
            <v>ESSIEU ARRIÈRE EN CARBONE</v>
          </cell>
          <cell r="D1038" t="str">
            <v xml:space="preserve"> AVEC FIXATIONS LARG. 33</v>
          </cell>
          <cell r="E1038">
            <v>331</v>
          </cell>
          <cell r="F1038" t="str">
            <v>REAR AXLE CARBON WITH ATT</v>
          </cell>
        </row>
        <row r="1039">
          <cell r="A1039">
            <v>3302334</v>
          </cell>
          <cell r="B1039">
            <v>3302334</v>
          </cell>
          <cell r="C1039" t="str">
            <v>ESSIEU ARRIÈRE CARBONE AV</v>
          </cell>
          <cell r="D1039" t="str">
            <v>EC FIXATIONS LARG 33 +1,5</v>
          </cell>
          <cell r="E1039">
            <v>331</v>
          </cell>
          <cell r="F1039" t="str">
            <v>REAR AXLE CARBON WITH ATT</v>
          </cell>
        </row>
        <row r="1040">
          <cell r="A1040">
            <v>3302336</v>
          </cell>
          <cell r="B1040">
            <v>3302336</v>
          </cell>
          <cell r="C1040" t="str">
            <v>ESSIEU ARRIÈRE EN CARBONE</v>
          </cell>
          <cell r="D1040" t="str">
            <v xml:space="preserve"> AVEC FIXATIONS LARG. 36</v>
          </cell>
          <cell r="E1040">
            <v>331</v>
          </cell>
          <cell r="F1040" t="str">
            <v>REAR AXLE CARBON WITH ATT</v>
          </cell>
        </row>
        <row r="1041">
          <cell r="A1041">
            <v>3302337</v>
          </cell>
          <cell r="B1041">
            <v>3302337</v>
          </cell>
          <cell r="C1041" t="str">
            <v>ESSIEU ARRIÈRE CARBONE AV</v>
          </cell>
          <cell r="D1041" t="str">
            <v>EC FIXATIONS L 36 + 1,5</v>
          </cell>
          <cell r="E1041">
            <v>331</v>
          </cell>
          <cell r="F1041" t="str">
            <v>REAR AXLE CARBON WITH ATT</v>
          </cell>
        </row>
        <row r="1042">
          <cell r="A1042">
            <v>3302339</v>
          </cell>
          <cell r="B1042">
            <v>3302339</v>
          </cell>
          <cell r="C1042" t="str">
            <v>ESSIEU ARRIÈRE EN CARBONE</v>
          </cell>
          <cell r="D1042" t="str">
            <v xml:space="preserve"> AVEC FIXATIONS LARG. 39</v>
          </cell>
          <cell r="E1042">
            <v>331</v>
          </cell>
          <cell r="F1042" t="str">
            <v>REAR AXLE CARBON WITH ATT</v>
          </cell>
        </row>
        <row r="1043">
          <cell r="A1043">
            <v>3302340</v>
          </cell>
          <cell r="B1043">
            <v>3302340</v>
          </cell>
          <cell r="C1043" t="str">
            <v>ESSIEU ARRIÈRE CARBONE AV</v>
          </cell>
          <cell r="D1043" t="str">
            <v>EC FIXATIONS LARG 39 +1,5</v>
          </cell>
          <cell r="E1043">
            <v>331</v>
          </cell>
          <cell r="F1043" t="str">
            <v>REAR AXLE CARBON WITH ATT</v>
          </cell>
        </row>
        <row r="1044">
          <cell r="A1044">
            <v>3302342</v>
          </cell>
          <cell r="B1044">
            <v>3302342</v>
          </cell>
          <cell r="C1044" t="str">
            <v>ESSIEU ARRIÈRE EN CARBONE</v>
          </cell>
          <cell r="D1044" t="str">
            <v xml:space="preserve"> AVEC FIXATIONS LARG. 42</v>
          </cell>
          <cell r="E1044">
            <v>331</v>
          </cell>
          <cell r="F1044" t="str">
            <v>REAR AXLE CARBON WITH ATT</v>
          </cell>
        </row>
        <row r="1045">
          <cell r="A1045">
            <v>3302343</v>
          </cell>
          <cell r="B1045">
            <v>3302343</v>
          </cell>
          <cell r="C1045" t="str">
            <v>ESSIEU ARRIÈRE CARBONE AV</v>
          </cell>
          <cell r="D1045" t="str">
            <v>EC FIXATIONS LARG 42 +1,5</v>
          </cell>
          <cell r="E1045">
            <v>331</v>
          </cell>
          <cell r="F1045" t="str">
            <v>REAR AXLE CARBON WITH ATT</v>
          </cell>
        </row>
        <row r="1046">
          <cell r="A1046">
            <v>3302345</v>
          </cell>
          <cell r="B1046">
            <v>3302345</v>
          </cell>
          <cell r="C1046" t="str">
            <v>ESSIEU ARRIÈRE EN CARBONE</v>
          </cell>
          <cell r="D1046" t="str">
            <v xml:space="preserve"> AVEC FIXATIONS LARG. 45</v>
          </cell>
          <cell r="E1046">
            <v>331</v>
          </cell>
          <cell r="F1046" t="str">
            <v>REAR AXLE CARBON WITH ATT</v>
          </cell>
        </row>
        <row r="1047">
          <cell r="A1047">
            <v>3302346</v>
          </cell>
          <cell r="B1047">
            <v>3302346</v>
          </cell>
          <cell r="C1047" t="str">
            <v>ESSIEU ARRIÈRE CARBONE AV</v>
          </cell>
          <cell r="D1047" t="str">
            <v>EC FIXATIONS LARG 45 +1,5</v>
          </cell>
          <cell r="E1047">
            <v>331</v>
          </cell>
          <cell r="F1047" t="str">
            <v>REAR AXLE CARBON WITH ATT</v>
          </cell>
        </row>
        <row r="1048">
          <cell r="A1048">
            <v>3302350</v>
          </cell>
          <cell r="B1048">
            <v>3302350</v>
          </cell>
          <cell r="C1048" t="str">
            <v>ESSIEU ARRIÈRE EN CARBONE</v>
          </cell>
          <cell r="D1048" t="str">
            <v xml:space="preserve"> AVEC FIXATIONS LARG. 50</v>
          </cell>
          <cell r="E1048">
            <v>331</v>
          </cell>
          <cell r="F1048" t="str">
            <v>REAR AXLE CARBON WITH ATT</v>
          </cell>
        </row>
        <row r="1049">
          <cell r="A1049">
            <v>3302351</v>
          </cell>
          <cell r="B1049">
            <v>3302351</v>
          </cell>
          <cell r="C1049" t="str">
            <v>ESSIEU ARRIÈRE CARBONE AV</v>
          </cell>
          <cell r="D1049" t="str">
            <v>EC FIXATIONS L 50 + 1,5</v>
          </cell>
          <cell r="E1049">
            <v>331</v>
          </cell>
          <cell r="F1049" t="str">
            <v>REAR AXLE CARBON WITH ATT</v>
          </cell>
        </row>
        <row r="1050">
          <cell r="A1050">
            <v>3302510</v>
          </cell>
          <cell r="B1050">
            <v>3302510</v>
          </cell>
          <cell r="C1050" t="str">
            <v>KIT D’ASSEMBLAGE ESSIEU E</v>
          </cell>
          <cell r="D1050" t="str">
            <v>N CARBONE +10 MM</v>
          </cell>
          <cell r="E1050">
            <v>302</v>
          </cell>
          <cell r="F1050" t="str">
            <v>ASSEMBLY KIT CARBON AXLE</v>
          </cell>
        </row>
        <row r="1051">
          <cell r="A1051">
            <v>3302520</v>
          </cell>
          <cell r="B1051">
            <v>3302520</v>
          </cell>
          <cell r="C1051" t="str">
            <v>KIT D’ASSEMBLAGE ESSIEU E</v>
          </cell>
          <cell r="D1051" t="str">
            <v>N CARBONE +20 MM</v>
          </cell>
          <cell r="E1051">
            <v>342</v>
          </cell>
          <cell r="F1051" t="str">
            <v>ASSEMBLY KIT CARBON AXLE</v>
          </cell>
        </row>
        <row r="1052">
          <cell r="A1052">
            <v>3302530</v>
          </cell>
          <cell r="B1052">
            <v>3302530</v>
          </cell>
          <cell r="C1052" t="str">
            <v>KIT D’ASSEMBLAGE ESSIEU E</v>
          </cell>
          <cell r="D1052" t="str">
            <v>N CARBONE +30 MM</v>
          </cell>
          <cell r="E1052">
            <v>379</v>
          </cell>
          <cell r="F1052" t="str">
            <v>ASSEMBLY KIT CARBON AXLE</v>
          </cell>
        </row>
        <row r="1053">
          <cell r="A1053">
            <v>3302540</v>
          </cell>
          <cell r="B1053">
            <v>3302540</v>
          </cell>
          <cell r="C1053" t="str">
            <v>KIT D’ASSEMBLAGE ESSIEU E</v>
          </cell>
          <cell r="D1053" t="str">
            <v>N CARBONE +40 MM</v>
          </cell>
          <cell r="E1053">
            <v>421</v>
          </cell>
          <cell r="F1053" t="str">
            <v>ASSEMBLY KIT CARBON AXLE</v>
          </cell>
        </row>
        <row r="1054">
          <cell r="A1054">
            <v>3302550</v>
          </cell>
          <cell r="B1054">
            <v>3302550</v>
          </cell>
          <cell r="C1054" t="str">
            <v>KIT D’ASSEMBLAGE ESSIEU E</v>
          </cell>
          <cell r="D1054" t="str">
            <v>N CARBONE +50 MM</v>
          </cell>
          <cell r="E1054">
            <v>461</v>
          </cell>
          <cell r="F1054" t="str">
            <v>ASSEMBLY KIT CARBON AXLE</v>
          </cell>
        </row>
        <row r="1055">
          <cell r="A1055">
            <v>3302560</v>
          </cell>
          <cell r="B1055">
            <v>3302560</v>
          </cell>
          <cell r="C1055" t="str">
            <v>KIT D’ASSEMBLAGE ESSIEU E</v>
          </cell>
          <cell r="D1055" t="str">
            <v>N CARBONE +60 MM</v>
          </cell>
          <cell r="E1055">
            <v>498</v>
          </cell>
          <cell r="F1055" t="str">
            <v>ASSEMBLY KIT CARBON AXLE</v>
          </cell>
        </row>
        <row r="1056">
          <cell r="A1056">
            <v>3302570</v>
          </cell>
          <cell r="B1056">
            <v>3302570</v>
          </cell>
          <cell r="C1056" t="str">
            <v>KIT D’ASSEMBLAGE ESSIEU E</v>
          </cell>
          <cell r="D1056" t="str">
            <v>N CARBONE +70 MM</v>
          </cell>
          <cell r="E1056">
            <v>539</v>
          </cell>
          <cell r="F1056" t="str">
            <v>ASSEMBLY KIT CARBON AXLE</v>
          </cell>
        </row>
        <row r="1057">
          <cell r="A1057">
            <v>3302710</v>
          </cell>
          <cell r="B1057">
            <v>3302710</v>
          </cell>
          <cell r="C1057" t="str">
            <v>KIT D’ASSEMBLAGE ESSIEU A</v>
          </cell>
          <cell r="D1057" t="str">
            <v>RRIÈRE 6-8° 10 MM</v>
          </cell>
          <cell r="E1057">
            <v>302</v>
          </cell>
          <cell r="F1057" t="str">
            <v>ASSEMBLY KIT REAR AXLE 6-</v>
          </cell>
        </row>
        <row r="1058">
          <cell r="A1058">
            <v>3302720</v>
          </cell>
          <cell r="B1058">
            <v>3302720</v>
          </cell>
          <cell r="C1058" t="str">
            <v>KIT D’ASSEMBLAGE DE L’ESS</v>
          </cell>
          <cell r="D1058" t="str">
            <v>IEU ARRIÈRE 6-8° 20 MM</v>
          </cell>
          <cell r="E1058">
            <v>302</v>
          </cell>
          <cell r="F1058" t="str">
            <v>ASSEMBLY KIT REAR AXLE 6-</v>
          </cell>
        </row>
        <row r="1059">
          <cell r="A1059">
            <v>3302730</v>
          </cell>
          <cell r="B1059">
            <v>3302730</v>
          </cell>
          <cell r="C1059" t="str">
            <v>KIT D’ASSEMBLAGE DE L’ESS</v>
          </cell>
          <cell r="D1059" t="str">
            <v>IEU ARRIÈRE 6-8° 30 MM</v>
          </cell>
          <cell r="E1059">
            <v>302</v>
          </cell>
          <cell r="F1059" t="str">
            <v>ASSEMBLY KIT REAR AXLE 6-</v>
          </cell>
        </row>
        <row r="1060">
          <cell r="A1060">
            <v>3302740</v>
          </cell>
          <cell r="B1060">
            <v>3302740</v>
          </cell>
          <cell r="C1060" t="str">
            <v>KIT D’ASSEMBLAGE DE L’ESS</v>
          </cell>
          <cell r="D1060" t="str">
            <v>IEU ARRIÈRE 6-8° 40 MM</v>
          </cell>
          <cell r="E1060">
            <v>302</v>
          </cell>
          <cell r="F1060" t="str">
            <v>ASSEMBLY KIT REAR AXLE 6-</v>
          </cell>
        </row>
        <row r="1061">
          <cell r="A1061">
            <v>3302750</v>
          </cell>
          <cell r="B1061">
            <v>3302750</v>
          </cell>
          <cell r="C1061" t="str">
            <v>KIT D’ASSEMBLAGE DE L’ESS</v>
          </cell>
          <cell r="D1061" t="str">
            <v>IEU ARRIÈRE 6-8° 50 MM</v>
          </cell>
          <cell r="E1061">
            <v>302</v>
          </cell>
          <cell r="F1061" t="str">
            <v>ASSEMBLY KIT REAR AXLE 6-</v>
          </cell>
        </row>
        <row r="1062">
          <cell r="A1062">
            <v>3302760</v>
          </cell>
          <cell r="B1062">
            <v>3302760</v>
          </cell>
          <cell r="C1062" t="str">
            <v>KIT D’ASSEMBLAGE DE L’ESS</v>
          </cell>
          <cell r="D1062" t="str">
            <v>IEU ARRIÈRE 6-8° 60 MM</v>
          </cell>
          <cell r="E1062">
            <v>302</v>
          </cell>
          <cell r="F1062" t="str">
            <v>ASSEMBLY KIT REAR AXLE 6-</v>
          </cell>
        </row>
        <row r="1063">
          <cell r="A1063">
            <v>3302770</v>
          </cell>
          <cell r="B1063">
            <v>3302770</v>
          </cell>
          <cell r="C1063" t="str">
            <v>KIT D’ASSEMBLAGE DE L’ESS</v>
          </cell>
          <cell r="D1063" t="str">
            <v>IEU ARRIÈRE 6-8° 70 MM</v>
          </cell>
          <cell r="E1063">
            <v>302</v>
          </cell>
          <cell r="F1063" t="str">
            <v>ASSEMBLY KIT REAR AXLE 6-</v>
          </cell>
        </row>
        <row r="1064">
          <cell r="A1064">
            <v>3302827</v>
          </cell>
          <cell r="B1064">
            <v>3302827</v>
          </cell>
          <cell r="C1064" t="str">
            <v>ESSIEU ARRIÈRE EN CARBONE</v>
          </cell>
          <cell r="D1064" t="str">
            <v xml:space="preserve"> LARGEUR 27</v>
          </cell>
          <cell r="E1064">
            <v>171</v>
          </cell>
          <cell r="F1064" t="str">
            <v>REAR AXLE CARBON WIDE 27</v>
          </cell>
        </row>
        <row r="1065">
          <cell r="A1065">
            <v>3302830</v>
          </cell>
          <cell r="B1065">
            <v>3302830</v>
          </cell>
          <cell r="C1065" t="str">
            <v>ESSIEU ARRIÈRE EN CARBONE</v>
          </cell>
          <cell r="D1065" t="str">
            <v>, LARGEUR 30</v>
          </cell>
          <cell r="E1065">
            <v>171</v>
          </cell>
          <cell r="F1065" t="str">
            <v>REAR AXLE CARBON WIDE 30</v>
          </cell>
        </row>
        <row r="1066">
          <cell r="A1066">
            <v>3302833</v>
          </cell>
          <cell r="B1066">
            <v>3302833</v>
          </cell>
          <cell r="C1066" t="str">
            <v>ESSIEU ARRIÈRE EN CARBONE</v>
          </cell>
          <cell r="D1066" t="str">
            <v xml:space="preserve"> LARGEUR 33</v>
          </cell>
          <cell r="E1066">
            <v>171</v>
          </cell>
          <cell r="F1066" t="str">
            <v>REAR AXLE CARBON WIDE 33</v>
          </cell>
        </row>
        <row r="1067">
          <cell r="A1067">
            <v>3302836</v>
          </cell>
          <cell r="B1067">
            <v>3302836</v>
          </cell>
          <cell r="C1067" t="str">
            <v>ESSIEU ARRIÈRE EN CARBONE</v>
          </cell>
          <cell r="D1067" t="str">
            <v>, LARGEUR 36</v>
          </cell>
          <cell r="E1067">
            <v>171</v>
          </cell>
          <cell r="F1067" t="str">
            <v>REAR AXLE CARBON WIDE 36</v>
          </cell>
        </row>
        <row r="1068">
          <cell r="A1068">
            <v>3302839</v>
          </cell>
          <cell r="B1068">
            <v>3302839</v>
          </cell>
          <cell r="C1068" t="str">
            <v>ESSIEU ARRIÈRE EN CARBONE</v>
          </cell>
          <cell r="D1068" t="str">
            <v xml:space="preserve"> LARGE 39</v>
          </cell>
          <cell r="E1068">
            <v>171</v>
          </cell>
          <cell r="F1068" t="str">
            <v>REAR AXLE CARBON WIDE 39</v>
          </cell>
        </row>
        <row r="1069">
          <cell r="A1069">
            <v>3302842</v>
          </cell>
          <cell r="B1069">
            <v>3302842</v>
          </cell>
          <cell r="C1069" t="str">
            <v>ESSIEU ARRIÈRE EN CARBONE</v>
          </cell>
          <cell r="D1069" t="str">
            <v xml:space="preserve"> LARGEUR 42</v>
          </cell>
          <cell r="E1069">
            <v>171</v>
          </cell>
          <cell r="F1069" t="str">
            <v>REAR AXLE CARBON WIDE 42</v>
          </cell>
        </row>
        <row r="1070">
          <cell r="A1070">
            <v>3302845</v>
          </cell>
          <cell r="B1070">
            <v>3302845</v>
          </cell>
          <cell r="C1070" t="str">
            <v>ESSIEU ARRIÈRE EN CARBONE</v>
          </cell>
          <cell r="D1070" t="str">
            <v xml:space="preserve"> LARGEUR 45</v>
          </cell>
          <cell r="E1070">
            <v>171</v>
          </cell>
          <cell r="F1070" t="str">
            <v>REAR AXLE CARBON WIDE 45</v>
          </cell>
        </row>
        <row r="1071">
          <cell r="A1071">
            <v>3302850</v>
          </cell>
          <cell r="B1071">
            <v>3302850</v>
          </cell>
          <cell r="C1071" t="str">
            <v>ESSIEU ARRIÈRE EN CARBONE</v>
          </cell>
          <cell r="D1071" t="str">
            <v xml:space="preserve"> LARGEUR 50</v>
          </cell>
          <cell r="E1071">
            <v>171</v>
          </cell>
          <cell r="F1071" t="str">
            <v>REAR AXLE CARBON WIDE 50</v>
          </cell>
        </row>
        <row r="1072">
          <cell r="A1072">
            <v>3302924</v>
          </cell>
          <cell r="B1072">
            <v>3302924</v>
          </cell>
          <cell r="C1072" t="str">
            <v>ESSIEU ARRIÈRE EN CARBONE</v>
          </cell>
          <cell r="D1072" t="str">
            <v xml:space="preserve"> 6° LARGEUR 24</v>
          </cell>
          <cell r="E1072">
            <v>171</v>
          </cell>
          <cell r="F1072" t="str">
            <v>REAR AXLE CARBON 6 GR WID</v>
          </cell>
        </row>
        <row r="1073">
          <cell r="A1073">
            <v>3302927</v>
          </cell>
          <cell r="B1073">
            <v>3302927</v>
          </cell>
          <cell r="C1073" t="str">
            <v>ESSIEU ARRIÈRE EN CARBONE</v>
          </cell>
          <cell r="D1073" t="str">
            <v xml:space="preserve"> 6° LARGEUR 27</v>
          </cell>
          <cell r="E1073">
            <v>175</v>
          </cell>
          <cell r="F1073" t="str">
            <v>REAR AXLE CARBON 6 GR WID</v>
          </cell>
        </row>
        <row r="1074">
          <cell r="A1074">
            <v>3302930</v>
          </cell>
          <cell r="B1074">
            <v>3302930</v>
          </cell>
          <cell r="C1074" t="str">
            <v>ESSIEU ARRIÈRE EN CARBONE</v>
          </cell>
          <cell r="D1074" t="str">
            <v xml:space="preserve"> 6° LARGEUR 30</v>
          </cell>
          <cell r="E1074">
            <v>175</v>
          </cell>
          <cell r="F1074" t="str">
            <v>REAR AXLE CARBON 6 GR WID</v>
          </cell>
        </row>
        <row r="1075">
          <cell r="A1075">
            <v>3302933</v>
          </cell>
          <cell r="B1075">
            <v>3302933</v>
          </cell>
          <cell r="C1075" t="str">
            <v>ESSIEU ARRIÈRE EN CARBONE</v>
          </cell>
          <cell r="D1075" t="str">
            <v xml:space="preserve"> 6° LARGEUR 33</v>
          </cell>
          <cell r="E1075">
            <v>175</v>
          </cell>
          <cell r="F1075" t="str">
            <v>REAR AXLE CARBON 6 GR WID</v>
          </cell>
        </row>
        <row r="1076">
          <cell r="A1076">
            <v>3302936</v>
          </cell>
          <cell r="B1076">
            <v>3302936</v>
          </cell>
          <cell r="C1076" t="str">
            <v>ESSIEU ARRIÈRE EN CARBONE</v>
          </cell>
          <cell r="D1076" t="str">
            <v xml:space="preserve"> 6° LARGEUR 36</v>
          </cell>
          <cell r="E1076">
            <v>175</v>
          </cell>
          <cell r="F1076" t="str">
            <v>REAR AXLE CARBON 6 GR WID</v>
          </cell>
        </row>
        <row r="1077">
          <cell r="A1077">
            <v>3302939</v>
          </cell>
          <cell r="B1077">
            <v>3302939</v>
          </cell>
          <cell r="C1077" t="str">
            <v>ESSIEU ARRIÈRE EN CARBONE</v>
          </cell>
          <cell r="D1077" t="str">
            <v xml:space="preserve"> 6° LARGEUR 39</v>
          </cell>
          <cell r="E1077">
            <v>175</v>
          </cell>
          <cell r="F1077" t="str">
            <v>REAR AXLE CARBON 6 GR WID</v>
          </cell>
        </row>
        <row r="1078">
          <cell r="A1078">
            <v>3302942</v>
          </cell>
          <cell r="B1078">
            <v>3302942</v>
          </cell>
          <cell r="C1078" t="str">
            <v>ESSIEU ARRIÈRE EN CARBONE</v>
          </cell>
          <cell r="D1078" t="str">
            <v xml:space="preserve"> 6° LARGEUR 42</v>
          </cell>
          <cell r="E1078">
            <v>175</v>
          </cell>
          <cell r="F1078" t="str">
            <v>REAR AXLE CARBON 6GR WIDE</v>
          </cell>
        </row>
        <row r="1079">
          <cell r="A1079">
            <v>3303024</v>
          </cell>
          <cell r="B1079">
            <v>3303024</v>
          </cell>
          <cell r="C1079" t="str">
            <v>ESSIEU ARRIÈRE EN CARBONE</v>
          </cell>
          <cell r="D1079" t="str">
            <v xml:space="preserve"> 6° L 24CM CPL</v>
          </cell>
          <cell r="E1079">
            <v>322</v>
          </cell>
          <cell r="F1079" t="str">
            <v>REAR AXLE CARBON 6 DGR W2</v>
          </cell>
        </row>
        <row r="1080">
          <cell r="A1080">
            <v>3303027</v>
          </cell>
          <cell r="B1080">
            <v>3303027</v>
          </cell>
          <cell r="C1080" t="str">
            <v>ESSIEU ARRIÈRE EN CARBONE</v>
          </cell>
          <cell r="D1080" t="str">
            <v xml:space="preserve"> 6° L 27CM CPL</v>
          </cell>
          <cell r="E1080">
            <v>322</v>
          </cell>
          <cell r="F1080" t="str">
            <v>REAR AXLE CARBON 6 DGR W2</v>
          </cell>
        </row>
        <row r="1081">
          <cell r="A1081">
            <v>3303030</v>
          </cell>
          <cell r="B1081">
            <v>3303030</v>
          </cell>
          <cell r="C1081" t="str">
            <v>ESSIEU ARRIÈRE EN CARBONE</v>
          </cell>
          <cell r="D1081" t="str">
            <v xml:space="preserve"> 6° L 30CM CPL</v>
          </cell>
          <cell r="E1081">
            <v>322</v>
          </cell>
          <cell r="F1081" t="str">
            <v>REAR AXLE CARBON 6 DGR W3</v>
          </cell>
        </row>
        <row r="1082">
          <cell r="A1082">
            <v>3303033</v>
          </cell>
          <cell r="B1082">
            <v>3303033</v>
          </cell>
          <cell r="C1082" t="str">
            <v>ESSIEU ARRIÈRE EN CARBONE</v>
          </cell>
          <cell r="D1082" t="str">
            <v xml:space="preserve"> 6° L 33CM CPL</v>
          </cell>
          <cell r="E1082">
            <v>322</v>
          </cell>
          <cell r="F1082" t="str">
            <v>REAR AXLE CARBON 6 DGR W3</v>
          </cell>
        </row>
        <row r="1083">
          <cell r="A1083">
            <v>3303124</v>
          </cell>
          <cell r="B1083">
            <v>3303124</v>
          </cell>
          <cell r="C1083" t="str">
            <v>ESSIEU ARRIÈRE EN CARBONE</v>
          </cell>
          <cell r="D1083" t="str">
            <v xml:space="preserve"> 6° +10 MM L 24 CPL</v>
          </cell>
          <cell r="E1083">
            <v>322</v>
          </cell>
          <cell r="F1083" t="str">
            <v>REAR AXLE CARBON 6 DGR +1</v>
          </cell>
        </row>
        <row r="1084">
          <cell r="A1084">
            <v>3303127</v>
          </cell>
          <cell r="B1084">
            <v>3303127</v>
          </cell>
          <cell r="C1084" t="str">
            <v>ESSIEU ARRIÈRE EN CARBONE</v>
          </cell>
          <cell r="D1084" t="str">
            <v xml:space="preserve"> 6° +10 MM L 27 CPL</v>
          </cell>
          <cell r="E1084">
            <v>322</v>
          </cell>
          <cell r="F1084" t="str">
            <v>REAR AXLE CARBON 6 DGR +1</v>
          </cell>
        </row>
        <row r="1085">
          <cell r="A1085">
            <v>3303130</v>
          </cell>
          <cell r="B1085">
            <v>3303130</v>
          </cell>
          <cell r="C1085" t="str">
            <v>ESSIEU ARRIÈRE EN CARBONE</v>
          </cell>
          <cell r="D1085" t="str">
            <v xml:space="preserve"> 6° +10 MM L 30 CPL</v>
          </cell>
          <cell r="E1085">
            <v>322</v>
          </cell>
          <cell r="F1085" t="str">
            <v>REAR AXLE CARBON 6 DGR +1</v>
          </cell>
        </row>
        <row r="1086">
          <cell r="A1086">
            <v>3303133</v>
          </cell>
          <cell r="B1086">
            <v>3303133</v>
          </cell>
          <cell r="C1086" t="str">
            <v>ESSIEU ARRIÈRE EN CARBONE</v>
          </cell>
          <cell r="D1086" t="str">
            <v xml:space="preserve"> 6° +10 MM L 33 CPL</v>
          </cell>
          <cell r="E1086">
            <v>322</v>
          </cell>
          <cell r="F1086" t="str">
            <v>REAR AXLE CARBON 6 DGR +1</v>
          </cell>
        </row>
        <row r="1087">
          <cell r="A1087">
            <v>3303533</v>
          </cell>
          <cell r="B1087">
            <v>3303533</v>
          </cell>
          <cell r="C1087" t="str">
            <v>ESSIEU ARRIÈRE EN CARBONE</v>
          </cell>
          <cell r="D1087" t="str">
            <v xml:space="preserve"> 4° L 33 CM CPL</v>
          </cell>
          <cell r="E1087">
            <v>568</v>
          </cell>
          <cell r="F1087" t="str">
            <v>REAR AXLE CARBON 4 DGR W3</v>
          </cell>
        </row>
        <row r="1088">
          <cell r="A1088">
            <v>3331505</v>
          </cell>
          <cell r="B1088">
            <v>3331505</v>
          </cell>
          <cell r="C1088" t="str">
            <v>ÉTRIER STANDARD, AVEC FIL</v>
          </cell>
          <cell r="D1088" t="str">
            <v>ETAGE M6</v>
          </cell>
          <cell r="E1088">
            <v>33</v>
          </cell>
          <cell r="F1088" t="str">
            <v>CLAMP STANDARD, WITH THRE</v>
          </cell>
        </row>
        <row r="1089">
          <cell r="A1089">
            <v>3331900</v>
          </cell>
          <cell r="B1089">
            <v>3331900</v>
          </cell>
          <cell r="C1089" t="str">
            <v>SUPPORT ESSIEU CAMBRÉ BAN</v>
          </cell>
          <cell r="D1089" t="str">
            <v>DE DE ROULEMENT 19 12°</v>
          </cell>
          <cell r="E1089">
            <v>29</v>
          </cell>
          <cell r="F1089" t="str">
            <v>BRACKET C-AXLE O19 TRACK</v>
          </cell>
        </row>
        <row r="1090">
          <cell r="A1090">
            <v>3332002</v>
          </cell>
          <cell r="B1090">
            <v>3332002</v>
          </cell>
          <cell r="C1090" t="str">
            <v>KIT D’ASSEMBLAGE ESSIEU C</v>
          </cell>
          <cell r="D1090" t="str">
            <v>+14 MM/-55 MM</v>
          </cell>
          <cell r="E1090">
            <v>106</v>
          </cell>
          <cell r="F1090" t="str">
            <v>ASSEMBLY-KIT C-AXLE+14MM/</v>
          </cell>
        </row>
        <row r="1091">
          <cell r="A1091">
            <v>3332003</v>
          </cell>
          <cell r="B1091">
            <v>3332003</v>
          </cell>
          <cell r="C1091" t="str">
            <v>KIT D’ASSEMBLAGE ESSIEU C</v>
          </cell>
          <cell r="D1091" t="str">
            <v>+24 MM/65 MM</v>
          </cell>
          <cell r="E1091">
            <v>138</v>
          </cell>
          <cell r="F1091" t="str">
            <v>ASSEMBLY-KIT C-AXLE+24MM/</v>
          </cell>
        </row>
        <row r="1092">
          <cell r="A1092">
            <v>3332004</v>
          </cell>
          <cell r="B1092">
            <v>3332004</v>
          </cell>
          <cell r="C1092" t="str">
            <v>KIT D’ASSEMBLAGE ESSIEU C</v>
          </cell>
          <cell r="D1092" t="str">
            <v>+34 MM</v>
          </cell>
          <cell r="E1092">
            <v>171</v>
          </cell>
          <cell r="F1092" t="str">
            <v>ASSEMBLY-KIT C-AXLE+34MM</v>
          </cell>
        </row>
        <row r="1093">
          <cell r="A1093">
            <v>3332005</v>
          </cell>
          <cell r="B1093">
            <v>3332005</v>
          </cell>
          <cell r="C1093" t="str">
            <v>KIT D’ASSEMBLAGE ESSIEU C</v>
          </cell>
          <cell r="D1093" t="str">
            <v>+44 MM</v>
          </cell>
          <cell r="E1093">
            <v>208</v>
          </cell>
          <cell r="F1093" t="str">
            <v>ASSEMBLY-KIT C-AXLE+44MM</v>
          </cell>
        </row>
        <row r="1094">
          <cell r="A1094">
            <v>3333334</v>
          </cell>
          <cell r="B1094">
            <v>3333334</v>
          </cell>
          <cell r="C1094" t="str">
            <v>PEINTURE ROUGE</v>
          </cell>
          <cell r="D1094" t="str">
            <v xml:space="preserve"> </v>
          </cell>
          <cell r="E1094">
            <v>33</v>
          </cell>
          <cell r="F1094" t="str">
            <v>PAINT RED</v>
          </cell>
        </row>
        <row r="1095">
          <cell r="A1095">
            <v>3333336</v>
          </cell>
          <cell r="B1095">
            <v>3333336</v>
          </cell>
          <cell r="C1095" t="str">
            <v>PEINTURE NOIRE</v>
          </cell>
          <cell r="D1095" t="str">
            <v xml:space="preserve"> </v>
          </cell>
          <cell r="E1095">
            <v>33</v>
          </cell>
          <cell r="F1095" t="str">
            <v>PAINT BLACK</v>
          </cell>
        </row>
        <row r="1096">
          <cell r="A1096">
            <v>3333338</v>
          </cell>
          <cell r="B1096">
            <v>3333338</v>
          </cell>
          <cell r="C1096" t="str">
            <v>PEINTURE S2 BLEUE</v>
          </cell>
          <cell r="D1096" t="str">
            <v xml:space="preserve"> </v>
          </cell>
          <cell r="E1096">
            <v>33</v>
          </cell>
          <cell r="F1096" t="str">
            <v>PAINT S2 BLUE</v>
          </cell>
        </row>
        <row r="1097">
          <cell r="A1097">
            <v>3333339</v>
          </cell>
          <cell r="B1097">
            <v>3333339</v>
          </cell>
          <cell r="C1097" t="str">
            <v>PEINTURE GRIS MÉTALLISÉ</v>
          </cell>
          <cell r="D1097" t="str">
            <v xml:space="preserve"> </v>
          </cell>
          <cell r="E1097">
            <v>33</v>
          </cell>
          <cell r="F1097" t="str">
            <v>PAINT GREY METALLIC</v>
          </cell>
        </row>
        <row r="1098">
          <cell r="A1098">
            <v>3333340</v>
          </cell>
          <cell r="B1098">
            <v>3333340</v>
          </cell>
          <cell r="C1098" t="str">
            <v>PEINTURE DE RETOUCHE BLUE</v>
          </cell>
          <cell r="D1098" t="str">
            <v xml:space="preserve"> CLASSIC</v>
          </cell>
          <cell r="E1098">
            <v>29</v>
          </cell>
          <cell r="F1098" t="str">
            <v>TUCH UP PAINT BLUE CLASSI</v>
          </cell>
        </row>
        <row r="1099">
          <cell r="A1099">
            <v>3333342</v>
          </cell>
          <cell r="B1099">
            <v>3333342</v>
          </cell>
          <cell r="C1099" t="str">
            <v>PEINTURE DE RETOUCHE MEAN</v>
          </cell>
          <cell r="D1099" t="str">
            <v xml:space="preserve"> GREEN</v>
          </cell>
          <cell r="E1099">
            <v>29</v>
          </cell>
          <cell r="F1099" t="str">
            <v>TOUCH UP PAINT MEAN GREEN</v>
          </cell>
        </row>
        <row r="1100">
          <cell r="A1100">
            <v>3333343</v>
          </cell>
          <cell r="B1100">
            <v>3333343</v>
          </cell>
          <cell r="C1100" t="str">
            <v>PEINTURE DE RETOUCHE PANO</v>
          </cell>
          <cell r="D1100" t="str">
            <v>RANGE</v>
          </cell>
          <cell r="E1100">
            <v>29</v>
          </cell>
          <cell r="F1100" t="str">
            <v>TUCH UP PAINT PANORANGE</v>
          </cell>
        </row>
        <row r="1101">
          <cell r="A1101">
            <v>3333345</v>
          </cell>
          <cell r="B1101">
            <v>3333345</v>
          </cell>
          <cell r="C1101" t="str">
            <v>PEINTURE DE RETOUCHE BRON</v>
          </cell>
          <cell r="D1101" t="str">
            <v>ZE</v>
          </cell>
          <cell r="E1101">
            <v>29</v>
          </cell>
          <cell r="F1101" t="str">
            <v>TUCH UP PAINT BRAVE BRONZ</v>
          </cell>
        </row>
        <row r="1102">
          <cell r="A1102">
            <v>3333346</v>
          </cell>
          <cell r="B1102">
            <v>3333346</v>
          </cell>
          <cell r="C1102" t="str">
            <v>PEINTURE DE RETOUCHE ANOD</v>
          </cell>
          <cell r="D1102" t="str">
            <v>IC BLACK</v>
          </cell>
          <cell r="E1102">
            <v>29</v>
          </cell>
          <cell r="F1102" t="str">
            <v>TOUCH UP PAINT ANODIC BLA</v>
          </cell>
        </row>
        <row r="1103">
          <cell r="A1103">
            <v>3333347</v>
          </cell>
          <cell r="B1103">
            <v>3333347</v>
          </cell>
          <cell r="C1103" t="str">
            <v>PEINTURE DE RETOUCHE PEAR</v>
          </cell>
          <cell r="D1103" t="str">
            <v>L WHITE</v>
          </cell>
          <cell r="E1103">
            <v>29</v>
          </cell>
          <cell r="F1103" t="str">
            <v>TOUCH UP PAINT PEARL WHIT</v>
          </cell>
        </row>
        <row r="1104">
          <cell r="A1104">
            <v>3333350</v>
          </cell>
          <cell r="B1104">
            <v>3333350</v>
          </cell>
          <cell r="C1104" t="str">
            <v>PEINTURE DE RETOUCHE RACI</v>
          </cell>
          <cell r="D1104" t="str">
            <v>NG BLUE</v>
          </cell>
          <cell r="E1104">
            <v>29</v>
          </cell>
          <cell r="F1104" t="str">
            <v>TOUCH UP PAINT RACING BLU</v>
          </cell>
        </row>
        <row r="1105">
          <cell r="A1105">
            <v>3333352</v>
          </cell>
          <cell r="B1105">
            <v>3333352</v>
          </cell>
          <cell r="C1105" t="str">
            <v>PEINTURE DE RETOUCHE RUBY</v>
          </cell>
          <cell r="D1105" t="str">
            <v xml:space="preserve"> RED</v>
          </cell>
          <cell r="E1105">
            <v>29</v>
          </cell>
          <cell r="F1105" t="str">
            <v>TOUCH UP PAINT RUBY RED</v>
          </cell>
        </row>
        <row r="1106">
          <cell r="A1106">
            <v>3333353</v>
          </cell>
          <cell r="B1106">
            <v>3333353</v>
          </cell>
          <cell r="C1106" t="str">
            <v>PEINTURE DE RETOUCHE STIN</v>
          </cell>
          <cell r="D1106" t="str">
            <v>G YELLOW</v>
          </cell>
          <cell r="E1106">
            <v>29</v>
          </cell>
          <cell r="F1106" t="str">
            <v>TOUCH UP PAINT STING YELL</v>
          </cell>
        </row>
        <row r="1107">
          <cell r="A1107">
            <v>3333354</v>
          </cell>
          <cell r="B1107">
            <v>3333354</v>
          </cell>
          <cell r="C1107" t="str">
            <v>PEINTURE DE RETOUCHE HORI</v>
          </cell>
          <cell r="D1107" t="str">
            <v>ZON GREY</v>
          </cell>
          <cell r="E1107">
            <v>29</v>
          </cell>
          <cell r="F1107" t="str">
            <v>TOUCH UP PAINT HORIZON GR</v>
          </cell>
        </row>
        <row r="1108">
          <cell r="A1108">
            <v>3333355</v>
          </cell>
          <cell r="B1108">
            <v>3333355</v>
          </cell>
          <cell r="C1108" t="str">
            <v>PEINTURE DE RETOUCHE PINE</v>
          </cell>
          <cell r="D1108" t="str">
            <v xml:space="preserve"> GREEN</v>
          </cell>
          <cell r="E1108">
            <v>29</v>
          </cell>
          <cell r="F1108" t="str">
            <v>TOUCH UP PAINT PINE GREEN</v>
          </cell>
        </row>
        <row r="1109">
          <cell r="A1109">
            <v>3333356</v>
          </cell>
          <cell r="B1109">
            <v>3333356</v>
          </cell>
          <cell r="C1109" t="str">
            <v>PEINTURE DE RETOUCHE PEAR</v>
          </cell>
          <cell r="D1109" t="str">
            <v>L VIOLET</v>
          </cell>
          <cell r="E1109">
            <v>29</v>
          </cell>
          <cell r="F1109" t="str">
            <v>TOUCH UP PAINT PEARL VIOL</v>
          </cell>
        </row>
        <row r="1110">
          <cell r="A1110">
            <v>3342408</v>
          </cell>
          <cell r="B1110">
            <v>3342408</v>
          </cell>
          <cell r="C1110" t="str">
            <v>KIT D'ESSIEU CAMBRÉ 24 8</v>
          </cell>
          <cell r="D1110" t="str">
            <v>DEGRÉS</v>
          </cell>
          <cell r="E1110">
            <v>588</v>
          </cell>
          <cell r="F1110" t="str">
            <v>CAMBERAXLE KIT 24-8 GR</v>
          </cell>
        </row>
        <row r="1111">
          <cell r="A1111">
            <v>3342410</v>
          </cell>
          <cell r="B1111">
            <v>3342410</v>
          </cell>
          <cell r="C1111" t="str">
            <v>KIT D'ESSIEU CAMBRÉ MICRO</v>
          </cell>
          <cell r="D1111" t="str">
            <v xml:space="preserve"> 24</v>
          </cell>
          <cell r="E1111">
            <v>1012</v>
          </cell>
          <cell r="F1111" t="str">
            <v>CAMBERAXLE KIT MICRO 24</v>
          </cell>
        </row>
        <row r="1112">
          <cell r="A1112">
            <v>3342704</v>
          </cell>
          <cell r="B1112">
            <v>3342704</v>
          </cell>
          <cell r="C1112" t="str">
            <v>KIT D'ESSIEU CAMBRÉ 27 4</v>
          </cell>
          <cell r="D1112" t="str">
            <v>DEGRÉS</v>
          </cell>
          <cell r="E1112">
            <v>588</v>
          </cell>
          <cell r="F1112" t="str">
            <v>CAMBERAXLE KIT 27-4 GR</v>
          </cell>
        </row>
        <row r="1113">
          <cell r="A1113">
            <v>3342708</v>
          </cell>
          <cell r="B1113">
            <v>3342708</v>
          </cell>
          <cell r="C1113" t="str">
            <v>KIT D'ESSIEU CAMBRÉ 27 8</v>
          </cell>
          <cell r="D1113" t="str">
            <v>DEGRÉS</v>
          </cell>
          <cell r="E1113">
            <v>588</v>
          </cell>
          <cell r="F1113" t="str">
            <v>CAMBERAXLE KIT 27-8 GR</v>
          </cell>
        </row>
        <row r="1114">
          <cell r="A1114">
            <v>3342710</v>
          </cell>
          <cell r="B1114">
            <v>3342710</v>
          </cell>
          <cell r="C1114" t="str">
            <v>KIT D'ESSIEU CAMBRÉ MICRO</v>
          </cell>
          <cell r="D1114" t="str">
            <v xml:space="preserve"> 27</v>
          </cell>
          <cell r="E1114">
            <v>1012</v>
          </cell>
          <cell r="F1114" t="str">
            <v>CAMBERAXLE KIT MICRO 27</v>
          </cell>
        </row>
        <row r="1115">
          <cell r="A1115">
            <v>3343002</v>
          </cell>
          <cell r="B1115">
            <v>3343002</v>
          </cell>
          <cell r="C1115" t="str">
            <v>KIT D'ESSIEU CAMBRÉ 30 2</v>
          </cell>
          <cell r="D1115" t="str">
            <v>DEGRÉS</v>
          </cell>
          <cell r="E1115">
            <v>588</v>
          </cell>
          <cell r="F1115" t="str">
            <v>CAMBERAXLE KIT 30-2 GR</v>
          </cell>
        </row>
        <row r="1116">
          <cell r="A1116">
            <v>3343004</v>
          </cell>
          <cell r="B1116">
            <v>3343004</v>
          </cell>
          <cell r="C1116" t="str">
            <v>KIT D'ESSIEU CAMBRÉ 30 4</v>
          </cell>
          <cell r="D1116" t="str">
            <v>DEGRÉS</v>
          </cell>
          <cell r="E1116">
            <v>588</v>
          </cell>
          <cell r="F1116" t="str">
            <v>CAMBERAXLE KIT 30-4 GR</v>
          </cell>
        </row>
        <row r="1117">
          <cell r="A1117">
            <v>3343008</v>
          </cell>
          <cell r="B1117">
            <v>3343008</v>
          </cell>
          <cell r="C1117" t="str">
            <v>KIT D'ESSIEU CAMBRÉ 30 8</v>
          </cell>
          <cell r="D1117" t="str">
            <v>DEGRÉS</v>
          </cell>
          <cell r="E1117">
            <v>588</v>
          </cell>
          <cell r="F1117" t="str">
            <v>CAMBERAXLE KIT 30-8 GR</v>
          </cell>
        </row>
        <row r="1118">
          <cell r="A1118">
            <v>3343304</v>
          </cell>
          <cell r="B1118">
            <v>3343304</v>
          </cell>
          <cell r="C1118" t="str">
            <v>KIT D'ESSIEU CAMBRÉ 33 4</v>
          </cell>
          <cell r="D1118" t="str">
            <v>DEGRÉS</v>
          </cell>
          <cell r="E1118">
            <v>588</v>
          </cell>
          <cell r="F1118" t="str">
            <v>CAMBERAXLE KIT 33-4GR</v>
          </cell>
        </row>
        <row r="1119">
          <cell r="A1119">
            <v>3343308</v>
          </cell>
          <cell r="B1119">
            <v>3343308</v>
          </cell>
          <cell r="C1119" t="str">
            <v>KIT D'ESSIEU CAMBRÉ 33 8</v>
          </cell>
          <cell r="D1119" t="str">
            <v>DEGRÉS</v>
          </cell>
          <cell r="E1119">
            <v>588</v>
          </cell>
          <cell r="F1119" t="str">
            <v>CAMBERAXLE KIT 33-8 GR</v>
          </cell>
        </row>
        <row r="1120">
          <cell r="A1120">
            <v>3343602</v>
          </cell>
          <cell r="B1120">
            <v>3343602</v>
          </cell>
          <cell r="C1120" t="str">
            <v>KIT D'ESSIEU CAMBRÉ 36 2</v>
          </cell>
          <cell r="D1120" t="str">
            <v>DEGRÉS</v>
          </cell>
          <cell r="E1120">
            <v>588</v>
          </cell>
          <cell r="F1120" t="str">
            <v>CAMBERAXLE KIT 36-2 GR</v>
          </cell>
        </row>
        <row r="1121">
          <cell r="A1121">
            <v>3343608</v>
          </cell>
          <cell r="B1121">
            <v>3343608</v>
          </cell>
          <cell r="C1121" t="str">
            <v>KIT D'ESSIEU CAMBRÉ 36 8</v>
          </cell>
          <cell r="D1121" t="str">
            <v>DEGRÉS</v>
          </cell>
          <cell r="E1121">
            <v>588</v>
          </cell>
          <cell r="F1121" t="str">
            <v>CAMBERAXLE KIT 36-8 GR</v>
          </cell>
        </row>
        <row r="1122">
          <cell r="A1122">
            <v>3343902</v>
          </cell>
          <cell r="B1122">
            <v>3343902</v>
          </cell>
          <cell r="C1122" t="str">
            <v>KIT D'ESSIEU CAMBRÉ 39 2</v>
          </cell>
          <cell r="D1122" t="str">
            <v>DEGRÉS</v>
          </cell>
          <cell r="E1122">
            <v>588</v>
          </cell>
          <cell r="F1122" t="str">
            <v>CAMBERAXLE KIT 39-2 GR</v>
          </cell>
        </row>
        <row r="1123">
          <cell r="A1123">
            <v>3343904</v>
          </cell>
          <cell r="B1123">
            <v>3343904</v>
          </cell>
          <cell r="C1123" t="str">
            <v>KIT D'ESSIEU CAMBRÉ 39 4</v>
          </cell>
          <cell r="D1123" t="str">
            <v>DEGRÉS</v>
          </cell>
          <cell r="E1123">
            <v>588</v>
          </cell>
          <cell r="F1123" t="str">
            <v>CAMBERAXLE KIT 39 4 GR</v>
          </cell>
        </row>
        <row r="1124">
          <cell r="A1124">
            <v>3343908</v>
          </cell>
          <cell r="B1124">
            <v>3343908</v>
          </cell>
          <cell r="C1124" t="str">
            <v>KIT D'ESSIEU CAMBRÉ 39 8</v>
          </cell>
          <cell r="D1124" t="str">
            <v>DEGRÉS</v>
          </cell>
          <cell r="E1124">
            <v>588</v>
          </cell>
          <cell r="F1124" t="str">
            <v>CAMBERAXLE KIT 39-8 GR</v>
          </cell>
        </row>
        <row r="1125">
          <cell r="A1125">
            <v>3344202</v>
          </cell>
          <cell r="B1125">
            <v>3344202</v>
          </cell>
          <cell r="C1125" t="str">
            <v>KIT D'ESSIEU CAMBRÉ 42 2</v>
          </cell>
          <cell r="D1125" t="str">
            <v>DEGRÉS</v>
          </cell>
          <cell r="E1125">
            <v>588</v>
          </cell>
          <cell r="F1125" t="str">
            <v>CAMBERAXLE KIT 42 2 DEGRE</v>
          </cell>
        </row>
        <row r="1126">
          <cell r="A1126">
            <v>3344204</v>
          </cell>
          <cell r="B1126">
            <v>3344204</v>
          </cell>
          <cell r="C1126" t="str">
            <v>KIT D'ESSIEU CAMBRÉ 42 4</v>
          </cell>
          <cell r="D1126" t="str">
            <v>DEGRÉS</v>
          </cell>
          <cell r="E1126">
            <v>588</v>
          </cell>
          <cell r="F1126" t="str">
            <v>CAMBERAXLE KIT 42 4 DEGRE</v>
          </cell>
        </row>
        <row r="1127">
          <cell r="A1127">
            <v>3344208</v>
          </cell>
          <cell r="B1127">
            <v>3344208</v>
          </cell>
          <cell r="C1127" t="str">
            <v>KIT D'ESSIEU CAMBRÉ 42 8</v>
          </cell>
          <cell r="D1127" t="str">
            <v>DEGRÉS</v>
          </cell>
          <cell r="E1127">
            <v>588</v>
          </cell>
          <cell r="F1127" t="str">
            <v>CAMBERAXLE KIT 42 8 DEGRE</v>
          </cell>
        </row>
        <row r="1128">
          <cell r="A1128">
            <v>3344502</v>
          </cell>
          <cell r="B1128">
            <v>3344502</v>
          </cell>
          <cell r="C1128" t="str">
            <v>KIT D'ESSIEU CAMBRÉ 45 2</v>
          </cell>
          <cell r="D1128" t="str">
            <v>DEGRÉS</v>
          </cell>
          <cell r="E1128">
            <v>588</v>
          </cell>
          <cell r="F1128" t="str">
            <v>CAMBERAXLE KIT 45 2 DEGRE</v>
          </cell>
        </row>
        <row r="1129">
          <cell r="A1129">
            <v>3344504</v>
          </cell>
          <cell r="B1129">
            <v>3344504</v>
          </cell>
          <cell r="C1129" t="str">
            <v>KIT D'ESSIEU CAMBRÉ 45 4</v>
          </cell>
          <cell r="D1129" t="str">
            <v>DEGRÉS</v>
          </cell>
          <cell r="E1129">
            <v>588</v>
          </cell>
          <cell r="F1129" t="str">
            <v>CAMBERAXLE KIT 45 4 DEGRE</v>
          </cell>
        </row>
        <row r="1130">
          <cell r="A1130">
            <v>3344508</v>
          </cell>
          <cell r="B1130">
            <v>3344508</v>
          </cell>
          <cell r="C1130" t="str">
            <v>KIT D'ESSIEU CAMBRÉ 45 8</v>
          </cell>
          <cell r="D1130" t="str">
            <v>DEGRÉS</v>
          </cell>
          <cell r="E1130">
            <v>588</v>
          </cell>
          <cell r="F1130" t="str">
            <v>CAMBERAXLE KIT 45 8 DEGRE</v>
          </cell>
        </row>
        <row r="1131">
          <cell r="A1131">
            <v>3345002</v>
          </cell>
          <cell r="B1131">
            <v>3345002</v>
          </cell>
          <cell r="C1131" t="str">
            <v>KIT D'ESSIEU CAMBRÉ 50 2</v>
          </cell>
          <cell r="D1131" t="str">
            <v>DEGRÉS</v>
          </cell>
          <cell r="E1131">
            <v>588</v>
          </cell>
          <cell r="F1131" t="str">
            <v>CAMBERAXLE KIT 50 2 DEGRE</v>
          </cell>
        </row>
        <row r="1132">
          <cell r="A1132">
            <v>3352408</v>
          </cell>
          <cell r="B1132">
            <v>3352408</v>
          </cell>
          <cell r="C1132" t="str">
            <v>ESSIEU C AVEC CARTER DE P</v>
          </cell>
          <cell r="D1132" t="str">
            <v>ONT 24</v>
          </cell>
          <cell r="E1132">
            <v>318</v>
          </cell>
          <cell r="F1132" t="str">
            <v>C-AXEL WITH AXLE HOUSING</v>
          </cell>
        </row>
        <row r="1133">
          <cell r="A1133">
            <v>3352704</v>
          </cell>
          <cell r="B1133">
            <v>3352704</v>
          </cell>
          <cell r="C1133" t="str">
            <v>ESSIEU C AVEC CARTER DE P</v>
          </cell>
          <cell r="D1133" t="str">
            <v>ONT 27</v>
          </cell>
          <cell r="E1133">
            <v>318</v>
          </cell>
          <cell r="F1133" t="str">
            <v>C-AXEL WITH AXLE HOUSING</v>
          </cell>
        </row>
        <row r="1134">
          <cell r="A1134">
            <v>3352708</v>
          </cell>
          <cell r="B1134">
            <v>3352708</v>
          </cell>
          <cell r="C1134" t="str">
            <v>ESSIEU C AVEC CARTER DE P</v>
          </cell>
          <cell r="D1134" t="str">
            <v>ONT 27</v>
          </cell>
          <cell r="E1134">
            <v>318</v>
          </cell>
          <cell r="F1134" t="str">
            <v>C-AXEL WITH AXLE HOUSING</v>
          </cell>
        </row>
        <row r="1135">
          <cell r="A1135">
            <v>3353002</v>
          </cell>
          <cell r="B1135">
            <v>3353002</v>
          </cell>
          <cell r="C1135" t="str">
            <v>ESSIEU CAMBRÉ AVEC CARTER</v>
          </cell>
          <cell r="D1135" t="str">
            <v xml:space="preserve"> 30 2 DEGRÉS</v>
          </cell>
          <cell r="E1135">
            <v>314</v>
          </cell>
          <cell r="F1135" t="str">
            <v>CAMBERAXLE W HOUSING 30 2</v>
          </cell>
        </row>
        <row r="1136">
          <cell r="A1136">
            <v>3353004</v>
          </cell>
          <cell r="B1136">
            <v>3353004</v>
          </cell>
          <cell r="C1136" t="str">
            <v>ESSIEU CAMBRÉ AVEC CARTER</v>
          </cell>
          <cell r="D1136" t="str">
            <v xml:space="preserve"> 30 4 DEGRÉS</v>
          </cell>
          <cell r="E1136">
            <v>318</v>
          </cell>
          <cell r="F1136" t="str">
            <v>CAMBERAXLE W HOUSING 30 4</v>
          </cell>
        </row>
        <row r="1137">
          <cell r="A1137">
            <v>3353008</v>
          </cell>
          <cell r="B1137">
            <v>3353008</v>
          </cell>
          <cell r="C1137" t="str">
            <v>ESSIEU CAMBRÉ AVEC CARTER</v>
          </cell>
          <cell r="D1137" t="str">
            <v xml:space="preserve"> 30 8 DEGRÉS</v>
          </cell>
          <cell r="E1137">
            <v>318</v>
          </cell>
          <cell r="F1137" t="str">
            <v>CAMBERAXLE W HOUSING 30 8</v>
          </cell>
        </row>
        <row r="1138">
          <cell r="A1138">
            <v>3353304</v>
          </cell>
          <cell r="B1138">
            <v>3353304</v>
          </cell>
          <cell r="C1138" t="str">
            <v>ESSIEU CAMBRÉ AVEC CARTER</v>
          </cell>
          <cell r="D1138" t="str">
            <v xml:space="preserve"> 33 4 DEGRÉS</v>
          </cell>
          <cell r="E1138">
            <v>318</v>
          </cell>
          <cell r="F1138" t="str">
            <v>CAMBERAXLE W HOUSING 33 4</v>
          </cell>
        </row>
        <row r="1139">
          <cell r="A1139">
            <v>3353308</v>
          </cell>
          <cell r="B1139">
            <v>3353308</v>
          </cell>
          <cell r="C1139" t="str">
            <v>ESSIEU CAMBRÉ AVEC CARTER</v>
          </cell>
          <cell r="D1139" t="str">
            <v xml:space="preserve"> 33 8 DEGRÉS</v>
          </cell>
          <cell r="E1139">
            <v>318</v>
          </cell>
          <cell r="F1139" t="str">
            <v>CAMBERAXLE W HOUSING 33 8</v>
          </cell>
        </row>
        <row r="1140">
          <cell r="A1140">
            <v>3353602</v>
          </cell>
          <cell r="B1140">
            <v>3353602</v>
          </cell>
          <cell r="C1140" t="str">
            <v>ESSIEU CAMBRÉ AVEC CARTER</v>
          </cell>
          <cell r="D1140" t="str">
            <v xml:space="preserve"> 36 2 DEGRÉS</v>
          </cell>
          <cell r="E1140">
            <v>318</v>
          </cell>
          <cell r="F1140" t="str">
            <v>CAMBERAXLE W HOUSING 36-2</v>
          </cell>
        </row>
        <row r="1141">
          <cell r="A1141">
            <v>3353608</v>
          </cell>
          <cell r="B1141">
            <v>3353608</v>
          </cell>
          <cell r="C1141" t="str">
            <v>ESSIEU CAMBRÉ AVEC CARTER</v>
          </cell>
          <cell r="D1141" t="str">
            <v xml:space="preserve"> 36 8 DEGRÉS</v>
          </cell>
          <cell r="E1141">
            <v>318</v>
          </cell>
          <cell r="F1141" t="str">
            <v>CAMBERAXLE W HOUSING 36-8</v>
          </cell>
        </row>
        <row r="1142">
          <cell r="A1142">
            <v>3353902</v>
          </cell>
          <cell r="B1142">
            <v>3353902</v>
          </cell>
          <cell r="C1142" t="str">
            <v>ESSIEU CAMBRÉ AVEC CARTER</v>
          </cell>
          <cell r="D1142" t="str">
            <v xml:space="preserve"> 39 2 DEGRÉS</v>
          </cell>
          <cell r="E1142">
            <v>318</v>
          </cell>
          <cell r="F1142" t="str">
            <v>CAMBERAXLE W HOUSING 39 2</v>
          </cell>
        </row>
        <row r="1143">
          <cell r="A1143">
            <v>3353904</v>
          </cell>
          <cell r="B1143">
            <v>3353904</v>
          </cell>
          <cell r="C1143" t="str">
            <v>ESSIEU CAMBRÉ 39 4 DEGRÉS</v>
          </cell>
          <cell r="D1143" t="str">
            <v xml:space="preserve"> </v>
          </cell>
          <cell r="E1143">
            <v>318</v>
          </cell>
          <cell r="F1143" t="str">
            <v>CAMBERAXLE W HOUSING 39 4</v>
          </cell>
        </row>
        <row r="1144">
          <cell r="A1144">
            <v>3353908</v>
          </cell>
          <cell r="B1144">
            <v>3353908</v>
          </cell>
          <cell r="C1144" t="str">
            <v>ESSIEU CAMBRÉ 39 8 DEGRÉS</v>
          </cell>
          <cell r="D1144" t="str">
            <v xml:space="preserve"> </v>
          </cell>
          <cell r="E1144">
            <v>318</v>
          </cell>
          <cell r="F1144" t="str">
            <v>CAMBERAXLE W HOUSING 39 8</v>
          </cell>
        </row>
        <row r="1145">
          <cell r="A1145">
            <v>3354202</v>
          </cell>
          <cell r="B1145">
            <v>3354202</v>
          </cell>
          <cell r="C1145" t="str">
            <v>ESSIEU CAMBRÉ 42 2 DEGRÉS</v>
          </cell>
          <cell r="D1145" t="str">
            <v xml:space="preserve"> </v>
          </cell>
          <cell r="E1145">
            <v>318</v>
          </cell>
          <cell r="F1145" t="str">
            <v>CAMBERAXLE W HOUSING 42-2</v>
          </cell>
        </row>
        <row r="1146">
          <cell r="A1146">
            <v>3354204</v>
          </cell>
          <cell r="B1146">
            <v>3354204</v>
          </cell>
          <cell r="C1146" t="str">
            <v>ESSIEU CAMBRÉ 42 4 DEGRÉS</v>
          </cell>
          <cell r="D1146" t="str">
            <v xml:space="preserve"> </v>
          </cell>
          <cell r="E1146">
            <v>318</v>
          </cell>
          <cell r="F1146" t="str">
            <v>CAMBERAXLE W HOUSING 42-4</v>
          </cell>
        </row>
        <row r="1147">
          <cell r="A1147">
            <v>3354208</v>
          </cell>
          <cell r="B1147">
            <v>3354208</v>
          </cell>
          <cell r="C1147" t="str">
            <v>ESSIEU CAMBRÉ 42 8 DEGRÉS</v>
          </cell>
          <cell r="D1147" t="str">
            <v xml:space="preserve"> </v>
          </cell>
          <cell r="E1147">
            <v>318</v>
          </cell>
          <cell r="F1147" t="str">
            <v>CAMBERAXLE W HOUSING 42-8</v>
          </cell>
        </row>
        <row r="1148">
          <cell r="A1148">
            <v>3354502</v>
          </cell>
          <cell r="B1148">
            <v>3354502</v>
          </cell>
          <cell r="C1148" t="str">
            <v>ESSIEU CAMBRÉ 45 2 DEGRÉS</v>
          </cell>
          <cell r="D1148" t="str">
            <v xml:space="preserve"> </v>
          </cell>
          <cell r="E1148">
            <v>318</v>
          </cell>
          <cell r="F1148" t="str">
            <v>CAMBERAXLE W HOUSING 45-2</v>
          </cell>
        </row>
        <row r="1149">
          <cell r="A1149">
            <v>3354504</v>
          </cell>
          <cell r="B1149">
            <v>3354504</v>
          </cell>
          <cell r="C1149" t="str">
            <v>ESSIEU CAMBRÉ 45 4 DEGRÉS</v>
          </cell>
          <cell r="D1149" t="str">
            <v xml:space="preserve"> </v>
          </cell>
          <cell r="E1149">
            <v>318</v>
          </cell>
          <cell r="F1149" t="str">
            <v>CAMBERAXLE W HOUSING 45-4</v>
          </cell>
        </row>
        <row r="1150">
          <cell r="A1150">
            <v>3354508</v>
          </cell>
          <cell r="B1150">
            <v>3354508</v>
          </cell>
          <cell r="C1150" t="str">
            <v>ESSIEU CAMBRÉ 45 8 DEGRÉS</v>
          </cell>
          <cell r="D1150" t="str">
            <v xml:space="preserve"> </v>
          </cell>
          <cell r="E1150">
            <v>318</v>
          </cell>
          <cell r="F1150" t="str">
            <v>CAMBERAXLE W HOUSING 45-8</v>
          </cell>
        </row>
        <row r="1151">
          <cell r="A1151">
            <v>3355002</v>
          </cell>
          <cell r="B1151">
            <v>3355002</v>
          </cell>
          <cell r="C1151" t="str">
            <v>ESSIEU CAMBRÉ 50 2 DEGRÉS</v>
          </cell>
          <cell r="D1151" t="str">
            <v xml:space="preserve"> </v>
          </cell>
          <cell r="E1151">
            <v>318</v>
          </cell>
          <cell r="F1151" t="str">
            <v>CAMBERAXLE W HOUSING 50-2</v>
          </cell>
        </row>
        <row r="1152">
          <cell r="A1152">
            <v>3361127</v>
          </cell>
          <cell r="B1152">
            <v>3361127</v>
          </cell>
          <cell r="C1152" t="str">
            <v>INSERT ESSIEU CAMBRÉ 1 DE</v>
          </cell>
          <cell r="D1152" t="str">
            <v>GRÉ</v>
          </cell>
          <cell r="E1152">
            <v>81</v>
          </cell>
          <cell r="F1152" t="str">
            <v>INSERT CAMBER AXLE1 DEGRE</v>
          </cell>
        </row>
        <row r="1153">
          <cell r="A1153">
            <v>3362406</v>
          </cell>
          <cell r="B1153">
            <v>3362406</v>
          </cell>
          <cell r="C1153" t="str">
            <v>TUBE D’ESSIEU CAMBRÉ 26 M</v>
          </cell>
          <cell r="D1153" t="str">
            <v>M/24 CM 6 DEGRÉS CPL</v>
          </cell>
          <cell r="E1153">
            <v>171</v>
          </cell>
          <cell r="F1153" t="str">
            <v>CAMBER AXLE TUBE 26MM/24C</v>
          </cell>
        </row>
        <row r="1154">
          <cell r="A1154">
            <v>3362416</v>
          </cell>
          <cell r="B1154">
            <v>3362416</v>
          </cell>
          <cell r="C1154" t="str">
            <v>KIT D’ESSIEU CAMBRÉ 24 6°</v>
          </cell>
          <cell r="D1154" t="str">
            <v xml:space="preserve"> 26 MM</v>
          </cell>
          <cell r="E1154">
            <v>335</v>
          </cell>
          <cell r="F1154" t="str">
            <v>CAMBERAXLE KIT 24 6 DGR 2</v>
          </cell>
        </row>
        <row r="1155">
          <cell r="A1155">
            <v>3362706</v>
          </cell>
          <cell r="B1155">
            <v>3362706</v>
          </cell>
          <cell r="C1155" t="str">
            <v>TUBE D’ESSIEU CAMBRÉ 26 M</v>
          </cell>
          <cell r="D1155" t="str">
            <v>M/27 CM 6 DEGRÉS CPL</v>
          </cell>
          <cell r="E1155">
            <v>171</v>
          </cell>
          <cell r="F1155" t="str">
            <v>CAMBER AXLE TUBE 26MM/27C</v>
          </cell>
        </row>
        <row r="1156">
          <cell r="A1156">
            <v>3362716</v>
          </cell>
          <cell r="B1156">
            <v>3362716</v>
          </cell>
          <cell r="C1156" t="str">
            <v>KIT D'ESSIEU CAMBRÉ 27 6</v>
          </cell>
          <cell r="D1156" t="str">
            <v>DEGRÉS 26 MM</v>
          </cell>
          <cell r="E1156">
            <v>335</v>
          </cell>
          <cell r="F1156" t="str">
            <v>CAMBERAXLE KIT 27 6 DGR 2</v>
          </cell>
        </row>
        <row r="1157">
          <cell r="A1157">
            <v>3363006</v>
          </cell>
          <cell r="B1157">
            <v>3363006</v>
          </cell>
          <cell r="C1157" t="str">
            <v>TUBE D’ESSIEU CAMBRÉ 26 M</v>
          </cell>
          <cell r="D1157" t="str">
            <v>M/30 CM 6° CPL</v>
          </cell>
          <cell r="E1157">
            <v>175</v>
          </cell>
          <cell r="F1157" t="str">
            <v>CAMBER AXLE TUBE 26MM/30C</v>
          </cell>
        </row>
        <row r="1158">
          <cell r="A1158">
            <v>3363016</v>
          </cell>
          <cell r="B1158">
            <v>3363016</v>
          </cell>
          <cell r="C1158" t="str">
            <v>KIT D'ESSIEU CAMBRÉ 30 6</v>
          </cell>
          <cell r="D1158" t="str">
            <v>DEGRÉS 26 MM</v>
          </cell>
          <cell r="E1158">
            <v>331</v>
          </cell>
          <cell r="F1158" t="str">
            <v>CAMBERAXLE KIT 30 6 DGR 2</v>
          </cell>
        </row>
        <row r="1159">
          <cell r="A1159">
            <v>3363306</v>
          </cell>
          <cell r="B1159">
            <v>3363306</v>
          </cell>
          <cell r="C1159" t="str">
            <v>TUBE D’ESSIEU CAMBRÉ 26 M</v>
          </cell>
          <cell r="D1159" t="str">
            <v>M/33 CM 6 DEGRÉS CPL</v>
          </cell>
          <cell r="E1159">
            <v>171</v>
          </cell>
          <cell r="F1159" t="str">
            <v>CAMBER AXLE TUBE 26MM/33C</v>
          </cell>
        </row>
        <row r="1160">
          <cell r="A1160">
            <v>3363316</v>
          </cell>
          <cell r="B1160">
            <v>3363316</v>
          </cell>
          <cell r="C1160" t="str">
            <v>KIT D'ESSIEU CAMBRÉ 33 6</v>
          </cell>
          <cell r="D1160" t="str">
            <v>DEGRÉS 26 MM</v>
          </cell>
          <cell r="E1160">
            <v>331</v>
          </cell>
          <cell r="F1160" t="str">
            <v>CAMBERAXLE KIT 33 6 DGR 2</v>
          </cell>
        </row>
        <row r="1161">
          <cell r="A1161">
            <v>3413335</v>
          </cell>
          <cell r="B1161">
            <v>3413335</v>
          </cell>
          <cell r="C1161" t="str">
            <v>CADRE DE DOSSIER X L 33 H</v>
          </cell>
          <cell r="D1161" t="str">
            <v> 35</v>
          </cell>
          <cell r="E1161">
            <v>2011</v>
          </cell>
          <cell r="F1161" t="str">
            <v>FRAME BACKREST X W33 H 35</v>
          </cell>
        </row>
        <row r="1162">
          <cell r="A1162">
            <v>3413635</v>
          </cell>
          <cell r="B1162">
            <v>3413635</v>
          </cell>
          <cell r="C1162" t="str">
            <v>CADRE DE DOSSIER X L 36 H</v>
          </cell>
          <cell r="D1162" t="str">
            <v xml:space="preserve"> 35</v>
          </cell>
          <cell r="E1162">
            <v>2011</v>
          </cell>
          <cell r="F1162" t="str">
            <v>FRAME BACKREST X W36 H 35</v>
          </cell>
        </row>
        <row r="1163">
          <cell r="A1163">
            <v>3413935</v>
          </cell>
          <cell r="B1163">
            <v>3413935</v>
          </cell>
          <cell r="C1163" t="str">
            <v>CADRE DE DOSSIER X L 39 H</v>
          </cell>
          <cell r="D1163" t="str">
            <v xml:space="preserve"> 35</v>
          </cell>
          <cell r="E1163">
            <v>2011</v>
          </cell>
          <cell r="F1163" t="str">
            <v>FRAME BACKREST X W39 H 35</v>
          </cell>
        </row>
        <row r="1164">
          <cell r="A1164">
            <v>3414235</v>
          </cell>
          <cell r="B1164">
            <v>3414235</v>
          </cell>
          <cell r="C1164" t="str">
            <v>CADRE DE DOSSIER X L 42 H</v>
          </cell>
          <cell r="D1164" t="str">
            <v xml:space="preserve"> 35</v>
          </cell>
          <cell r="E1164">
            <v>2011</v>
          </cell>
          <cell r="F1164" t="str">
            <v>FRAME BACKREST X W42 H 35</v>
          </cell>
        </row>
        <row r="1165">
          <cell r="A1165">
            <v>3414535</v>
          </cell>
          <cell r="B1165">
            <v>3414535</v>
          </cell>
          <cell r="C1165" t="str">
            <v>CADRE DE DOSSIER X L 45 H</v>
          </cell>
          <cell r="D1165" t="str">
            <v xml:space="preserve"> 35</v>
          </cell>
          <cell r="E1165">
            <v>2011</v>
          </cell>
          <cell r="F1165" t="str">
            <v>FRAME BACKREST X W45 H 35</v>
          </cell>
        </row>
        <row r="1166">
          <cell r="A1166">
            <v>3423322</v>
          </cell>
          <cell r="B1166">
            <v>3423322</v>
          </cell>
          <cell r="C1166" t="str">
            <v>DOSSIER X L33 H22</v>
          </cell>
          <cell r="D1166" t="str">
            <v xml:space="preserve"> </v>
          </cell>
          <cell r="E1166">
            <v>2195</v>
          </cell>
          <cell r="F1166" t="str">
            <v>BACKREST X W33 H22</v>
          </cell>
        </row>
        <row r="1167">
          <cell r="A1167">
            <v>3423323</v>
          </cell>
          <cell r="B1167">
            <v>3423323</v>
          </cell>
          <cell r="C1167" t="str">
            <v>DOSSIER X L33 H23</v>
          </cell>
          <cell r="D1167" t="str">
            <v xml:space="preserve"> </v>
          </cell>
          <cell r="E1167">
            <v>2195</v>
          </cell>
          <cell r="F1167" t="str">
            <v>BACKREST X W33 H23</v>
          </cell>
        </row>
        <row r="1168">
          <cell r="A1168">
            <v>3423324</v>
          </cell>
          <cell r="B1168">
            <v>3423324</v>
          </cell>
          <cell r="C1168" t="str">
            <v>DOSSIER X L33 H24</v>
          </cell>
          <cell r="D1168" t="str">
            <v xml:space="preserve"> </v>
          </cell>
          <cell r="E1168">
            <v>2195</v>
          </cell>
          <cell r="F1168" t="str">
            <v>BACKREST X W33 H24</v>
          </cell>
        </row>
        <row r="1169">
          <cell r="A1169">
            <v>3423325</v>
          </cell>
          <cell r="B1169">
            <v>3423325</v>
          </cell>
          <cell r="C1169" t="str">
            <v>DOSSIER X L33 H25</v>
          </cell>
          <cell r="D1169" t="str">
            <v xml:space="preserve"> </v>
          </cell>
          <cell r="E1169">
            <v>2195</v>
          </cell>
          <cell r="F1169" t="str">
            <v>BACKREST X W33 H25</v>
          </cell>
        </row>
        <row r="1170">
          <cell r="A1170">
            <v>3423326</v>
          </cell>
          <cell r="B1170">
            <v>3423326</v>
          </cell>
          <cell r="C1170" t="str">
            <v>DOSSIER X L33 H26</v>
          </cell>
          <cell r="D1170" t="str">
            <v xml:space="preserve"> </v>
          </cell>
          <cell r="E1170">
            <v>2195</v>
          </cell>
          <cell r="F1170" t="str">
            <v>BACKREST X W33 H26</v>
          </cell>
        </row>
        <row r="1171">
          <cell r="A1171">
            <v>3423327</v>
          </cell>
          <cell r="B1171">
            <v>3423327</v>
          </cell>
          <cell r="C1171" t="str">
            <v>DOSSIER X L33 H27</v>
          </cell>
          <cell r="D1171" t="str">
            <v xml:space="preserve"> </v>
          </cell>
          <cell r="E1171">
            <v>2195</v>
          </cell>
          <cell r="F1171" t="str">
            <v>BACKREST X W33 H27</v>
          </cell>
        </row>
        <row r="1172">
          <cell r="A1172">
            <v>3423328</v>
          </cell>
          <cell r="B1172">
            <v>3423328</v>
          </cell>
          <cell r="C1172" t="str">
            <v>DOSSIER X L33 H28</v>
          </cell>
          <cell r="D1172" t="str">
            <v xml:space="preserve"> </v>
          </cell>
          <cell r="E1172">
            <v>2195</v>
          </cell>
          <cell r="F1172" t="str">
            <v>BACKREST X W33 H28</v>
          </cell>
        </row>
        <row r="1173">
          <cell r="A1173">
            <v>3423329</v>
          </cell>
          <cell r="B1173">
            <v>3423329</v>
          </cell>
          <cell r="C1173" t="str">
            <v>DOSSIER X L33 H29</v>
          </cell>
          <cell r="D1173" t="str">
            <v xml:space="preserve"> </v>
          </cell>
          <cell r="E1173">
            <v>2195</v>
          </cell>
          <cell r="F1173" t="str">
            <v>BACKREST X W33 H29</v>
          </cell>
        </row>
        <row r="1174">
          <cell r="A1174">
            <v>3423330</v>
          </cell>
          <cell r="B1174">
            <v>3423330</v>
          </cell>
          <cell r="C1174" t="str">
            <v>DOSSIER X L33 H30</v>
          </cell>
          <cell r="D1174" t="str">
            <v xml:space="preserve"> </v>
          </cell>
          <cell r="E1174">
            <v>2195</v>
          </cell>
          <cell r="F1174" t="str">
            <v>BACKREST X W33 H30</v>
          </cell>
        </row>
        <row r="1175">
          <cell r="A1175">
            <v>3423331</v>
          </cell>
          <cell r="B1175">
            <v>3423331</v>
          </cell>
          <cell r="C1175" t="str">
            <v>DOSSIER X L33 H31</v>
          </cell>
          <cell r="D1175" t="str">
            <v xml:space="preserve"> </v>
          </cell>
          <cell r="E1175">
            <v>2195</v>
          </cell>
          <cell r="F1175" t="str">
            <v>BACKREST X W33 H31</v>
          </cell>
        </row>
        <row r="1176">
          <cell r="A1176">
            <v>3423332</v>
          </cell>
          <cell r="B1176">
            <v>3423332</v>
          </cell>
          <cell r="C1176" t="str">
            <v>DOSSIER X L33 H32</v>
          </cell>
          <cell r="D1176" t="str">
            <v xml:space="preserve"> </v>
          </cell>
          <cell r="E1176">
            <v>2195</v>
          </cell>
          <cell r="F1176" t="str">
            <v>BACKREST X W33 H32</v>
          </cell>
        </row>
        <row r="1177">
          <cell r="A1177">
            <v>3423333</v>
          </cell>
          <cell r="B1177">
            <v>3423333</v>
          </cell>
          <cell r="C1177" t="str">
            <v>DOSSIER X L33 H33</v>
          </cell>
          <cell r="D1177" t="str">
            <v xml:space="preserve"> </v>
          </cell>
          <cell r="E1177">
            <v>2195</v>
          </cell>
          <cell r="F1177" t="str">
            <v>BACKREST X W33 H33</v>
          </cell>
        </row>
        <row r="1178">
          <cell r="A1178">
            <v>3423334</v>
          </cell>
          <cell r="B1178">
            <v>3423334</v>
          </cell>
          <cell r="C1178" t="str">
            <v>DOSSIER X L33 H34</v>
          </cell>
          <cell r="D1178" t="str">
            <v xml:space="preserve"> </v>
          </cell>
          <cell r="E1178">
            <v>2195</v>
          </cell>
          <cell r="F1178" t="str">
            <v>BACKREST X W33 H34</v>
          </cell>
        </row>
        <row r="1179">
          <cell r="A1179">
            <v>3423335</v>
          </cell>
          <cell r="B1179">
            <v>3423335</v>
          </cell>
          <cell r="C1179" t="str">
            <v>DOSSIER X L33 H35</v>
          </cell>
          <cell r="D1179" t="str">
            <v xml:space="preserve"> </v>
          </cell>
          <cell r="E1179">
            <v>2195</v>
          </cell>
          <cell r="F1179" t="str">
            <v>BACKREST X W33 H35</v>
          </cell>
        </row>
        <row r="1180">
          <cell r="A1180">
            <v>3423622</v>
          </cell>
          <cell r="B1180">
            <v>3423622</v>
          </cell>
          <cell r="C1180" t="str">
            <v>DOSSIER X L36 H22</v>
          </cell>
          <cell r="D1180" t="str">
            <v xml:space="preserve"> </v>
          </cell>
          <cell r="E1180">
            <v>2195</v>
          </cell>
          <cell r="F1180" t="str">
            <v>BACKREST X W36 H22</v>
          </cell>
        </row>
        <row r="1181">
          <cell r="A1181">
            <v>3423623</v>
          </cell>
          <cell r="B1181">
            <v>3423623</v>
          </cell>
          <cell r="C1181" t="str">
            <v>DOSSIER X L36 H23</v>
          </cell>
          <cell r="D1181" t="str">
            <v xml:space="preserve"> </v>
          </cell>
          <cell r="E1181">
            <v>2195</v>
          </cell>
          <cell r="F1181" t="str">
            <v>BACKREST X W36 H23</v>
          </cell>
        </row>
        <row r="1182">
          <cell r="A1182">
            <v>3423624</v>
          </cell>
          <cell r="B1182">
            <v>3423624</v>
          </cell>
          <cell r="C1182" t="str">
            <v>DOSSIER X L36 H24</v>
          </cell>
          <cell r="D1182" t="str">
            <v xml:space="preserve"> </v>
          </cell>
          <cell r="E1182">
            <v>2195</v>
          </cell>
          <cell r="F1182" t="str">
            <v>BACKREST X W36 H24</v>
          </cell>
        </row>
        <row r="1183">
          <cell r="A1183">
            <v>3423625</v>
          </cell>
          <cell r="B1183">
            <v>3423625</v>
          </cell>
          <cell r="C1183" t="str">
            <v>DOSSIER X L36 H25</v>
          </cell>
          <cell r="D1183" t="str">
            <v xml:space="preserve"> </v>
          </cell>
          <cell r="E1183">
            <v>2195</v>
          </cell>
          <cell r="F1183" t="str">
            <v>BACKREST X W36 H25</v>
          </cell>
        </row>
        <row r="1184">
          <cell r="A1184">
            <v>3423626</v>
          </cell>
          <cell r="B1184">
            <v>3423626</v>
          </cell>
          <cell r="C1184" t="str">
            <v>DOSSIER X L36 H26</v>
          </cell>
          <cell r="D1184" t="str">
            <v xml:space="preserve"> </v>
          </cell>
          <cell r="E1184">
            <v>2195</v>
          </cell>
          <cell r="F1184" t="str">
            <v>BACKREST X W36 H26</v>
          </cell>
        </row>
        <row r="1185">
          <cell r="A1185">
            <v>3423627</v>
          </cell>
          <cell r="B1185">
            <v>3423627</v>
          </cell>
          <cell r="C1185" t="str">
            <v>DOSSIER X L36 H27</v>
          </cell>
          <cell r="D1185" t="str">
            <v xml:space="preserve"> </v>
          </cell>
          <cell r="E1185">
            <v>2195</v>
          </cell>
          <cell r="F1185" t="str">
            <v>BACKREST X W36 H27</v>
          </cell>
        </row>
        <row r="1186">
          <cell r="A1186">
            <v>3423628</v>
          </cell>
          <cell r="B1186">
            <v>3423628</v>
          </cell>
          <cell r="C1186" t="str">
            <v>DOSSIER X L36 H28</v>
          </cell>
          <cell r="D1186" t="str">
            <v xml:space="preserve"> </v>
          </cell>
          <cell r="E1186">
            <v>2195</v>
          </cell>
          <cell r="F1186" t="str">
            <v>BACKREST X W36 H28</v>
          </cell>
        </row>
        <row r="1187">
          <cell r="A1187">
            <v>3423629</v>
          </cell>
          <cell r="B1187">
            <v>3423629</v>
          </cell>
          <cell r="C1187" t="str">
            <v>DOSSIER X L36 H29</v>
          </cell>
          <cell r="D1187" t="str">
            <v xml:space="preserve"> </v>
          </cell>
          <cell r="E1187">
            <v>2195</v>
          </cell>
          <cell r="F1187" t="str">
            <v>BACKREST X W36 H29</v>
          </cell>
        </row>
        <row r="1188">
          <cell r="A1188">
            <v>3423630</v>
          </cell>
          <cell r="B1188">
            <v>3423630</v>
          </cell>
          <cell r="C1188" t="str">
            <v>DOSSIER X L36 H30</v>
          </cell>
          <cell r="D1188" t="str">
            <v xml:space="preserve"> </v>
          </cell>
          <cell r="E1188">
            <v>2195</v>
          </cell>
          <cell r="F1188" t="str">
            <v>BACKREST X W36 H30</v>
          </cell>
        </row>
        <row r="1189">
          <cell r="A1189">
            <v>3423631</v>
          </cell>
          <cell r="B1189">
            <v>3423631</v>
          </cell>
          <cell r="C1189" t="str">
            <v>DOSSIER X L36 H31</v>
          </cell>
          <cell r="D1189" t="str">
            <v xml:space="preserve"> </v>
          </cell>
          <cell r="E1189">
            <v>2195</v>
          </cell>
          <cell r="F1189" t="str">
            <v>BACKREST X W36 H31</v>
          </cell>
        </row>
        <row r="1190">
          <cell r="A1190">
            <v>3423632</v>
          </cell>
          <cell r="B1190">
            <v>3423632</v>
          </cell>
          <cell r="C1190" t="str">
            <v>DOSSIER X L36 H32</v>
          </cell>
          <cell r="D1190" t="str">
            <v xml:space="preserve"> </v>
          </cell>
          <cell r="E1190">
            <v>2195</v>
          </cell>
          <cell r="F1190" t="str">
            <v>BACKREST X W36 H32</v>
          </cell>
        </row>
        <row r="1191">
          <cell r="A1191">
            <v>3423633</v>
          </cell>
          <cell r="B1191">
            <v>3423633</v>
          </cell>
          <cell r="C1191" t="str">
            <v>DOSSIER X L36 H33</v>
          </cell>
          <cell r="D1191" t="str">
            <v xml:space="preserve"> </v>
          </cell>
          <cell r="E1191">
            <v>2195</v>
          </cell>
          <cell r="F1191" t="str">
            <v>BACKREST X W36 H33</v>
          </cell>
        </row>
        <row r="1192">
          <cell r="A1192">
            <v>3423634</v>
          </cell>
          <cell r="B1192">
            <v>3423634</v>
          </cell>
          <cell r="C1192" t="str">
            <v>DOSSIER X L36 H34</v>
          </cell>
          <cell r="D1192" t="str">
            <v xml:space="preserve"> </v>
          </cell>
          <cell r="E1192">
            <v>2195</v>
          </cell>
          <cell r="F1192" t="str">
            <v>BACKREST X W36 H34</v>
          </cell>
        </row>
        <row r="1193">
          <cell r="A1193">
            <v>3423635</v>
          </cell>
          <cell r="B1193">
            <v>3423635</v>
          </cell>
          <cell r="C1193" t="str">
            <v>DOSSIER X L36 H35</v>
          </cell>
          <cell r="D1193" t="str">
            <v xml:space="preserve"> </v>
          </cell>
          <cell r="E1193">
            <v>2195</v>
          </cell>
          <cell r="F1193" t="str">
            <v>BACKREST X W36 H35</v>
          </cell>
        </row>
        <row r="1194">
          <cell r="A1194">
            <v>3423922</v>
          </cell>
          <cell r="B1194">
            <v>3423922</v>
          </cell>
          <cell r="C1194" t="str">
            <v>DOSSIER X L39 H22</v>
          </cell>
          <cell r="D1194" t="str">
            <v xml:space="preserve"> </v>
          </cell>
          <cell r="E1194">
            <v>2195</v>
          </cell>
          <cell r="F1194" t="str">
            <v>BACKREST X W39 H22</v>
          </cell>
        </row>
        <row r="1195">
          <cell r="A1195">
            <v>3423923</v>
          </cell>
          <cell r="B1195">
            <v>3423923</v>
          </cell>
          <cell r="C1195" t="str">
            <v>DOSSIER X L39 H23</v>
          </cell>
          <cell r="D1195" t="str">
            <v xml:space="preserve"> </v>
          </cell>
          <cell r="E1195">
            <v>2195</v>
          </cell>
          <cell r="F1195" t="str">
            <v>BACKREST X W39 H23</v>
          </cell>
        </row>
        <row r="1196">
          <cell r="A1196">
            <v>3423924</v>
          </cell>
          <cell r="B1196">
            <v>3423924</v>
          </cell>
          <cell r="C1196" t="str">
            <v>DOSSIER X L39 H24</v>
          </cell>
          <cell r="D1196" t="str">
            <v xml:space="preserve"> </v>
          </cell>
          <cell r="E1196">
            <v>2195</v>
          </cell>
          <cell r="F1196" t="str">
            <v>BACKREST X W39 H24</v>
          </cell>
        </row>
        <row r="1197">
          <cell r="A1197">
            <v>3423925</v>
          </cell>
          <cell r="B1197">
            <v>3423925</v>
          </cell>
          <cell r="C1197" t="str">
            <v>DOSSIER X L39 H25</v>
          </cell>
          <cell r="D1197" t="str">
            <v xml:space="preserve"> </v>
          </cell>
          <cell r="E1197">
            <v>2195</v>
          </cell>
          <cell r="F1197" t="str">
            <v>BACKREST X W39 H25</v>
          </cell>
        </row>
        <row r="1198">
          <cell r="A1198">
            <v>3423926</v>
          </cell>
          <cell r="B1198">
            <v>3423926</v>
          </cell>
          <cell r="C1198" t="str">
            <v>DOSSIER X L39 H26</v>
          </cell>
          <cell r="D1198" t="str">
            <v xml:space="preserve"> </v>
          </cell>
          <cell r="E1198">
            <v>2195</v>
          </cell>
          <cell r="F1198" t="str">
            <v>BACKREST X W39 H26</v>
          </cell>
        </row>
        <row r="1199">
          <cell r="A1199">
            <v>3423927</v>
          </cell>
          <cell r="B1199">
            <v>3423927</v>
          </cell>
          <cell r="C1199" t="str">
            <v>DOSSIER X L39 H27</v>
          </cell>
          <cell r="D1199" t="str">
            <v xml:space="preserve"> </v>
          </cell>
          <cell r="E1199">
            <v>2195</v>
          </cell>
          <cell r="F1199" t="str">
            <v>BACKREST X W39 H27</v>
          </cell>
        </row>
        <row r="1200">
          <cell r="A1200">
            <v>3423928</v>
          </cell>
          <cell r="B1200">
            <v>3423928</v>
          </cell>
          <cell r="C1200" t="str">
            <v>DOSSIER X L39 H28</v>
          </cell>
          <cell r="D1200" t="str">
            <v xml:space="preserve"> </v>
          </cell>
          <cell r="E1200">
            <v>2195</v>
          </cell>
          <cell r="F1200" t="str">
            <v>BACKREST X W39 H28</v>
          </cell>
        </row>
        <row r="1201">
          <cell r="A1201">
            <v>3423929</v>
          </cell>
          <cell r="B1201">
            <v>3423929</v>
          </cell>
          <cell r="C1201" t="str">
            <v>DOSSIER X L39 H29</v>
          </cell>
          <cell r="D1201" t="str">
            <v xml:space="preserve"> </v>
          </cell>
          <cell r="E1201">
            <v>2195</v>
          </cell>
          <cell r="F1201" t="str">
            <v>BACKREST X W39 H29</v>
          </cell>
        </row>
        <row r="1202">
          <cell r="A1202">
            <v>3423930</v>
          </cell>
          <cell r="B1202">
            <v>3423930</v>
          </cell>
          <cell r="C1202" t="str">
            <v>DOSSIER X L39 H30</v>
          </cell>
          <cell r="D1202" t="str">
            <v xml:space="preserve"> </v>
          </cell>
          <cell r="E1202">
            <v>2195</v>
          </cell>
          <cell r="F1202" t="str">
            <v>BACKREST X W39 H30</v>
          </cell>
        </row>
        <row r="1203">
          <cell r="A1203">
            <v>3423931</v>
          </cell>
          <cell r="B1203">
            <v>3423931</v>
          </cell>
          <cell r="C1203" t="str">
            <v>DOSSIER X L39 H31</v>
          </cell>
          <cell r="D1203" t="str">
            <v xml:space="preserve"> </v>
          </cell>
          <cell r="E1203">
            <v>2195</v>
          </cell>
          <cell r="F1203" t="str">
            <v>BACKREST X W39 H31</v>
          </cell>
        </row>
        <row r="1204">
          <cell r="A1204">
            <v>3423932</v>
          </cell>
          <cell r="B1204">
            <v>3423932</v>
          </cell>
          <cell r="C1204" t="str">
            <v>DOSSIER X L39 H32</v>
          </cell>
          <cell r="D1204" t="str">
            <v xml:space="preserve"> </v>
          </cell>
          <cell r="E1204">
            <v>2195</v>
          </cell>
          <cell r="F1204" t="str">
            <v>BACKREST X W39 H32</v>
          </cell>
        </row>
        <row r="1205">
          <cell r="A1205">
            <v>3423933</v>
          </cell>
          <cell r="B1205">
            <v>3423933</v>
          </cell>
          <cell r="C1205" t="str">
            <v>DOSSIER X L39 H33</v>
          </cell>
          <cell r="D1205" t="str">
            <v xml:space="preserve"> </v>
          </cell>
          <cell r="E1205">
            <v>2195</v>
          </cell>
          <cell r="F1205" t="str">
            <v>BACKREST X W39 H33</v>
          </cell>
        </row>
        <row r="1206">
          <cell r="A1206">
            <v>3423934</v>
          </cell>
          <cell r="B1206">
            <v>3423934</v>
          </cell>
          <cell r="C1206" t="str">
            <v>DOSSIER X L39 H34</v>
          </cell>
          <cell r="D1206" t="str">
            <v xml:space="preserve"> </v>
          </cell>
          <cell r="E1206">
            <v>2195</v>
          </cell>
          <cell r="F1206" t="str">
            <v>BACKREST X W39 H34</v>
          </cell>
        </row>
        <row r="1207">
          <cell r="A1207">
            <v>3423935</v>
          </cell>
          <cell r="B1207">
            <v>3423935</v>
          </cell>
          <cell r="C1207" t="str">
            <v>DOSSIER X L39 H35</v>
          </cell>
          <cell r="D1207" t="str">
            <v xml:space="preserve"> </v>
          </cell>
          <cell r="E1207">
            <v>2195</v>
          </cell>
          <cell r="F1207" t="str">
            <v>BACKREST X W39 H35</v>
          </cell>
        </row>
        <row r="1208">
          <cell r="A1208">
            <v>3424222</v>
          </cell>
          <cell r="B1208">
            <v>3424222</v>
          </cell>
          <cell r="C1208" t="str">
            <v>DOSSIER X L42 H22</v>
          </cell>
          <cell r="D1208" t="str">
            <v xml:space="preserve"> </v>
          </cell>
          <cell r="E1208">
            <v>2195</v>
          </cell>
          <cell r="F1208" t="str">
            <v>BACKREST X W42 H22</v>
          </cell>
        </row>
        <row r="1209">
          <cell r="A1209">
            <v>3424223</v>
          </cell>
          <cell r="B1209">
            <v>3424223</v>
          </cell>
          <cell r="C1209" t="str">
            <v>DOSSIER X L42 H23</v>
          </cell>
          <cell r="D1209" t="str">
            <v xml:space="preserve"> </v>
          </cell>
          <cell r="E1209">
            <v>2195</v>
          </cell>
          <cell r="F1209" t="str">
            <v>BACKREST X W42 H23</v>
          </cell>
        </row>
        <row r="1210">
          <cell r="A1210">
            <v>3424224</v>
          </cell>
          <cell r="B1210">
            <v>3424224</v>
          </cell>
          <cell r="C1210" t="str">
            <v>DOSSIER X L42 H24</v>
          </cell>
          <cell r="D1210" t="str">
            <v xml:space="preserve"> </v>
          </cell>
          <cell r="E1210">
            <v>2195</v>
          </cell>
          <cell r="F1210" t="str">
            <v>BACKREST X W42 H24</v>
          </cell>
        </row>
        <row r="1211">
          <cell r="A1211">
            <v>3424225</v>
          </cell>
          <cell r="B1211">
            <v>3424225</v>
          </cell>
          <cell r="C1211" t="str">
            <v>DOSSIER X L42 H25</v>
          </cell>
          <cell r="D1211" t="str">
            <v xml:space="preserve"> </v>
          </cell>
          <cell r="E1211">
            <v>2195</v>
          </cell>
          <cell r="F1211" t="str">
            <v>BACKREST X W42 H25</v>
          </cell>
        </row>
        <row r="1212">
          <cell r="A1212">
            <v>3424226</v>
          </cell>
          <cell r="B1212">
            <v>3424226</v>
          </cell>
          <cell r="C1212" t="str">
            <v>DOSSIER X L42 H26</v>
          </cell>
          <cell r="D1212" t="str">
            <v xml:space="preserve"> </v>
          </cell>
          <cell r="E1212">
            <v>2195</v>
          </cell>
          <cell r="F1212" t="str">
            <v>BACKREST X W42 H26</v>
          </cell>
        </row>
        <row r="1213">
          <cell r="A1213">
            <v>3424227</v>
          </cell>
          <cell r="B1213">
            <v>3424227</v>
          </cell>
          <cell r="C1213" t="str">
            <v>DOSSIER X L42 H27</v>
          </cell>
          <cell r="D1213" t="str">
            <v xml:space="preserve"> </v>
          </cell>
          <cell r="E1213">
            <v>2195</v>
          </cell>
          <cell r="F1213" t="str">
            <v>BACKREST X W42 H27</v>
          </cell>
        </row>
        <row r="1214">
          <cell r="A1214">
            <v>3424228</v>
          </cell>
          <cell r="B1214">
            <v>3424228</v>
          </cell>
          <cell r="C1214" t="str">
            <v>DOSSIER X L42 H28</v>
          </cell>
          <cell r="D1214" t="str">
            <v xml:space="preserve"> </v>
          </cell>
          <cell r="E1214">
            <v>2195</v>
          </cell>
          <cell r="F1214" t="str">
            <v>BACKREST X W42 H28</v>
          </cell>
        </row>
        <row r="1215">
          <cell r="A1215">
            <v>3424229</v>
          </cell>
          <cell r="B1215">
            <v>3424229</v>
          </cell>
          <cell r="C1215" t="str">
            <v>DOSSIER X L42 H29</v>
          </cell>
          <cell r="D1215" t="str">
            <v xml:space="preserve"> </v>
          </cell>
          <cell r="E1215">
            <v>2195</v>
          </cell>
          <cell r="F1215" t="str">
            <v>BACKREST X W42 H29</v>
          </cell>
        </row>
        <row r="1216">
          <cell r="A1216">
            <v>3424230</v>
          </cell>
          <cell r="B1216">
            <v>3424230</v>
          </cell>
          <cell r="C1216" t="str">
            <v>DOSSIER X L42 H30</v>
          </cell>
          <cell r="D1216" t="str">
            <v xml:space="preserve"> </v>
          </cell>
          <cell r="E1216">
            <v>2195</v>
          </cell>
          <cell r="F1216" t="str">
            <v>BACKREST X W42 H30</v>
          </cell>
        </row>
        <row r="1217">
          <cell r="A1217">
            <v>3424231</v>
          </cell>
          <cell r="B1217">
            <v>3424231</v>
          </cell>
          <cell r="C1217" t="str">
            <v>DOSSIER X L42 H31</v>
          </cell>
          <cell r="D1217" t="str">
            <v xml:space="preserve"> </v>
          </cell>
          <cell r="E1217">
            <v>2195</v>
          </cell>
          <cell r="F1217" t="str">
            <v>BACKREST X W42 H31</v>
          </cell>
        </row>
        <row r="1218">
          <cell r="A1218">
            <v>3424232</v>
          </cell>
          <cell r="B1218">
            <v>3424232</v>
          </cell>
          <cell r="C1218" t="str">
            <v>DOSSIER X L42 H32</v>
          </cell>
          <cell r="D1218" t="str">
            <v xml:space="preserve"> </v>
          </cell>
          <cell r="E1218">
            <v>2195</v>
          </cell>
          <cell r="F1218" t="str">
            <v>BACKREST X W42 H32</v>
          </cell>
        </row>
        <row r="1219">
          <cell r="A1219">
            <v>3424233</v>
          </cell>
          <cell r="B1219">
            <v>3424233</v>
          </cell>
          <cell r="C1219" t="str">
            <v>DOSSIER X L42 H33</v>
          </cell>
          <cell r="D1219" t="str">
            <v xml:space="preserve"> </v>
          </cell>
          <cell r="E1219">
            <v>2195</v>
          </cell>
          <cell r="F1219" t="str">
            <v>BACKREST X W42 H33</v>
          </cell>
        </row>
        <row r="1220">
          <cell r="A1220">
            <v>3424234</v>
          </cell>
          <cell r="B1220">
            <v>3424234</v>
          </cell>
          <cell r="C1220" t="str">
            <v>DOSSIER X L42 H34</v>
          </cell>
          <cell r="D1220" t="str">
            <v xml:space="preserve"> </v>
          </cell>
          <cell r="E1220">
            <v>2195</v>
          </cell>
          <cell r="F1220" t="str">
            <v>BACKREST X W42 H34</v>
          </cell>
        </row>
        <row r="1221">
          <cell r="A1221">
            <v>3424235</v>
          </cell>
          <cell r="B1221">
            <v>3424235</v>
          </cell>
          <cell r="C1221" t="str">
            <v>DOSSIER X L42 H35</v>
          </cell>
          <cell r="D1221" t="str">
            <v xml:space="preserve"> </v>
          </cell>
          <cell r="E1221">
            <v>2195</v>
          </cell>
          <cell r="F1221" t="str">
            <v>BACKREST X W42 H35</v>
          </cell>
        </row>
        <row r="1222">
          <cell r="A1222">
            <v>3424522</v>
          </cell>
          <cell r="B1222">
            <v>3424522</v>
          </cell>
          <cell r="C1222" t="str">
            <v>DOSSIER X L45 H22</v>
          </cell>
          <cell r="D1222" t="str">
            <v xml:space="preserve"> </v>
          </cell>
          <cell r="E1222">
            <v>2195</v>
          </cell>
          <cell r="F1222" t="str">
            <v>BACKREST X W45 H22</v>
          </cell>
        </row>
        <row r="1223">
          <cell r="A1223">
            <v>3424523</v>
          </cell>
          <cell r="B1223">
            <v>3424523</v>
          </cell>
          <cell r="C1223" t="str">
            <v>DOSSIER X L45 H23</v>
          </cell>
          <cell r="D1223" t="str">
            <v xml:space="preserve"> </v>
          </cell>
          <cell r="E1223">
            <v>2195</v>
          </cell>
          <cell r="F1223" t="str">
            <v>BACKREST X W45 H23</v>
          </cell>
        </row>
        <row r="1224">
          <cell r="A1224">
            <v>3424524</v>
          </cell>
          <cell r="B1224">
            <v>3424524</v>
          </cell>
          <cell r="C1224" t="str">
            <v>DOSSIER X L45 H24</v>
          </cell>
          <cell r="D1224" t="str">
            <v xml:space="preserve"> </v>
          </cell>
          <cell r="E1224">
            <v>2195</v>
          </cell>
          <cell r="F1224" t="str">
            <v>BACKREST X W45 H24</v>
          </cell>
        </row>
        <row r="1225">
          <cell r="A1225">
            <v>3424525</v>
          </cell>
          <cell r="B1225">
            <v>3424525</v>
          </cell>
          <cell r="C1225" t="str">
            <v>DOSSIER X L45 H25</v>
          </cell>
          <cell r="D1225" t="str">
            <v xml:space="preserve"> </v>
          </cell>
          <cell r="E1225">
            <v>2195</v>
          </cell>
          <cell r="F1225" t="str">
            <v>BACKREST X W45 H25</v>
          </cell>
        </row>
        <row r="1226">
          <cell r="A1226">
            <v>3424526</v>
          </cell>
          <cell r="B1226">
            <v>3424526</v>
          </cell>
          <cell r="C1226" t="str">
            <v>DOSSIER X L45 H26</v>
          </cell>
          <cell r="D1226" t="str">
            <v xml:space="preserve"> </v>
          </cell>
          <cell r="E1226">
            <v>2195</v>
          </cell>
          <cell r="F1226" t="str">
            <v>BACKREST X W45 H26</v>
          </cell>
        </row>
        <row r="1227">
          <cell r="A1227">
            <v>3424527</v>
          </cell>
          <cell r="B1227">
            <v>3424527</v>
          </cell>
          <cell r="C1227" t="str">
            <v>DOSSIER X L45 H27</v>
          </cell>
          <cell r="D1227" t="str">
            <v xml:space="preserve"> </v>
          </cell>
          <cell r="E1227">
            <v>2195</v>
          </cell>
          <cell r="F1227" t="str">
            <v>BACKREST X W45 H27</v>
          </cell>
        </row>
        <row r="1228">
          <cell r="A1228">
            <v>3424528</v>
          </cell>
          <cell r="B1228">
            <v>3424528</v>
          </cell>
          <cell r="C1228" t="str">
            <v>DOSSIER X L45 H28</v>
          </cell>
          <cell r="D1228" t="str">
            <v xml:space="preserve"> </v>
          </cell>
          <cell r="E1228">
            <v>2195</v>
          </cell>
          <cell r="F1228" t="str">
            <v>BACKREST X W45 H28</v>
          </cell>
        </row>
        <row r="1229">
          <cell r="A1229">
            <v>3424529</v>
          </cell>
          <cell r="B1229">
            <v>3424529</v>
          </cell>
          <cell r="C1229" t="str">
            <v>DOSSIER X L45 H29</v>
          </cell>
          <cell r="D1229" t="str">
            <v xml:space="preserve"> </v>
          </cell>
          <cell r="E1229">
            <v>2195</v>
          </cell>
          <cell r="F1229" t="str">
            <v>BACKREST X W45 H29</v>
          </cell>
        </row>
        <row r="1230">
          <cell r="A1230">
            <v>3424530</v>
          </cell>
          <cell r="B1230">
            <v>3424530</v>
          </cell>
          <cell r="C1230" t="str">
            <v>DOSSIER X L45 H30</v>
          </cell>
          <cell r="D1230" t="str">
            <v xml:space="preserve"> </v>
          </cell>
          <cell r="E1230">
            <v>2195</v>
          </cell>
          <cell r="F1230" t="str">
            <v>BACKREST X W45 H30</v>
          </cell>
        </row>
        <row r="1231">
          <cell r="A1231">
            <v>3424531</v>
          </cell>
          <cell r="B1231">
            <v>3424531</v>
          </cell>
          <cell r="C1231" t="str">
            <v>DOSSIER X L45 H31</v>
          </cell>
          <cell r="D1231" t="str">
            <v xml:space="preserve"> </v>
          </cell>
          <cell r="E1231">
            <v>2195</v>
          </cell>
          <cell r="F1231" t="str">
            <v>BACKREST X W45 H31</v>
          </cell>
        </row>
        <row r="1232">
          <cell r="A1232">
            <v>3424532</v>
          </cell>
          <cell r="B1232">
            <v>3424532</v>
          </cell>
          <cell r="C1232" t="str">
            <v>DOSSIER X L45 H32</v>
          </cell>
          <cell r="D1232" t="str">
            <v xml:space="preserve"> </v>
          </cell>
          <cell r="E1232">
            <v>2195</v>
          </cell>
          <cell r="F1232" t="str">
            <v>BACKREST X W45 H32</v>
          </cell>
        </row>
        <row r="1233">
          <cell r="A1233">
            <v>3424533</v>
          </cell>
          <cell r="B1233">
            <v>3424533</v>
          </cell>
          <cell r="C1233" t="str">
            <v>DOSSIER X L45 H33</v>
          </cell>
          <cell r="D1233" t="str">
            <v xml:space="preserve"> </v>
          </cell>
          <cell r="E1233">
            <v>2195</v>
          </cell>
          <cell r="F1233" t="str">
            <v>BACKREST X W45 H33</v>
          </cell>
        </row>
        <row r="1234">
          <cell r="A1234">
            <v>3424534</v>
          </cell>
          <cell r="B1234">
            <v>3424534</v>
          </cell>
          <cell r="C1234" t="str">
            <v>DOSSIER X L45 H34</v>
          </cell>
          <cell r="D1234" t="str">
            <v xml:space="preserve"> </v>
          </cell>
          <cell r="E1234">
            <v>2195</v>
          </cell>
          <cell r="F1234" t="str">
            <v>BACKREST X W45 H34</v>
          </cell>
        </row>
        <row r="1235">
          <cell r="A1235">
            <v>3424535</v>
          </cell>
          <cell r="B1235">
            <v>3424535</v>
          </cell>
          <cell r="C1235" t="str">
            <v>DOSSIER X L45 H35</v>
          </cell>
          <cell r="D1235" t="str">
            <v xml:space="preserve"> </v>
          </cell>
          <cell r="E1235">
            <v>2195</v>
          </cell>
          <cell r="F1235" t="str">
            <v>BACKREST X W45 H35</v>
          </cell>
        </row>
        <row r="1236">
          <cell r="A1236">
            <v>3440002</v>
          </cell>
          <cell r="B1236">
            <v>3440002</v>
          </cell>
          <cell r="C1236" t="str">
            <v>ROULEMENT EE4 2RS</v>
          </cell>
          <cell r="D1236" t="str">
            <v xml:space="preserve"> </v>
          </cell>
          <cell r="E1236">
            <v>20</v>
          </cell>
          <cell r="F1236" t="str">
            <v>BEARING EE4 2RS</v>
          </cell>
        </row>
        <row r="1237">
          <cell r="A1237">
            <v>3440003</v>
          </cell>
          <cell r="B1237">
            <v>3440003</v>
          </cell>
          <cell r="C1237" t="str">
            <v>ROULEMENT 6001 2RS</v>
          </cell>
          <cell r="D1237" t="str">
            <v xml:space="preserve"> </v>
          </cell>
          <cell r="E1237">
            <v>16</v>
          </cell>
          <cell r="F1237" t="str">
            <v>BEARING 6001 2RS</v>
          </cell>
        </row>
        <row r="1238">
          <cell r="A1238">
            <v>3440004</v>
          </cell>
          <cell r="B1238">
            <v>3440004</v>
          </cell>
          <cell r="C1238" t="str">
            <v>ROULEMENT 6902 2RS</v>
          </cell>
          <cell r="D1238" t="str">
            <v xml:space="preserve"> </v>
          </cell>
          <cell r="E1238">
            <v>20</v>
          </cell>
          <cell r="F1238" t="str">
            <v>BEARING 6902 2RS</v>
          </cell>
        </row>
        <row r="1239">
          <cell r="A1239">
            <v>3600000</v>
          </cell>
          <cell r="B1239">
            <v>3600000</v>
          </cell>
          <cell r="C1239" t="str">
            <v>BAGUE REPOSE-PIEDS</v>
          </cell>
          <cell r="D1239" t="str">
            <v xml:space="preserve"> </v>
          </cell>
          <cell r="E1239">
            <v>8</v>
          </cell>
          <cell r="F1239" t="str">
            <v>BUSHING FOOTREST</v>
          </cell>
        </row>
        <row r="1240">
          <cell r="A1240">
            <v>3600043</v>
          </cell>
          <cell r="B1240">
            <v>3600043</v>
          </cell>
          <cell r="C1240" t="str">
            <v>REPOSE-PIEDS EN U 42 PETI</v>
          </cell>
          <cell r="D1240" t="str">
            <v>TE BARRE TALONNIÈRE S</v>
          </cell>
          <cell r="E1240">
            <v>571</v>
          </cell>
          <cell r="F1240" t="str">
            <v>FOOTREST U-FORM 42 SMALL</v>
          </cell>
        </row>
        <row r="1241">
          <cell r="A1241">
            <v>3600046</v>
          </cell>
          <cell r="B1241">
            <v>3600046</v>
          </cell>
          <cell r="C1241" t="str">
            <v>REPOSE-PIEDS EN U 45 PETI</v>
          </cell>
          <cell r="D1241" t="str">
            <v>TE BARRE TALONNIÈRE S</v>
          </cell>
          <cell r="E1241">
            <v>571</v>
          </cell>
          <cell r="F1241" t="str">
            <v>FOOTREST U-FORM 45 SMALL</v>
          </cell>
        </row>
        <row r="1242">
          <cell r="A1242">
            <v>3600131</v>
          </cell>
          <cell r="B1242">
            <v>3600131</v>
          </cell>
          <cell r="C1242" t="str">
            <v>REPOSE-PIEDS EN U 30 PETI</v>
          </cell>
          <cell r="D1242" t="str">
            <v>TE BARRE TALONNIÈRE S</v>
          </cell>
          <cell r="E1242">
            <v>217</v>
          </cell>
          <cell r="F1242" t="str">
            <v>FOOTREST U-FORM 30 SMALL</v>
          </cell>
        </row>
        <row r="1243">
          <cell r="A1243">
            <v>3600134</v>
          </cell>
          <cell r="B1243">
            <v>3600134</v>
          </cell>
          <cell r="C1243" t="str">
            <v>REPOSE-PIEDS EN U 33 PETI</v>
          </cell>
          <cell r="D1243" t="str">
            <v>TE BARRE TALONNIÈRE S</v>
          </cell>
          <cell r="E1243">
            <v>217</v>
          </cell>
          <cell r="F1243" t="str">
            <v>FOOTREST U-FORM 33 SMALL</v>
          </cell>
        </row>
        <row r="1244">
          <cell r="A1244">
            <v>3600136</v>
          </cell>
          <cell r="B1244">
            <v>3600136</v>
          </cell>
          <cell r="C1244" t="str">
            <v>REPOSE-PIEDS AVEC CACHE 3</v>
          </cell>
          <cell r="D1244" t="str">
            <v>6</v>
          </cell>
          <cell r="E1244">
            <v>217</v>
          </cell>
          <cell r="F1244" t="str">
            <v>FOOTREST W COVER PLUG 36</v>
          </cell>
        </row>
        <row r="1245">
          <cell r="A1245">
            <v>3600137</v>
          </cell>
          <cell r="B1245">
            <v>3600137</v>
          </cell>
          <cell r="C1245" t="str">
            <v>REPOSE-PIEDS EN U 36 PETI</v>
          </cell>
          <cell r="D1245" t="str">
            <v>TE BARRE TALONNIÈRE S</v>
          </cell>
          <cell r="E1245">
            <v>217</v>
          </cell>
          <cell r="F1245" t="str">
            <v>FOOTREST U-FORM 36 SMALL</v>
          </cell>
        </row>
        <row r="1246">
          <cell r="A1246">
            <v>3600138</v>
          </cell>
          <cell r="B1246">
            <v>3600138</v>
          </cell>
          <cell r="C1246" t="str">
            <v>REPOSE-PIEDS EN U 39 PETI</v>
          </cell>
          <cell r="D1246" t="str">
            <v>TE BARRE TALONNIÈRE S</v>
          </cell>
          <cell r="E1246">
            <v>217</v>
          </cell>
          <cell r="F1246" t="str">
            <v>FOOTREST U-FORM 39 SMALL</v>
          </cell>
        </row>
        <row r="1247">
          <cell r="A1247">
            <v>3600139</v>
          </cell>
          <cell r="B1247">
            <v>3600139</v>
          </cell>
          <cell r="C1247" t="str">
            <v>REPOSE-PIEDS AVEC CACHE 3</v>
          </cell>
          <cell r="D1247" t="str">
            <v>9</v>
          </cell>
          <cell r="E1247">
            <v>217</v>
          </cell>
          <cell r="F1247" t="str">
            <v>FOOTREST W COVER PLUG 39</v>
          </cell>
        </row>
        <row r="1248">
          <cell r="A1248">
            <v>3600142</v>
          </cell>
          <cell r="B1248">
            <v>3600142</v>
          </cell>
          <cell r="C1248" t="str">
            <v>REPOSE-PIEDS AVEC CACHE 4</v>
          </cell>
          <cell r="D1248" t="str">
            <v>2</v>
          </cell>
          <cell r="E1248">
            <v>217</v>
          </cell>
          <cell r="F1248" t="str">
            <v>FOOTREST W COVER PLUG 42</v>
          </cell>
        </row>
        <row r="1249">
          <cell r="A1249">
            <v>3600145</v>
          </cell>
          <cell r="B1249">
            <v>3600145</v>
          </cell>
          <cell r="C1249" t="str">
            <v>REPOSE-PIEDS AVEC CACHE 4</v>
          </cell>
          <cell r="D1249" t="str">
            <v>5</v>
          </cell>
          <cell r="E1249">
            <v>217</v>
          </cell>
          <cell r="F1249" t="str">
            <v>FOOTREST WITH COVER PLUG</v>
          </cell>
        </row>
        <row r="1250">
          <cell r="A1250">
            <v>3600433</v>
          </cell>
          <cell r="B1250">
            <v>3600433</v>
          </cell>
          <cell r="C1250" t="str">
            <v>REPOSE-PIEDS EN U 33 POUR</v>
          </cell>
          <cell r="D1250" t="str">
            <v xml:space="preserve"> X</v>
          </cell>
          <cell r="E1250">
            <v>217</v>
          </cell>
          <cell r="F1250" t="str">
            <v>FOOTREST U-FORM 33 FOR X</v>
          </cell>
        </row>
        <row r="1251">
          <cell r="A1251">
            <v>3600436</v>
          </cell>
          <cell r="B1251">
            <v>3600436</v>
          </cell>
          <cell r="C1251" t="str">
            <v>REPOSE-PIEDS EN U 36 POUR</v>
          </cell>
          <cell r="D1251" t="str">
            <v xml:space="preserve"> X</v>
          </cell>
          <cell r="E1251">
            <v>217</v>
          </cell>
          <cell r="F1251" t="str">
            <v>FOOTREST U-FORM 36 FOR X</v>
          </cell>
        </row>
        <row r="1252">
          <cell r="A1252">
            <v>3600439</v>
          </cell>
          <cell r="B1252">
            <v>3600439</v>
          </cell>
          <cell r="C1252" t="str">
            <v>REPOSE-PIEDS EN U 39 POUR</v>
          </cell>
          <cell r="D1252" t="str">
            <v xml:space="preserve"> X</v>
          </cell>
          <cell r="E1252">
            <v>217</v>
          </cell>
          <cell r="F1252" t="str">
            <v>FOOTREST U-FORM 39 FOR X</v>
          </cell>
        </row>
        <row r="1253">
          <cell r="A1253">
            <v>3600442</v>
          </cell>
          <cell r="B1253">
            <v>3600442</v>
          </cell>
          <cell r="C1253" t="str">
            <v>REPOSE-PIEDS EN U 42 POUR</v>
          </cell>
          <cell r="D1253" t="str">
            <v xml:space="preserve"> X</v>
          </cell>
          <cell r="E1253">
            <v>217</v>
          </cell>
          <cell r="F1253" t="str">
            <v>FOOTREST U-FORM 42 FOR X</v>
          </cell>
        </row>
        <row r="1254">
          <cell r="A1254">
            <v>3600445</v>
          </cell>
          <cell r="B1254">
            <v>3600445</v>
          </cell>
          <cell r="C1254" t="str">
            <v>REPOSE-PIEDS EN U 45 POUR</v>
          </cell>
          <cell r="D1254" t="str">
            <v xml:space="preserve"> X</v>
          </cell>
          <cell r="E1254">
            <v>217</v>
          </cell>
          <cell r="F1254" t="str">
            <v>FOOTREST U-FORM 45 FOR X</v>
          </cell>
        </row>
        <row r="1255">
          <cell r="A1255">
            <v>3600633</v>
          </cell>
          <cell r="B1255">
            <v>3600633</v>
          </cell>
          <cell r="C1255" t="str">
            <v>REPOSE-PIEDS EN U RALLONG</v>
          </cell>
          <cell r="D1255" t="str">
            <v>É 33 CPL</v>
          </cell>
          <cell r="E1255">
            <v>531</v>
          </cell>
          <cell r="F1255" t="str">
            <v>FOOTREST UFORM EXTENDED 3</v>
          </cell>
        </row>
        <row r="1256">
          <cell r="A1256">
            <v>3600636</v>
          </cell>
          <cell r="B1256">
            <v>3600636</v>
          </cell>
          <cell r="C1256" t="str">
            <v>REPOSE-PIEDS EN U RALLONG</v>
          </cell>
          <cell r="D1256" t="str">
            <v>É 36 CPL</v>
          </cell>
          <cell r="E1256">
            <v>531</v>
          </cell>
          <cell r="F1256" t="str">
            <v>FOOTREST UFORM EXTENDED 3</v>
          </cell>
        </row>
        <row r="1257">
          <cell r="A1257">
            <v>3601033</v>
          </cell>
          <cell r="B1257">
            <v>3601033</v>
          </cell>
          <cell r="C1257" t="str">
            <v>PLAQUE DE REPOSE-PIEDS 33</v>
          </cell>
          <cell r="D1257" t="str">
            <v xml:space="preserve"> </v>
          </cell>
          <cell r="E1257">
            <v>57</v>
          </cell>
          <cell r="F1257" t="str">
            <v>FOOTREST PLATE 33</v>
          </cell>
        </row>
        <row r="1258">
          <cell r="A1258">
            <v>3601036</v>
          </cell>
          <cell r="B1258">
            <v>3601036</v>
          </cell>
          <cell r="C1258" t="str">
            <v>PLAQUE DE REPOSE-PIEDS 36</v>
          </cell>
          <cell r="D1258" t="str">
            <v xml:space="preserve"> </v>
          </cell>
          <cell r="E1258">
            <v>57</v>
          </cell>
          <cell r="F1258" t="str">
            <v>FOOTREST PLATE 36</v>
          </cell>
        </row>
        <row r="1259">
          <cell r="A1259">
            <v>3601039</v>
          </cell>
          <cell r="B1259">
            <v>3601039</v>
          </cell>
          <cell r="C1259" t="str">
            <v>PLAQUE DE REPOSE-PIEDS 39</v>
          </cell>
          <cell r="D1259" t="str">
            <v xml:space="preserve"> </v>
          </cell>
          <cell r="E1259">
            <v>57</v>
          </cell>
          <cell r="F1259" t="str">
            <v>FOOTREST PLATE 39</v>
          </cell>
        </row>
        <row r="1260">
          <cell r="A1260">
            <v>3601042</v>
          </cell>
          <cell r="B1260">
            <v>3601042</v>
          </cell>
          <cell r="C1260" t="str">
            <v>PLAQUE DE REPOSE-PIEDS 42</v>
          </cell>
          <cell r="D1260" t="str">
            <v xml:space="preserve"> </v>
          </cell>
          <cell r="E1260">
            <v>57</v>
          </cell>
          <cell r="F1260" t="str">
            <v>FOOTREST PLATE 42</v>
          </cell>
        </row>
        <row r="1261">
          <cell r="A1261">
            <v>3601045</v>
          </cell>
          <cell r="B1261">
            <v>3601045</v>
          </cell>
          <cell r="C1261" t="str">
            <v>PLAQUE DE REPOSE-PIEDS 45</v>
          </cell>
          <cell r="D1261" t="str">
            <v xml:space="preserve"> </v>
          </cell>
          <cell r="E1261">
            <v>57</v>
          </cell>
          <cell r="F1261" t="str">
            <v>FOOTREST PLATE 45</v>
          </cell>
        </row>
        <row r="1262">
          <cell r="A1262">
            <v>3601050</v>
          </cell>
          <cell r="B1262">
            <v>3601050</v>
          </cell>
          <cell r="C1262" t="str">
            <v>PLAQUE DE REPOSE-PIEDS 50</v>
          </cell>
          <cell r="D1262" t="str">
            <v xml:space="preserve"> </v>
          </cell>
          <cell r="E1262">
            <v>57</v>
          </cell>
          <cell r="F1262" t="str">
            <v>FOOTREST PLATE 50</v>
          </cell>
        </row>
        <row r="1263">
          <cell r="A1263">
            <v>3601833</v>
          </cell>
          <cell r="B1263">
            <v>3601833</v>
          </cell>
          <cell r="C1263" t="str">
            <v>REPOSE-PIEDS EN U 33 BARR</v>
          </cell>
          <cell r="D1263" t="str">
            <v>E TALONNIÈRE ABAISSÉE</v>
          </cell>
          <cell r="E1263">
            <v>803</v>
          </cell>
          <cell r="F1263" t="str">
            <v>FOOTREST U-FORM 33 LOWER</v>
          </cell>
        </row>
        <row r="1264">
          <cell r="A1264">
            <v>3601836</v>
          </cell>
          <cell r="B1264">
            <v>3601836</v>
          </cell>
          <cell r="C1264" t="str">
            <v>REPOSE-PIEDS EN U 36 BARR</v>
          </cell>
          <cell r="D1264" t="str">
            <v>E TALONNIÈRE ABAISSÉE</v>
          </cell>
          <cell r="E1264">
            <v>803</v>
          </cell>
          <cell r="F1264" t="str">
            <v>FOOTREST U-FORM 36 LOWER</v>
          </cell>
        </row>
        <row r="1265">
          <cell r="A1265">
            <v>3601839</v>
          </cell>
          <cell r="B1265">
            <v>3601839</v>
          </cell>
          <cell r="C1265" t="str">
            <v>REPOSE-PIEDS EN U 39 BARR</v>
          </cell>
          <cell r="D1265" t="str">
            <v>E TALONNIÈRE ABAISSÉE</v>
          </cell>
          <cell r="E1265">
            <v>803</v>
          </cell>
          <cell r="F1265" t="str">
            <v>FOOTREST U-FORM 39 LOWER</v>
          </cell>
        </row>
        <row r="1266">
          <cell r="A1266">
            <v>3601842</v>
          </cell>
          <cell r="B1266">
            <v>3601842</v>
          </cell>
          <cell r="C1266" t="str">
            <v>REPOSE-PIEDS EN U 42 BARR</v>
          </cell>
          <cell r="D1266" t="str">
            <v>E TALONNIÈRE ABAISSÉE</v>
          </cell>
          <cell r="E1266">
            <v>803</v>
          </cell>
          <cell r="F1266" t="str">
            <v>FOOTREST U-FORM 42 LOWER</v>
          </cell>
        </row>
        <row r="1267">
          <cell r="A1267">
            <v>3601845</v>
          </cell>
          <cell r="B1267">
            <v>3601845</v>
          </cell>
          <cell r="C1267" t="str">
            <v>REPOSE-PIEDS EN U 45 BARR</v>
          </cell>
          <cell r="D1267" t="str">
            <v>E TALONNIÈRE ABAISSÉE</v>
          </cell>
          <cell r="E1267">
            <v>803</v>
          </cell>
          <cell r="F1267" t="str">
            <v>FOOTREST U-FORM 45 LOWER</v>
          </cell>
        </row>
        <row r="1268">
          <cell r="A1268">
            <v>3611136</v>
          </cell>
          <cell r="B1268">
            <v>3611136</v>
          </cell>
          <cell r="C1268" t="str">
            <v>REPOSE-PIEDS FORME V 36 R</v>
          </cell>
          <cell r="D1268" t="str">
            <v>ALLONGÉ</v>
          </cell>
          <cell r="E1268">
            <v>535</v>
          </cell>
          <cell r="F1268" t="str">
            <v>FOOTREST V-FORM 36 EXTEND</v>
          </cell>
        </row>
        <row r="1269">
          <cell r="A1269">
            <v>3611139</v>
          </cell>
          <cell r="B1269">
            <v>3611139</v>
          </cell>
          <cell r="C1269" t="str">
            <v>REPOSE-PIEDS FORME V 39 R</v>
          </cell>
          <cell r="D1269" t="str">
            <v>ALLONGÉ</v>
          </cell>
          <cell r="E1269">
            <v>535</v>
          </cell>
          <cell r="F1269" t="str">
            <v>FOOTREST V-FORM 39 EXTEND</v>
          </cell>
        </row>
        <row r="1270">
          <cell r="A1270">
            <v>3611142</v>
          </cell>
          <cell r="B1270">
            <v>3611142</v>
          </cell>
          <cell r="C1270" t="str">
            <v>REPOSE-PIEDS FORME V 42 R</v>
          </cell>
          <cell r="D1270" t="str">
            <v>ALLONGÉ</v>
          </cell>
          <cell r="E1270">
            <v>535</v>
          </cell>
          <cell r="F1270" t="str">
            <v>FOOTREST V-FORM 42 EXTEND</v>
          </cell>
        </row>
        <row r="1271">
          <cell r="A1271">
            <v>3611145</v>
          </cell>
          <cell r="B1271">
            <v>3611145</v>
          </cell>
          <cell r="C1271" t="str">
            <v>REPOSE-PIEDS FORME V 45 R</v>
          </cell>
          <cell r="D1271" t="str">
            <v>ALLONGÉ</v>
          </cell>
          <cell r="E1271">
            <v>535</v>
          </cell>
          <cell r="F1271" t="str">
            <v>FOOTREST V-FORM 45 EXTEND</v>
          </cell>
        </row>
        <row r="1272">
          <cell r="A1272">
            <v>3611150</v>
          </cell>
          <cell r="B1272">
            <v>3611150</v>
          </cell>
          <cell r="C1272" t="str">
            <v>REPOSE-PIEDS FORME V 50 R</v>
          </cell>
          <cell r="D1272" t="str">
            <v>ALLONGÉ</v>
          </cell>
          <cell r="E1272">
            <v>535</v>
          </cell>
          <cell r="F1272" t="str">
            <v>FOOTREST V-FORM 50 EXTEND</v>
          </cell>
        </row>
        <row r="1273">
          <cell r="A1273">
            <v>3670160</v>
          </cell>
          <cell r="B1273">
            <v>3670160</v>
          </cell>
          <cell r="C1273" t="str">
            <v>BOUTON FREIN D'UNE SEULE</v>
          </cell>
          <cell r="D1273" t="str">
            <v>MAIN</v>
          </cell>
          <cell r="E1273">
            <v>4</v>
          </cell>
          <cell r="F1273" t="str">
            <v>KNOB ONEHAND BRAKE</v>
          </cell>
        </row>
        <row r="1274">
          <cell r="A1274">
            <v>3673033</v>
          </cell>
          <cell r="B1274">
            <v>3673033</v>
          </cell>
          <cell r="C1274" t="str">
            <v>FREIN D'UNE SEULE MAIN 30</v>
          </cell>
          <cell r="D1274" t="str">
            <v>-33, DROITE</v>
          </cell>
          <cell r="E1274">
            <v>395</v>
          </cell>
          <cell r="F1274" t="str">
            <v>BRAKE ONEHAND 30-33 RIGHT</v>
          </cell>
        </row>
        <row r="1275">
          <cell r="A1275">
            <v>3673639</v>
          </cell>
          <cell r="B1275">
            <v>3673639</v>
          </cell>
          <cell r="C1275" t="str">
            <v>FREIN D'UNE SEULE MAIN 36</v>
          </cell>
          <cell r="D1275" t="str">
            <v>-39, DROITE</v>
          </cell>
          <cell r="E1275">
            <v>395</v>
          </cell>
          <cell r="F1275" t="str">
            <v>BRAKE ONEHAND 36-39 RIGHT</v>
          </cell>
        </row>
        <row r="1276">
          <cell r="A1276">
            <v>3674245</v>
          </cell>
          <cell r="B1276">
            <v>3674245</v>
          </cell>
          <cell r="C1276" t="str">
            <v>FREIN D'UNE SEULE MAIN 42</v>
          </cell>
          <cell r="D1276" t="str">
            <v>-45, DROITE</v>
          </cell>
          <cell r="E1276">
            <v>395</v>
          </cell>
          <cell r="F1276" t="str">
            <v>BRAKE ONEHAND 42-45 RIGHT</v>
          </cell>
        </row>
        <row r="1277">
          <cell r="A1277">
            <v>3683033</v>
          </cell>
          <cell r="B1277">
            <v>3683033</v>
          </cell>
          <cell r="C1277" t="str">
            <v>FREIN D'UNE SEULE MAIN 30</v>
          </cell>
          <cell r="D1277" t="str">
            <v>-33, GAUCHE</v>
          </cell>
          <cell r="E1277">
            <v>395</v>
          </cell>
          <cell r="F1277" t="str">
            <v>BRAKE ONEHAND 30-33 LEFT</v>
          </cell>
        </row>
        <row r="1278">
          <cell r="A1278">
            <v>3683639</v>
          </cell>
          <cell r="B1278">
            <v>3683639</v>
          </cell>
          <cell r="C1278" t="str">
            <v>FREIN D'UNE SEULE MAIN 36</v>
          </cell>
          <cell r="D1278" t="str">
            <v>-39, GAUCHE</v>
          </cell>
          <cell r="E1278">
            <v>395</v>
          </cell>
          <cell r="F1278" t="str">
            <v>BRAKE ONEHAND 36-39 LEFT</v>
          </cell>
        </row>
        <row r="1279">
          <cell r="A1279">
            <v>3684245</v>
          </cell>
          <cell r="B1279">
            <v>3684245</v>
          </cell>
          <cell r="C1279" t="str">
            <v>FREIN D'UNE SEULE MAIN 42</v>
          </cell>
          <cell r="D1279" t="str">
            <v>-45, GAUCHE</v>
          </cell>
          <cell r="E1279">
            <v>395</v>
          </cell>
          <cell r="F1279" t="str">
            <v>BRAKE ONEHAND 42-45 LEFT</v>
          </cell>
        </row>
        <row r="1280">
          <cell r="A1280">
            <v>3691533</v>
          </cell>
          <cell r="B1280">
            <v>3691533</v>
          </cell>
          <cell r="C1280" t="str">
            <v>REPOSE-PIEDS EN U 33 POUR</v>
          </cell>
          <cell r="D1280" t="str">
            <v xml:space="preserve"> SÉRIE U CPL.</v>
          </cell>
          <cell r="E1280">
            <v>217</v>
          </cell>
          <cell r="F1280" t="str">
            <v>FOOTREST U-FORM 33 FOR U</v>
          </cell>
        </row>
        <row r="1281">
          <cell r="A1281">
            <v>3691536</v>
          </cell>
          <cell r="B1281">
            <v>3691536</v>
          </cell>
          <cell r="C1281" t="str">
            <v>REPOSE-PIEDS EN U 36 POUR</v>
          </cell>
          <cell r="D1281" t="str">
            <v xml:space="preserve"> SÉRIE U CPL.</v>
          </cell>
          <cell r="E1281">
            <v>217</v>
          </cell>
          <cell r="F1281" t="str">
            <v>FOOTREST U-FORM 36 FOR U</v>
          </cell>
        </row>
        <row r="1282">
          <cell r="A1282">
            <v>3691539</v>
          </cell>
          <cell r="B1282">
            <v>3691539</v>
          </cell>
          <cell r="C1282" t="str">
            <v>REPOSE-PIEDS EN U 39 POUR</v>
          </cell>
          <cell r="D1282" t="str">
            <v xml:space="preserve"> SÉRIE U CPL.</v>
          </cell>
          <cell r="E1282">
            <v>217</v>
          </cell>
          <cell r="F1282" t="str">
            <v>FOOTREST U-FORM 39 FOR U</v>
          </cell>
        </row>
        <row r="1283">
          <cell r="A1283">
            <v>3691542</v>
          </cell>
          <cell r="B1283">
            <v>3691542</v>
          </cell>
          <cell r="C1283" t="str">
            <v>REPOSE-PIEDS EN U 42 POUR</v>
          </cell>
          <cell r="D1283" t="str">
            <v xml:space="preserve"> SÉRIE U CPL.</v>
          </cell>
          <cell r="E1283">
            <v>217</v>
          </cell>
          <cell r="F1283" t="str">
            <v>FOOTREST U-FORM 42 FOR U</v>
          </cell>
        </row>
        <row r="1284">
          <cell r="A1284">
            <v>3691545</v>
          </cell>
          <cell r="B1284">
            <v>3691545</v>
          </cell>
          <cell r="C1284" t="str">
            <v>REPOSE-PIEDS EN U 45 POUR</v>
          </cell>
          <cell r="D1284" t="str">
            <v xml:space="preserve"> SÉRIE U CPL.</v>
          </cell>
          <cell r="E1284">
            <v>217</v>
          </cell>
          <cell r="F1284" t="str">
            <v>FOOTREST U-FORM 45 FOR U</v>
          </cell>
        </row>
        <row r="1285">
          <cell r="A1285">
            <v>3691550</v>
          </cell>
          <cell r="B1285">
            <v>3691550</v>
          </cell>
          <cell r="C1285" t="str">
            <v>REPOSE-PIEDS EN U 50 POUR</v>
          </cell>
          <cell r="D1285" t="str">
            <v xml:space="preserve"> SÉRIE U CPL</v>
          </cell>
          <cell r="E1285">
            <v>783</v>
          </cell>
          <cell r="F1285" t="str">
            <v>FOOTREST U-FORM 50 FOR U</v>
          </cell>
        </row>
        <row r="1286">
          <cell r="A1286">
            <v>3691633</v>
          </cell>
          <cell r="B1286">
            <v>3691633</v>
          </cell>
          <cell r="C1286" t="str">
            <v>REPOSE-PIEDS EN U 33 PETI</v>
          </cell>
          <cell r="D1286" t="str">
            <v>TE BARRE TALONNIÈRE EN U</v>
          </cell>
          <cell r="E1286">
            <v>217</v>
          </cell>
          <cell r="F1286" t="str">
            <v>FOOTREST U-FORM 33 SMALL</v>
          </cell>
        </row>
        <row r="1287">
          <cell r="A1287">
            <v>3691636</v>
          </cell>
          <cell r="B1287">
            <v>3691636</v>
          </cell>
          <cell r="C1287" t="str">
            <v>REPOSE-PIEDS EN U 36 PETI</v>
          </cell>
          <cell r="D1287" t="str">
            <v>TE BARRE TALONNIÈRE EN U</v>
          </cell>
          <cell r="E1287">
            <v>217</v>
          </cell>
          <cell r="F1287" t="str">
            <v>FOOTREST U-FORM 36 SMALL</v>
          </cell>
        </row>
        <row r="1288">
          <cell r="A1288">
            <v>3691639</v>
          </cell>
          <cell r="B1288">
            <v>3691639</v>
          </cell>
          <cell r="C1288" t="str">
            <v>REPOSE-PIEDS EN U 39 PETI</v>
          </cell>
          <cell r="D1288" t="str">
            <v>TE BARRE TALONNIÈRE EN U</v>
          </cell>
          <cell r="E1288">
            <v>217</v>
          </cell>
          <cell r="F1288" t="str">
            <v>FOOTREST U-FORM 39 SMALL</v>
          </cell>
        </row>
        <row r="1289">
          <cell r="A1289">
            <v>3691642</v>
          </cell>
          <cell r="B1289">
            <v>3691642</v>
          </cell>
          <cell r="C1289" t="str">
            <v>REPOSE-PIEDS EN U 42 PETI</v>
          </cell>
          <cell r="D1289" t="str">
            <v>TE BARRE TALONNIÈRE EN U</v>
          </cell>
          <cell r="E1289">
            <v>217</v>
          </cell>
          <cell r="F1289" t="str">
            <v>FOOTREST U-FORM 42 SMALL</v>
          </cell>
        </row>
        <row r="1290">
          <cell r="A1290">
            <v>3691645</v>
          </cell>
          <cell r="B1290">
            <v>3691645</v>
          </cell>
          <cell r="C1290" t="str">
            <v>REPOSE-PIEDS EN U 45 PETI</v>
          </cell>
          <cell r="D1290" t="str">
            <v>TE BARRE TALONNIÈRE EN U</v>
          </cell>
          <cell r="E1290">
            <v>217</v>
          </cell>
          <cell r="F1290" t="str">
            <v>FOOTREST U-FORM 45 SMALL</v>
          </cell>
        </row>
        <row r="1291">
          <cell r="A1291">
            <v>3700100</v>
          </cell>
          <cell r="B1291">
            <v>3700100</v>
          </cell>
          <cell r="C1291" t="str">
            <v>VELCRO</v>
          </cell>
          <cell r="D1291" t="str">
            <v xml:space="preserve"> </v>
          </cell>
          <cell r="E1291">
            <v>4</v>
          </cell>
          <cell r="F1291" t="str">
            <v>VELCRO</v>
          </cell>
        </row>
        <row r="1292">
          <cell r="A1292">
            <v>3700133</v>
          </cell>
          <cell r="B1292">
            <v>3700133</v>
          </cell>
          <cell r="C1292" t="str">
            <v>SANGLE DE MOLLET X 33</v>
          </cell>
          <cell r="D1292" t="str">
            <v xml:space="preserve"> </v>
          </cell>
          <cell r="E1292">
            <v>127</v>
          </cell>
          <cell r="F1292" t="str">
            <v>CALF STRAP X 33</v>
          </cell>
        </row>
        <row r="1293">
          <cell r="A1293">
            <v>3700136</v>
          </cell>
          <cell r="B1293">
            <v>3700136</v>
          </cell>
          <cell r="C1293" t="str">
            <v>SANGLE DE MOLLET X 36</v>
          </cell>
          <cell r="D1293" t="str">
            <v xml:space="preserve"> </v>
          </cell>
          <cell r="E1293">
            <v>127</v>
          </cell>
          <cell r="F1293" t="str">
            <v>CALF STRAP X 36</v>
          </cell>
        </row>
        <row r="1294">
          <cell r="A1294">
            <v>3700139</v>
          </cell>
          <cell r="B1294">
            <v>3700139</v>
          </cell>
          <cell r="C1294" t="str">
            <v>SANGLE DE MOLLET X 39</v>
          </cell>
          <cell r="D1294" t="str">
            <v xml:space="preserve"> </v>
          </cell>
          <cell r="E1294">
            <v>127</v>
          </cell>
          <cell r="F1294" t="str">
            <v>CALF STRAP X 39</v>
          </cell>
        </row>
        <row r="1295">
          <cell r="A1295">
            <v>3700142</v>
          </cell>
          <cell r="B1295">
            <v>3700142</v>
          </cell>
          <cell r="C1295" t="str">
            <v>SANGLE DE MOLLET X 42</v>
          </cell>
          <cell r="D1295" t="str">
            <v xml:space="preserve"> </v>
          </cell>
          <cell r="E1295">
            <v>127</v>
          </cell>
          <cell r="F1295" t="str">
            <v>CALF STRAP X 42</v>
          </cell>
        </row>
        <row r="1296">
          <cell r="A1296">
            <v>3700145</v>
          </cell>
          <cell r="B1296">
            <v>3700145</v>
          </cell>
          <cell r="C1296" t="str">
            <v>SANGLE DE MOLLET X 45</v>
          </cell>
          <cell r="D1296" t="str">
            <v xml:space="preserve"> </v>
          </cell>
          <cell r="E1296">
            <v>127</v>
          </cell>
          <cell r="F1296" t="str">
            <v>CALF STRAP X 45</v>
          </cell>
        </row>
        <row r="1297">
          <cell r="A1297">
            <v>3700230</v>
          </cell>
          <cell r="B1297">
            <v>3700230</v>
          </cell>
          <cell r="C1297" t="str">
            <v>SANGLE DE MOLLET PANTHERA</v>
          </cell>
          <cell r="D1297" t="str">
            <v xml:space="preserve"> 30</v>
          </cell>
          <cell r="E1297">
            <v>81</v>
          </cell>
          <cell r="F1297" t="str">
            <v>CALF STRAP PANTHERA 30</v>
          </cell>
        </row>
        <row r="1298">
          <cell r="A1298">
            <v>3700233</v>
          </cell>
          <cell r="B1298">
            <v>3700233</v>
          </cell>
          <cell r="C1298" t="str">
            <v>SANGLE DE MOLLET PANTHERA</v>
          </cell>
          <cell r="D1298" t="str">
            <v xml:space="preserve"> 33</v>
          </cell>
          <cell r="E1298">
            <v>81</v>
          </cell>
          <cell r="F1298" t="str">
            <v>CALF STRAP PANTHERA 33</v>
          </cell>
        </row>
        <row r="1299">
          <cell r="A1299">
            <v>3700236</v>
          </cell>
          <cell r="B1299">
            <v>3700236</v>
          </cell>
          <cell r="C1299" t="str">
            <v>SANGLE DE MOLLET PANTHERA</v>
          </cell>
          <cell r="D1299" t="str">
            <v xml:space="preserve"> 36</v>
          </cell>
          <cell r="E1299">
            <v>81</v>
          </cell>
          <cell r="F1299" t="str">
            <v>CALF STRAP PANTHERA 36</v>
          </cell>
        </row>
        <row r="1300">
          <cell r="A1300">
            <v>3700239</v>
          </cell>
          <cell r="B1300">
            <v>3700239</v>
          </cell>
          <cell r="C1300" t="str">
            <v>SANGLE DE MOLLET PANTHERA</v>
          </cell>
          <cell r="D1300" t="str">
            <v xml:space="preserve"> 39</v>
          </cell>
          <cell r="E1300">
            <v>81</v>
          </cell>
          <cell r="F1300" t="str">
            <v>CALF STRAP PANTHERA 39</v>
          </cell>
        </row>
        <row r="1301">
          <cell r="A1301">
            <v>3700242</v>
          </cell>
          <cell r="B1301">
            <v>3700242</v>
          </cell>
          <cell r="C1301" t="str">
            <v>SANGLE DE MOLLET PANTHERA</v>
          </cell>
          <cell r="D1301" t="str">
            <v xml:space="preserve"> 42</v>
          </cell>
          <cell r="E1301">
            <v>81</v>
          </cell>
          <cell r="F1301" t="str">
            <v>CALF STRAP PANTHERA 42</v>
          </cell>
        </row>
        <row r="1302">
          <cell r="A1302">
            <v>3700245</v>
          </cell>
          <cell r="B1302">
            <v>3700245</v>
          </cell>
          <cell r="C1302" t="str">
            <v>SANGLE DE MOLLET PANTHERA</v>
          </cell>
          <cell r="D1302" t="str">
            <v xml:space="preserve"> 45</v>
          </cell>
          <cell r="E1302">
            <v>81</v>
          </cell>
          <cell r="F1302" t="str">
            <v>CALF STRAP PANTHERA 45</v>
          </cell>
        </row>
        <row r="1303">
          <cell r="A1303">
            <v>3700250</v>
          </cell>
          <cell r="B1303">
            <v>3700250</v>
          </cell>
          <cell r="C1303" t="str">
            <v>SANGLE DE MOLLET PANTHERA</v>
          </cell>
          <cell r="D1303" t="str">
            <v xml:space="preserve"> 50</v>
          </cell>
          <cell r="E1303">
            <v>81</v>
          </cell>
          <cell r="F1303" t="str">
            <v>CALF STRAP PANTHERA 50</v>
          </cell>
        </row>
        <row r="1304">
          <cell r="A1304">
            <v>3700333</v>
          </cell>
          <cell r="B1304">
            <v>3700333</v>
          </cell>
          <cell r="C1304" t="str">
            <v>SANGLE TALONNIÈRE DROITE</v>
          </cell>
          <cell r="D1304" t="str">
            <v>33-36</v>
          </cell>
          <cell r="E1304">
            <v>16</v>
          </cell>
          <cell r="F1304" t="str">
            <v>HEEL STRAP RIGHT 33-36</v>
          </cell>
        </row>
        <row r="1305">
          <cell r="A1305">
            <v>3700334</v>
          </cell>
          <cell r="B1305">
            <v>3700334</v>
          </cell>
          <cell r="C1305" t="str">
            <v>SANGLE TALONNIÈRE GAUCHE</v>
          </cell>
          <cell r="D1305" t="str">
            <v>33-36</v>
          </cell>
          <cell r="E1305">
            <v>16</v>
          </cell>
          <cell r="F1305" t="str">
            <v>HEEL STRAP LEFT 33-36</v>
          </cell>
        </row>
        <row r="1306">
          <cell r="A1306">
            <v>3700335</v>
          </cell>
          <cell r="B1306">
            <v>3700335</v>
          </cell>
          <cell r="C1306" t="str">
            <v>PAIRE DE SANGLES TALONNIÈ</v>
          </cell>
          <cell r="D1306" t="str">
            <v>RES 33-36</v>
          </cell>
          <cell r="E1306">
            <v>49</v>
          </cell>
          <cell r="F1306" t="str">
            <v>HEEL STRAP PAIR 33-36</v>
          </cell>
        </row>
        <row r="1307">
          <cell r="A1307">
            <v>3700339</v>
          </cell>
          <cell r="B1307">
            <v>3700339</v>
          </cell>
          <cell r="C1307" t="str">
            <v>SANGLE TALONNIÈRE DROITE</v>
          </cell>
          <cell r="D1307" t="str">
            <v>39-42</v>
          </cell>
          <cell r="E1307">
            <v>16</v>
          </cell>
          <cell r="F1307" t="str">
            <v>HEEL STRAP RIGHT 39-42</v>
          </cell>
        </row>
        <row r="1308">
          <cell r="A1308">
            <v>3700340</v>
          </cell>
          <cell r="B1308">
            <v>3700340</v>
          </cell>
          <cell r="C1308" t="str">
            <v>SANGLE TALONNIÈRE GAUCHE</v>
          </cell>
          <cell r="D1308" t="str">
            <v>39-42</v>
          </cell>
          <cell r="E1308">
            <v>16</v>
          </cell>
          <cell r="F1308" t="str">
            <v>HEEL STRAP LEFT 39-42</v>
          </cell>
        </row>
        <row r="1309">
          <cell r="A1309">
            <v>3700341</v>
          </cell>
          <cell r="B1309">
            <v>3700341</v>
          </cell>
          <cell r="C1309" t="str">
            <v>PAIRE DE SANGLES TALONNIÈ</v>
          </cell>
          <cell r="D1309" t="str">
            <v>RES 39-42</v>
          </cell>
          <cell r="E1309">
            <v>49</v>
          </cell>
          <cell r="F1309" t="str">
            <v>HEEL STRAP PAIR 39-42</v>
          </cell>
        </row>
        <row r="1310">
          <cell r="A1310">
            <v>3700345</v>
          </cell>
          <cell r="B1310">
            <v>3700345</v>
          </cell>
          <cell r="C1310" t="str">
            <v>SANGLE TALONNIÈRE DROITE</v>
          </cell>
          <cell r="D1310" t="str">
            <v>45</v>
          </cell>
          <cell r="E1310">
            <v>16</v>
          </cell>
          <cell r="F1310" t="str">
            <v>HEEL STRAP RIGHT 45</v>
          </cell>
        </row>
        <row r="1311">
          <cell r="A1311">
            <v>3700346</v>
          </cell>
          <cell r="B1311">
            <v>3700346</v>
          </cell>
          <cell r="C1311" t="str">
            <v>SANGLE TALONNIÈRE GAUCHE</v>
          </cell>
          <cell r="D1311" t="str">
            <v>45</v>
          </cell>
          <cell r="E1311">
            <v>16</v>
          </cell>
          <cell r="F1311" t="str">
            <v>HEEL STRAP LEFT 45</v>
          </cell>
        </row>
        <row r="1312">
          <cell r="A1312">
            <v>3700347</v>
          </cell>
          <cell r="B1312">
            <v>3700347</v>
          </cell>
          <cell r="C1312" t="str">
            <v>PAIRE DE SANGLES TALONNIÈ</v>
          </cell>
          <cell r="D1312" t="str">
            <v>RES 45</v>
          </cell>
          <cell r="E1312">
            <v>49</v>
          </cell>
          <cell r="F1312" t="str">
            <v>HEEL STRAP PAIR 45</v>
          </cell>
        </row>
        <row r="1313">
          <cell r="A1313">
            <v>3700350</v>
          </cell>
          <cell r="B1313">
            <v>3700350</v>
          </cell>
          <cell r="C1313" t="str">
            <v>SANGLE TALONNIÈRE DROITE</v>
          </cell>
          <cell r="D1313" t="str">
            <v>50</v>
          </cell>
          <cell r="E1313">
            <v>16</v>
          </cell>
          <cell r="F1313" t="str">
            <v>HEEL STRAP RIGHT 50</v>
          </cell>
        </row>
        <row r="1314">
          <cell r="A1314">
            <v>3700351</v>
          </cell>
          <cell r="B1314">
            <v>3700351</v>
          </cell>
          <cell r="C1314" t="str">
            <v>SANGLE TALONNIÈRE GAUCHE</v>
          </cell>
          <cell r="D1314" t="str">
            <v>50</v>
          </cell>
          <cell r="E1314">
            <v>16</v>
          </cell>
          <cell r="F1314" t="str">
            <v>HEEL STRAP LEFT 50</v>
          </cell>
        </row>
        <row r="1315">
          <cell r="A1315">
            <v>3700352</v>
          </cell>
          <cell r="B1315">
            <v>3700352</v>
          </cell>
          <cell r="C1315" t="str">
            <v>PAIRE DE SANGLES TALONNIÈ</v>
          </cell>
          <cell r="D1315" t="str">
            <v>RES 50</v>
          </cell>
          <cell r="E1315">
            <v>49</v>
          </cell>
          <cell r="F1315" t="str">
            <v>HEEL STRAP PAIR 50</v>
          </cell>
        </row>
        <row r="1316">
          <cell r="A1316">
            <v>3700353</v>
          </cell>
          <cell r="B1316">
            <v>3700353</v>
          </cell>
          <cell r="C1316" t="str">
            <v>SANGLE TALONNIÈRE L33-36</v>
          </cell>
          <cell r="D1316" t="str">
            <v>CPL DROITE</v>
          </cell>
          <cell r="E1316">
            <v>49</v>
          </cell>
          <cell r="F1316" t="str">
            <v>HEEL STRAP W33-36 CPL RIG</v>
          </cell>
        </row>
        <row r="1317">
          <cell r="A1317">
            <v>3700354</v>
          </cell>
          <cell r="B1317">
            <v>3700354</v>
          </cell>
          <cell r="C1317" t="str">
            <v>SANGLE TALONNIÈRE L33-36</v>
          </cell>
          <cell r="D1317" t="str">
            <v>CPL GAUCHE</v>
          </cell>
          <cell r="E1317">
            <v>49</v>
          </cell>
          <cell r="F1317" t="str">
            <v>HEEL STRAP W33-36 CPL LEF</v>
          </cell>
        </row>
        <row r="1318">
          <cell r="A1318">
            <v>3700355</v>
          </cell>
          <cell r="B1318">
            <v>3700355</v>
          </cell>
          <cell r="C1318" t="str">
            <v>SANGLE TALONNIÈRE L39-42</v>
          </cell>
          <cell r="D1318" t="str">
            <v>CPL DROITE</v>
          </cell>
          <cell r="E1318">
            <v>49</v>
          </cell>
          <cell r="F1318" t="str">
            <v>HEEL STRAP W39-42 CPL RIG</v>
          </cell>
        </row>
        <row r="1319">
          <cell r="A1319">
            <v>3700356</v>
          </cell>
          <cell r="B1319">
            <v>3700356</v>
          </cell>
          <cell r="C1319" t="str">
            <v>SANGLE TALONNIÈRE L39-42</v>
          </cell>
          <cell r="D1319" t="str">
            <v>CPL GAUCHE</v>
          </cell>
          <cell r="E1319">
            <v>49</v>
          </cell>
          <cell r="F1319" t="str">
            <v>HEEL STRAP W39-42 CPL LEF</v>
          </cell>
        </row>
        <row r="1320">
          <cell r="A1320">
            <v>3700357</v>
          </cell>
          <cell r="B1320">
            <v>3700357</v>
          </cell>
          <cell r="C1320" t="str">
            <v>SANGLE TALONNIÈRE L45 CPL</v>
          </cell>
          <cell r="D1320" t="str">
            <v xml:space="preserve"> DROITE</v>
          </cell>
          <cell r="E1320">
            <v>49</v>
          </cell>
          <cell r="F1320" t="str">
            <v>HEEL STRAP W45 CPL RIGHT</v>
          </cell>
        </row>
        <row r="1321">
          <cell r="A1321">
            <v>3700358</v>
          </cell>
          <cell r="B1321">
            <v>3700358</v>
          </cell>
          <cell r="C1321" t="str">
            <v>SANGLE TALONNIÈRE L45 CPL</v>
          </cell>
          <cell r="D1321" t="str">
            <v xml:space="preserve"> GAUCHE</v>
          </cell>
          <cell r="E1321">
            <v>49</v>
          </cell>
          <cell r="F1321" t="str">
            <v>HEEL STRAP W45 CPL LEFT</v>
          </cell>
        </row>
        <row r="1322">
          <cell r="A1322">
            <v>3700359</v>
          </cell>
          <cell r="B1322">
            <v>3700359</v>
          </cell>
          <cell r="C1322" t="str">
            <v>SANGLE TALONNIÈRE L50 CPL</v>
          </cell>
          <cell r="D1322" t="str">
            <v xml:space="preserve"> DROITE</v>
          </cell>
          <cell r="E1322">
            <v>49</v>
          </cell>
          <cell r="F1322" t="str">
            <v>HEEL STRAP W50 CPL RIGHT</v>
          </cell>
        </row>
        <row r="1323">
          <cell r="A1323">
            <v>3700360</v>
          </cell>
          <cell r="B1323">
            <v>3700360</v>
          </cell>
          <cell r="C1323" t="str">
            <v>SANGLE TALONNIÈRE L50 CPL</v>
          </cell>
          <cell r="D1323" t="str">
            <v xml:space="preserve"> GAUCHE</v>
          </cell>
          <cell r="E1323">
            <v>49</v>
          </cell>
          <cell r="F1323" t="str">
            <v>HEEL STRAP W50 CPL LEFT</v>
          </cell>
        </row>
        <row r="1324">
          <cell r="A1324">
            <v>3890000</v>
          </cell>
          <cell r="B1324">
            <v>3890000</v>
          </cell>
          <cell r="C1324" t="str">
            <v>BARRE ASSISE</v>
          </cell>
          <cell r="D1324" t="str">
            <v xml:space="preserve"> </v>
          </cell>
          <cell r="E1324">
            <v>16</v>
          </cell>
          <cell r="F1324" t="str">
            <v>BAR SEAT</v>
          </cell>
        </row>
        <row r="1325">
          <cell r="A1325">
            <v>3893500</v>
          </cell>
          <cell r="B1325">
            <v>3893500</v>
          </cell>
          <cell r="C1325" t="str">
            <v>BARRE ASSISE COURTE</v>
          </cell>
          <cell r="D1325" t="str">
            <v xml:space="preserve"> </v>
          </cell>
          <cell r="E1325">
            <v>16</v>
          </cell>
          <cell r="F1325" t="str">
            <v>BAR SHORT SEAT</v>
          </cell>
        </row>
        <row r="1326">
          <cell r="A1326">
            <v>3893501</v>
          </cell>
          <cell r="B1326">
            <v>3893501</v>
          </cell>
          <cell r="C1326" t="str">
            <v>BARRE ASSISE BAMBINO</v>
          </cell>
          <cell r="D1326" t="str">
            <v xml:space="preserve"> </v>
          </cell>
          <cell r="E1326">
            <v>16</v>
          </cell>
          <cell r="F1326" t="str">
            <v>BAR SEAT BAMBINO</v>
          </cell>
        </row>
        <row r="1327">
          <cell r="A1327">
            <v>3893502</v>
          </cell>
          <cell r="B1327">
            <v>3893502</v>
          </cell>
          <cell r="C1327" t="str">
            <v>CACHE BARRE D’ASSISE</v>
          </cell>
          <cell r="D1327" t="str">
            <v xml:space="preserve"> </v>
          </cell>
          <cell r="E1327">
            <v>8</v>
          </cell>
          <cell r="F1327" t="str">
            <v>COVER SEAT-BAR</v>
          </cell>
        </row>
        <row r="1328">
          <cell r="A1328">
            <v>3893510</v>
          </cell>
          <cell r="B1328">
            <v>3893510</v>
          </cell>
          <cell r="C1328" t="str">
            <v>BARRE D'ASSISE BAMBINO AB</v>
          </cell>
          <cell r="D1328" t="str">
            <v>D</v>
          </cell>
          <cell r="E1328">
            <v>16</v>
          </cell>
          <cell r="F1328" t="str">
            <v>BAR SEAT BAMBINO ABD</v>
          </cell>
        </row>
        <row r="1329">
          <cell r="A1329">
            <v>3893511</v>
          </cell>
          <cell r="B1329">
            <v>3893511</v>
          </cell>
          <cell r="C1329" t="str">
            <v>BARRE ASSISE B3 GAUCHE</v>
          </cell>
          <cell r="D1329" t="str">
            <v xml:space="preserve"> </v>
          </cell>
          <cell r="E1329">
            <v>16</v>
          </cell>
          <cell r="F1329" t="str">
            <v>BAR SEAT B3 LEFT</v>
          </cell>
        </row>
        <row r="1330">
          <cell r="A1330">
            <v>3893512</v>
          </cell>
          <cell r="B1330">
            <v>3893512</v>
          </cell>
          <cell r="C1330" t="str">
            <v>BARRE ASSISE B3 DROITE</v>
          </cell>
          <cell r="D1330" t="str">
            <v xml:space="preserve"> </v>
          </cell>
          <cell r="E1330">
            <v>16</v>
          </cell>
          <cell r="F1330" t="str">
            <v>BAR SEAT B3 RIGHT</v>
          </cell>
        </row>
        <row r="1331">
          <cell r="A1331">
            <v>3893513</v>
          </cell>
          <cell r="B1331">
            <v>3893513</v>
          </cell>
          <cell r="C1331" t="str">
            <v>BARRE ASSISE B3 COURT GAU</v>
          </cell>
          <cell r="D1331" t="str">
            <v>CHE</v>
          </cell>
          <cell r="E1331">
            <v>16</v>
          </cell>
          <cell r="F1331" t="str">
            <v>BAR SEAT B3 SHORT LEFT</v>
          </cell>
        </row>
        <row r="1332">
          <cell r="A1332">
            <v>3893514</v>
          </cell>
          <cell r="B1332">
            <v>3893514</v>
          </cell>
          <cell r="C1332" t="str">
            <v>BARRE ASSISE B3 COURT DRO</v>
          </cell>
          <cell r="D1332" t="str">
            <v>ITE</v>
          </cell>
          <cell r="E1332">
            <v>16</v>
          </cell>
          <cell r="F1332" t="str">
            <v>BAR SEAT B3 SHORT RIGHT</v>
          </cell>
        </row>
        <row r="1333">
          <cell r="A1333">
            <v>4002110</v>
          </cell>
          <cell r="B1333">
            <v>4002110</v>
          </cell>
          <cell r="C1333" t="str">
            <v>KIT D'ASSEMBLAGE REPOSE-P</v>
          </cell>
          <cell r="D1333" t="str">
            <v>IEDS BAMBINO</v>
          </cell>
          <cell r="E1333">
            <v>196</v>
          </cell>
          <cell r="F1333" t="str">
            <v>ASSEMBLY KIT FOOTPLATE BA</v>
          </cell>
        </row>
        <row r="1334">
          <cell r="A1334">
            <v>4002125</v>
          </cell>
          <cell r="B1334">
            <v>4002125</v>
          </cell>
          <cell r="C1334" t="str">
            <v>REPOSE-PIEDS BAMBINO 24 J</v>
          </cell>
          <cell r="D1334" t="str">
            <v>EU CPL +24 MM</v>
          </cell>
          <cell r="E1334">
            <v>327</v>
          </cell>
          <cell r="F1334" t="str">
            <v>FOOTPLATE BAMBINO 24 CPL</v>
          </cell>
        </row>
        <row r="1335">
          <cell r="A1335">
            <v>4002128</v>
          </cell>
          <cell r="B1335">
            <v>4002128</v>
          </cell>
          <cell r="C1335" t="str">
            <v>REPOSE-PIEDS BAMBINO 27 J</v>
          </cell>
          <cell r="D1335" t="str">
            <v>EU CPL +24 MM</v>
          </cell>
          <cell r="E1335">
            <v>327</v>
          </cell>
          <cell r="F1335" t="str">
            <v>FOOTPLATE BAMBINO 27 CPL</v>
          </cell>
        </row>
        <row r="1336">
          <cell r="A1336">
            <v>4002131</v>
          </cell>
          <cell r="B1336">
            <v>4002131</v>
          </cell>
          <cell r="C1336" t="str">
            <v>REPOSE-PIEDS BAMBINO 30 J</v>
          </cell>
          <cell r="D1336" t="str">
            <v>EU CPL +24 MM</v>
          </cell>
          <cell r="E1336">
            <v>327</v>
          </cell>
          <cell r="F1336" t="str">
            <v>FOOTPLATE BAMBINO 30 CPL</v>
          </cell>
        </row>
        <row r="1337">
          <cell r="A1337">
            <v>4002134</v>
          </cell>
          <cell r="B1337">
            <v>4002134</v>
          </cell>
          <cell r="C1337" t="str">
            <v>REPOSE-PIEDS BAMBINO 33 J</v>
          </cell>
          <cell r="D1337" t="str">
            <v>EU CPL +24 MM</v>
          </cell>
          <cell r="E1337">
            <v>327</v>
          </cell>
          <cell r="F1337" t="str">
            <v>FOOTPLATE BAMBINO 33 CPL</v>
          </cell>
        </row>
        <row r="1338">
          <cell r="A1338">
            <v>4002137</v>
          </cell>
          <cell r="B1338">
            <v>4002137</v>
          </cell>
          <cell r="C1338" t="str">
            <v>REPOSE-PIEDS BAMBINO 36 J</v>
          </cell>
          <cell r="D1338" t="str">
            <v>EU CPL +24 MM</v>
          </cell>
          <cell r="E1338">
            <v>327</v>
          </cell>
          <cell r="F1338" t="str">
            <v>FOOTPLATE BAMBINO 36 CPL</v>
          </cell>
        </row>
        <row r="1339">
          <cell r="A1339">
            <v>4002140</v>
          </cell>
          <cell r="B1339">
            <v>4002140</v>
          </cell>
          <cell r="C1339" t="str">
            <v>REPOSE-PIEDS BAMBINO 39 J</v>
          </cell>
          <cell r="D1339" t="str">
            <v>EU CPL +24 MM</v>
          </cell>
          <cell r="E1339">
            <v>327</v>
          </cell>
          <cell r="F1339" t="str">
            <v>FOOTPLATE BAMBINO 39 CPL</v>
          </cell>
        </row>
        <row r="1340">
          <cell r="A1340">
            <v>4002225</v>
          </cell>
          <cell r="B1340">
            <v>4002225</v>
          </cell>
          <cell r="C1340" t="str">
            <v>REPOSE-PIEDS BAMBINO 24 P</v>
          </cell>
          <cell r="D1340" t="str">
            <v>RÉASSEMBLÉ</v>
          </cell>
          <cell r="E1340">
            <v>245</v>
          </cell>
          <cell r="F1340" t="str">
            <v>FOOTPLATE BAMBINO 24 PRE</v>
          </cell>
        </row>
        <row r="1341">
          <cell r="A1341">
            <v>4002228</v>
          </cell>
          <cell r="B1341">
            <v>4002228</v>
          </cell>
          <cell r="C1341" t="str">
            <v>REPOSE-PIEDS BAMBINO 27 P</v>
          </cell>
          <cell r="D1341" t="str">
            <v>RÉASSEMBLÉ</v>
          </cell>
          <cell r="E1341">
            <v>245</v>
          </cell>
          <cell r="F1341" t="str">
            <v>FOOTPLATE BAMBINO 27 PRE</v>
          </cell>
        </row>
        <row r="1342">
          <cell r="A1342">
            <v>4002231</v>
          </cell>
          <cell r="B1342">
            <v>4002231</v>
          </cell>
          <cell r="C1342" t="str">
            <v>REPOSE-PIEDS BAMBINO 30 P</v>
          </cell>
          <cell r="D1342" t="str">
            <v>RÉ-ASSEMBLÉ +24</v>
          </cell>
          <cell r="E1342">
            <v>245</v>
          </cell>
          <cell r="F1342" t="str">
            <v>FOOTPLATE BAMBINO 30 PRE</v>
          </cell>
        </row>
        <row r="1343">
          <cell r="A1343">
            <v>4002234</v>
          </cell>
          <cell r="B1343">
            <v>4002234</v>
          </cell>
          <cell r="C1343" t="str">
            <v>REPOSE-PIEDS BAMBINO 33 P</v>
          </cell>
          <cell r="D1343" t="str">
            <v>RÉ-ASSEMBLÉ +24</v>
          </cell>
          <cell r="E1343">
            <v>245</v>
          </cell>
          <cell r="F1343" t="str">
            <v>FOOTPLATE BAMBINO 33 PRE</v>
          </cell>
        </row>
        <row r="1344">
          <cell r="A1344">
            <v>4002237</v>
          </cell>
          <cell r="B1344">
            <v>4002237</v>
          </cell>
          <cell r="C1344" t="str">
            <v>REPOSE-PIEDS BAMBINO 36 P</v>
          </cell>
          <cell r="D1344" t="str">
            <v>RÉ-ASSEMBLÉ +24</v>
          </cell>
          <cell r="E1344">
            <v>245</v>
          </cell>
          <cell r="F1344" t="str">
            <v>FOOTPLATE BAMBINO 36 PRE</v>
          </cell>
        </row>
        <row r="1345">
          <cell r="A1345">
            <v>4002240</v>
          </cell>
          <cell r="B1345">
            <v>4002240</v>
          </cell>
          <cell r="C1345" t="str">
            <v>REPOSE-PIEDS BAMBINO 39 P</v>
          </cell>
          <cell r="D1345" t="str">
            <v>RÉ-ASSEMBLÉ +24</v>
          </cell>
          <cell r="E1345">
            <v>245</v>
          </cell>
          <cell r="F1345" t="str">
            <v>FOOTPLATE BAMBINO 39 PRE</v>
          </cell>
        </row>
        <row r="1346">
          <cell r="A1346">
            <v>4002325</v>
          </cell>
          <cell r="B1346">
            <v>4002325</v>
          </cell>
          <cell r="C1346" t="str">
            <v>REPOSE-PIEDS BAMBINO 24 J</v>
          </cell>
          <cell r="D1346" t="str">
            <v>EU CPL +24 MM</v>
          </cell>
          <cell r="E1346">
            <v>522</v>
          </cell>
          <cell r="F1346" t="str">
            <v>FOOTPLATE BAMBINO 24 CPL</v>
          </cell>
        </row>
        <row r="1347">
          <cell r="A1347">
            <v>4002328</v>
          </cell>
          <cell r="B1347">
            <v>4002328</v>
          </cell>
          <cell r="C1347" t="str">
            <v>REPOSE-PIEDS BAMBINO 27 J</v>
          </cell>
          <cell r="D1347" t="str">
            <v>EU CPL +24 MM</v>
          </cell>
          <cell r="E1347">
            <v>522</v>
          </cell>
          <cell r="F1347" t="str">
            <v>FOOTPLATE BAMBINO 27 CPL</v>
          </cell>
        </row>
        <row r="1348">
          <cell r="A1348">
            <v>4002331</v>
          </cell>
          <cell r="B1348">
            <v>4002331</v>
          </cell>
          <cell r="C1348" t="str">
            <v>REPOSE-PIEDS BAMBINO 30 J</v>
          </cell>
          <cell r="D1348" t="str">
            <v>EU CPL +24 MM</v>
          </cell>
          <cell r="E1348">
            <v>522</v>
          </cell>
          <cell r="F1348" t="str">
            <v>FOOTPLATE BAMBINO 30 CPL</v>
          </cell>
        </row>
        <row r="1349">
          <cell r="A1349">
            <v>4002334</v>
          </cell>
          <cell r="B1349">
            <v>4002334</v>
          </cell>
          <cell r="C1349" t="str">
            <v>REPOSE-PIEDS BAMBINO 33 J</v>
          </cell>
          <cell r="D1349" t="str">
            <v>EU CPL +24 MM</v>
          </cell>
          <cell r="E1349">
            <v>522</v>
          </cell>
          <cell r="F1349" t="str">
            <v>FOOTPLATE BAMBINO 33 CPL</v>
          </cell>
        </row>
        <row r="1350">
          <cell r="A1350">
            <v>4002337</v>
          </cell>
          <cell r="B1350">
            <v>4002337</v>
          </cell>
          <cell r="C1350" t="str">
            <v>REPOSE-PIEDS BAMBINO 36 J</v>
          </cell>
          <cell r="D1350" t="str">
            <v>EU CPL +24 MM</v>
          </cell>
          <cell r="E1350">
            <v>522</v>
          </cell>
          <cell r="F1350" t="str">
            <v>FOOTPLATE BAMBINO 36 CPL</v>
          </cell>
        </row>
        <row r="1351">
          <cell r="A1351">
            <v>4002340</v>
          </cell>
          <cell r="B1351">
            <v>4002340</v>
          </cell>
          <cell r="C1351" t="str">
            <v>REPOSE-PIEDS BAMBINO 39 J</v>
          </cell>
          <cell r="D1351" t="str">
            <v>EU CPL +24 MM</v>
          </cell>
          <cell r="E1351">
            <v>522</v>
          </cell>
          <cell r="F1351" t="str">
            <v>FOOTPLATE BAMBINO 39 CPL</v>
          </cell>
        </row>
        <row r="1352">
          <cell r="A1352">
            <v>4004040</v>
          </cell>
          <cell r="B1352">
            <v>4004040</v>
          </cell>
          <cell r="C1352" t="str">
            <v>REPOSE-PIEDS BAMBINO 27+2</v>
          </cell>
          <cell r="D1352" t="str">
            <v>4 MM</v>
          </cell>
          <cell r="E1352">
            <v>702</v>
          </cell>
          <cell r="F1352" t="str">
            <v>FOOTPLATE BAMBINO 27+24MM</v>
          </cell>
        </row>
        <row r="1353">
          <cell r="A1353">
            <v>4100030</v>
          </cell>
          <cell r="B1353">
            <v>4100030</v>
          </cell>
          <cell r="C1353" t="str">
            <v>VERROUILLAGE DU DOSSIER 3</v>
          </cell>
          <cell r="D1353" t="str">
            <v>0</v>
          </cell>
          <cell r="E1353">
            <v>143</v>
          </cell>
          <cell r="F1353" t="str">
            <v>BACKREST LOCK 30</v>
          </cell>
        </row>
        <row r="1354">
          <cell r="A1354">
            <v>4100033</v>
          </cell>
          <cell r="B1354">
            <v>4100033</v>
          </cell>
          <cell r="C1354" t="str">
            <v>VERROUILLAGE DU DOSSIER 3</v>
          </cell>
          <cell r="D1354" t="str">
            <v>3</v>
          </cell>
          <cell r="E1354">
            <v>143</v>
          </cell>
          <cell r="F1354" t="str">
            <v>BACKREST LOCK 33</v>
          </cell>
        </row>
        <row r="1355">
          <cell r="A1355">
            <v>4100036</v>
          </cell>
          <cell r="B1355">
            <v>4100036</v>
          </cell>
          <cell r="C1355" t="str">
            <v>VERROUILLAGE DU DOSSIER 3</v>
          </cell>
          <cell r="D1355" t="str">
            <v>6</v>
          </cell>
          <cell r="E1355">
            <v>143</v>
          </cell>
          <cell r="F1355" t="str">
            <v>BACKREST LOCK 36</v>
          </cell>
        </row>
        <row r="1356">
          <cell r="A1356">
            <v>4100039</v>
          </cell>
          <cell r="B1356">
            <v>4100039</v>
          </cell>
          <cell r="C1356" t="str">
            <v>VERROUILLAGE DU DOSSIER C</v>
          </cell>
          <cell r="D1356" t="str">
            <v>OMP 39</v>
          </cell>
          <cell r="E1356">
            <v>143</v>
          </cell>
          <cell r="F1356" t="str">
            <v>BACKREST LOCK COMP 39</v>
          </cell>
        </row>
        <row r="1357">
          <cell r="A1357">
            <v>4100042</v>
          </cell>
          <cell r="B1357">
            <v>4100042</v>
          </cell>
          <cell r="C1357" t="str">
            <v>VERROUILLAGE DU DOSSIER C</v>
          </cell>
          <cell r="D1357" t="str">
            <v>OMP 42</v>
          </cell>
          <cell r="E1357">
            <v>143</v>
          </cell>
          <cell r="F1357" t="str">
            <v>BACKREST LOCK COMP 42</v>
          </cell>
        </row>
        <row r="1358">
          <cell r="A1358">
            <v>4100045</v>
          </cell>
          <cell r="B1358">
            <v>4100045</v>
          </cell>
          <cell r="C1358" t="str">
            <v>VERROUILLAGE DU DOSSIER C</v>
          </cell>
          <cell r="D1358" t="str">
            <v>OMPL. 45</v>
          </cell>
          <cell r="E1358">
            <v>143</v>
          </cell>
          <cell r="F1358" t="str">
            <v>BACKREST LOCK COMPL 45</v>
          </cell>
        </row>
        <row r="1359">
          <cell r="A1359">
            <v>4100050</v>
          </cell>
          <cell r="B1359">
            <v>4100050</v>
          </cell>
          <cell r="C1359" t="str">
            <v>VERROUILLAGE DU DOSSIER 5</v>
          </cell>
          <cell r="D1359" t="str">
            <v>0</v>
          </cell>
          <cell r="E1359">
            <v>143</v>
          </cell>
          <cell r="F1359" t="str">
            <v>BACKREST LOCK 50</v>
          </cell>
        </row>
        <row r="1360">
          <cell r="A1360">
            <v>4100124</v>
          </cell>
          <cell r="B1360">
            <v>4100124</v>
          </cell>
          <cell r="C1360" t="str">
            <v>VERROUILLAGE DU DOSSIER B</v>
          </cell>
          <cell r="D1360" t="str">
            <v>AMBINO 24 CM</v>
          </cell>
          <cell r="E1360">
            <v>66</v>
          </cell>
          <cell r="F1360" t="str">
            <v>BACKREST LOCK BAMBINO 24</v>
          </cell>
        </row>
        <row r="1361">
          <cell r="A1361">
            <v>4100127</v>
          </cell>
          <cell r="B1361">
            <v>4100127</v>
          </cell>
          <cell r="C1361" t="str">
            <v>VERROUILLAGE DU DOSSIER B</v>
          </cell>
          <cell r="D1361" t="str">
            <v>AMBINO 27 CM</v>
          </cell>
          <cell r="E1361">
            <v>66</v>
          </cell>
          <cell r="F1361" t="str">
            <v>BACKREST LOCK BAMBINO 27</v>
          </cell>
        </row>
        <row r="1362">
          <cell r="A1362">
            <v>4100130</v>
          </cell>
          <cell r="B1362">
            <v>4100130</v>
          </cell>
          <cell r="C1362" t="str">
            <v>VERROUILLAGE DU DOSSIER B</v>
          </cell>
          <cell r="D1362" t="str">
            <v>AMBINO 30 CM</v>
          </cell>
          <cell r="E1362">
            <v>66</v>
          </cell>
          <cell r="F1362" t="str">
            <v>BACKREST LOCK BAMBINO 30</v>
          </cell>
        </row>
        <row r="1363">
          <cell r="A1363">
            <v>4100133</v>
          </cell>
          <cell r="B1363">
            <v>4100133</v>
          </cell>
          <cell r="C1363" t="str">
            <v>VERROUILLAGE DU DOSSIER B</v>
          </cell>
          <cell r="D1363" t="str">
            <v>AMBINO 33 CM</v>
          </cell>
          <cell r="E1363">
            <v>66</v>
          </cell>
          <cell r="F1363" t="str">
            <v>BACKREST LOCK BAMBINO 33</v>
          </cell>
        </row>
        <row r="1364">
          <cell r="A1364">
            <v>4101004</v>
          </cell>
          <cell r="B1364">
            <v>4101004</v>
          </cell>
          <cell r="C1364" t="str">
            <v>PARTIE CENTRALE DU DOSSIE</v>
          </cell>
          <cell r="D1364" t="str">
            <v>R</v>
          </cell>
          <cell r="E1364">
            <v>13</v>
          </cell>
          <cell r="F1364" t="str">
            <v>BACKREST MIDDLE PART</v>
          </cell>
        </row>
        <row r="1365">
          <cell r="A1365">
            <v>4101005</v>
          </cell>
          <cell r="B1365">
            <v>4101005</v>
          </cell>
          <cell r="C1365" t="str">
            <v>DOSSIER EXCENTRÉ S3</v>
          </cell>
          <cell r="D1365" t="str">
            <v xml:space="preserve"> </v>
          </cell>
          <cell r="E1365">
            <v>13</v>
          </cell>
          <cell r="F1365" t="str">
            <v>BACKREST EXCENTER S3</v>
          </cell>
        </row>
        <row r="1366">
          <cell r="A1366">
            <v>4101006</v>
          </cell>
          <cell r="B1366">
            <v>4101006</v>
          </cell>
          <cell r="C1366" t="str">
            <v>INCLINAISON DOSSIER S3</v>
          </cell>
          <cell r="D1366" t="str">
            <v xml:space="preserve"> </v>
          </cell>
          <cell r="E1366">
            <v>13</v>
          </cell>
          <cell r="F1366" t="str">
            <v>BACKREST PLUNGE S3</v>
          </cell>
        </row>
        <row r="1367">
          <cell r="A1367">
            <v>4101024</v>
          </cell>
          <cell r="B1367">
            <v>4101024</v>
          </cell>
          <cell r="C1367" t="str">
            <v>VERROUILLAGE DU DOSSIER S</v>
          </cell>
          <cell r="D1367" t="str">
            <v>3 CPL 24</v>
          </cell>
          <cell r="E1367">
            <v>138</v>
          </cell>
          <cell r="F1367" t="str">
            <v>BACKREST LOCK S3 CPL 24</v>
          </cell>
        </row>
        <row r="1368">
          <cell r="A1368">
            <v>4101027</v>
          </cell>
          <cell r="B1368">
            <v>4101027</v>
          </cell>
          <cell r="C1368" t="str">
            <v>VERROUILLAGE DU DOSSIER S</v>
          </cell>
          <cell r="D1368" t="str">
            <v>3 CPL 27</v>
          </cell>
          <cell r="E1368">
            <v>138</v>
          </cell>
          <cell r="F1368" t="str">
            <v>BACKREST LOCK S3 CPL 27</v>
          </cell>
        </row>
        <row r="1369">
          <cell r="A1369">
            <v>4101030</v>
          </cell>
          <cell r="B1369">
            <v>4101030</v>
          </cell>
          <cell r="C1369" t="str">
            <v>VERROUILLAGE DU DOSSIER S</v>
          </cell>
          <cell r="D1369" t="str">
            <v>3 COMP 30</v>
          </cell>
          <cell r="E1369">
            <v>143</v>
          </cell>
          <cell r="F1369" t="str">
            <v>BACKREST LOCK S3 COMP 30</v>
          </cell>
        </row>
        <row r="1370">
          <cell r="A1370">
            <v>4101033</v>
          </cell>
          <cell r="B1370">
            <v>4101033</v>
          </cell>
          <cell r="C1370" t="str">
            <v>VERROUILLAGE DU DOSSIER S</v>
          </cell>
          <cell r="D1370" t="str">
            <v>3 COMP 33</v>
          </cell>
          <cell r="E1370">
            <v>143</v>
          </cell>
          <cell r="F1370" t="str">
            <v>BACKREST LOCK S3 COMP 33</v>
          </cell>
        </row>
        <row r="1371">
          <cell r="A1371">
            <v>4101036</v>
          </cell>
          <cell r="B1371">
            <v>4101036</v>
          </cell>
          <cell r="C1371" t="str">
            <v>VERROUILLAGE DU DOSSIER S</v>
          </cell>
          <cell r="D1371" t="str">
            <v>3 COMP 36</v>
          </cell>
          <cell r="E1371">
            <v>143</v>
          </cell>
          <cell r="F1371" t="str">
            <v>BACKREST LOCK S3 COMP 36</v>
          </cell>
        </row>
        <row r="1372">
          <cell r="A1372">
            <v>4101039</v>
          </cell>
          <cell r="B1372">
            <v>4101039</v>
          </cell>
          <cell r="C1372" t="str">
            <v>VERROUILLAGE DU DOSSIER S</v>
          </cell>
          <cell r="D1372" t="str">
            <v>3 COMP 39</v>
          </cell>
          <cell r="E1372">
            <v>143</v>
          </cell>
          <cell r="F1372" t="str">
            <v>BACKREST LOCK S3 COMP 39</v>
          </cell>
        </row>
        <row r="1373">
          <cell r="A1373">
            <v>4101042</v>
          </cell>
          <cell r="B1373">
            <v>4101042</v>
          </cell>
          <cell r="C1373" t="str">
            <v>VERROUILLAGE DU DOSSIER S</v>
          </cell>
          <cell r="D1373" t="str">
            <v>3 COMP 42</v>
          </cell>
          <cell r="E1373">
            <v>143</v>
          </cell>
          <cell r="F1373" t="str">
            <v>BACKREST LOCK S3 COMP 42</v>
          </cell>
        </row>
        <row r="1374">
          <cell r="A1374">
            <v>4101045</v>
          </cell>
          <cell r="B1374">
            <v>4101045</v>
          </cell>
          <cell r="C1374" t="str">
            <v>VERROUILLAGE DU DOSSIER S</v>
          </cell>
          <cell r="D1374" t="str">
            <v>3 COMP 45</v>
          </cell>
          <cell r="E1374">
            <v>143</v>
          </cell>
          <cell r="F1374" t="str">
            <v>BACKREST LOCK S3 COMP 45</v>
          </cell>
        </row>
        <row r="1375">
          <cell r="A1375">
            <v>4101050</v>
          </cell>
          <cell r="B1375">
            <v>4101050</v>
          </cell>
          <cell r="C1375" t="str">
            <v>VERROUILLAGE DU DOSSIER S</v>
          </cell>
          <cell r="D1375" t="str">
            <v>3 COMP 50</v>
          </cell>
          <cell r="E1375">
            <v>143</v>
          </cell>
          <cell r="F1375" t="str">
            <v>BACKREST LOCK S3 COMP 50</v>
          </cell>
        </row>
        <row r="1376">
          <cell r="A1376">
            <v>4120033</v>
          </cell>
          <cell r="B1376">
            <v>4120033</v>
          </cell>
          <cell r="C1376" t="str">
            <v>REPOSE-PIEDS ROTATION VER</v>
          </cell>
          <cell r="D1376" t="str">
            <v>S L'AVANT 33 RENFORCÉ</v>
          </cell>
          <cell r="E1376">
            <v>930</v>
          </cell>
          <cell r="F1376" t="str">
            <v>FOOTREST FORWARD TURN 33</v>
          </cell>
        </row>
        <row r="1377">
          <cell r="A1377">
            <v>4120036</v>
          </cell>
          <cell r="B1377">
            <v>4120036</v>
          </cell>
          <cell r="C1377" t="str">
            <v>REPOSE-PIEDS ROTATION VER</v>
          </cell>
          <cell r="D1377" t="str">
            <v>S L'AVANT 36 RENFORCÉ</v>
          </cell>
          <cell r="E1377">
            <v>930</v>
          </cell>
          <cell r="F1377" t="str">
            <v>FOOTREST FORWARD TURN 36</v>
          </cell>
        </row>
        <row r="1378">
          <cell r="A1378">
            <v>4120039</v>
          </cell>
          <cell r="B1378">
            <v>4120039</v>
          </cell>
          <cell r="C1378" t="str">
            <v>REPOSE-PIEDS ROTATION VER</v>
          </cell>
          <cell r="D1378" t="str">
            <v>S L'AVANT 39 RENFORCÉ</v>
          </cell>
          <cell r="E1378">
            <v>930</v>
          </cell>
          <cell r="F1378" t="str">
            <v>FOOTREST FORWARD TURN 39</v>
          </cell>
        </row>
        <row r="1379">
          <cell r="A1379">
            <v>4120042</v>
          </cell>
          <cell r="B1379">
            <v>4120042</v>
          </cell>
          <cell r="C1379" t="str">
            <v>REPOSE-PIEDS ROTATION VER</v>
          </cell>
          <cell r="D1379" t="str">
            <v>S L'AVANT 42 RENFORCÉ</v>
          </cell>
          <cell r="E1379">
            <v>930</v>
          </cell>
          <cell r="F1379" t="str">
            <v>FOOTREST FORWARD TURN 42</v>
          </cell>
        </row>
        <row r="1380">
          <cell r="A1380">
            <v>4120045</v>
          </cell>
          <cell r="B1380">
            <v>4120045</v>
          </cell>
          <cell r="C1380" t="str">
            <v>REPOSE-PIEDS ROTATION VER</v>
          </cell>
          <cell r="D1380" t="str">
            <v>S L'AVANT 45 RENFORCÉ</v>
          </cell>
          <cell r="E1380">
            <v>930</v>
          </cell>
          <cell r="F1380" t="str">
            <v>FOOTREST FORWARD TURN 45</v>
          </cell>
        </row>
        <row r="1381">
          <cell r="A1381">
            <v>4200001</v>
          </cell>
          <cell r="B1381">
            <v>4200001</v>
          </cell>
          <cell r="C1381" t="str">
            <v>CLÉ À CLIQUET</v>
          </cell>
          <cell r="D1381" t="str">
            <v xml:space="preserve"> </v>
          </cell>
          <cell r="E1381">
            <v>13</v>
          </cell>
          <cell r="F1381" t="str">
            <v>RATCHET</v>
          </cell>
        </row>
        <row r="1382">
          <cell r="A1382">
            <v>4200004</v>
          </cell>
          <cell r="B1382">
            <v>4200004</v>
          </cell>
          <cell r="C1382" t="str">
            <v>POIGNÉE DE POUSSÉE PLASTI</v>
          </cell>
          <cell r="D1382" t="str">
            <v>QUE</v>
          </cell>
          <cell r="E1382">
            <v>8</v>
          </cell>
          <cell r="F1382" t="str">
            <v>PUSH HANDLE PLASTIC</v>
          </cell>
        </row>
        <row r="1383">
          <cell r="A1383">
            <v>4200010</v>
          </cell>
          <cell r="B1383">
            <v>4200010</v>
          </cell>
          <cell r="C1383" t="str">
            <v>CROCHET ACCOUDOIR X PAIRE</v>
          </cell>
          <cell r="D1383" t="str">
            <v xml:space="preserve"> </v>
          </cell>
          <cell r="E1383">
            <v>143</v>
          </cell>
          <cell r="F1383" t="str">
            <v xml:space="preserve"> ARM HOOK X PAIR</v>
          </cell>
        </row>
        <row r="1384">
          <cell r="A1384">
            <v>4200011</v>
          </cell>
          <cell r="B1384">
            <v>4200011</v>
          </cell>
          <cell r="C1384" t="str">
            <v>CROCHET ACCOUDOIR X PIÈCE</v>
          </cell>
          <cell r="D1384" t="str">
            <v>S</v>
          </cell>
          <cell r="E1384">
            <v>70</v>
          </cell>
          <cell r="F1384" t="str">
            <v>ARM HOOK X PCS</v>
          </cell>
        </row>
        <row r="1385">
          <cell r="A1385">
            <v>4210000</v>
          </cell>
          <cell r="B1385">
            <v>4210000</v>
          </cell>
          <cell r="C1385" t="str">
            <v>POIGNÉES DE POUSSÉE À PAI</v>
          </cell>
          <cell r="D1385" t="str">
            <v>RE FIXE</v>
          </cell>
          <cell r="E1385">
            <v>138</v>
          </cell>
          <cell r="F1385" t="str">
            <v>PUSH HANDLES FIXED PAIR</v>
          </cell>
        </row>
        <row r="1386">
          <cell r="A1386">
            <v>4210010</v>
          </cell>
          <cell r="B1386">
            <v>4210010</v>
          </cell>
          <cell r="C1386" t="str">
            <v>POIGNÉES DE POUSSÉE, PIÈC</v>
          </cell>
          <cell r="D1386" t="str">
            <v>ES</v>
          </cell>
          <cell r="E1386">
            <v>70</v>
          </cell>
          <cell r="F1386" t="str">
            <v>PUSH HANDLE PCS</v>
          </cell>
        </row>
        <row r="1387">
          <cell r="A1387">
            <v>4220020</v>
          </cell>
          <cell r="B1387">
            <v>4220020</v>
          </cell>
          <cell r="C1387" t="str">
            <v>BARRE DE POUSSÉE MICRO CO</v>
          </cell>
          <cell r="D1387" t="str">
            <v>MPLÈTE</v>
          </cell>
          <cell r="E1387">
            <v>310</v>
          </cell>
          <cell r="F1387" t="str">
            <v>PUSHBAR MICRO COMPLETE</v>
          </cell>
        </row>
        <row r="1388">
          <cell r="A1388">
            <v>4220024</v>
          </cell>
          <cell r="B1388">
            <v>4220024</v>
          </cell>
          <cell r="C1388" t="str">
            <v>BARRE DE POUSSÉE 24 CM CO</v>
          </cell>
          <cell r="D1388" t="str">
            <v>MPLÈTE</v>
          </cell>
          <cell r="E1388">
            <v>314</v>
          </cell>
          <cell r="F1388" t="str">
            <v>PUSHBAR 24 CM COMPLETE</v>
          </cell>
        </row>
        <row r="1389">
          <cell r="A1389">
            <v>4220027</v>
          </cell>
          <cell r="B1389">
            <v>4220027</v>
          </cell>
          <cell r="C1389" t="str">
            <v>BARRE DE POUSSÉE 27 CM CO</v>
          </cell>
          <cell r="D1389" t="str">
            <v>MPLÈTE</v>
          </cell>
          <cell r="E1389">
            <v>314</v>
          </cell>
          <cell r="F1389" t="str">
            <v>PUSHBAR 27 CM COMPLETE</v>
          </cell>
        </row>
        <row r="1390">
          <cell r="A1390">
            <v>4220030</v>
          </cell>
          <cell r="B1390">
            <v>4220030</v>
          </cell>
          <cell r="C1390" t="str">
            <v>BARRE DE POUSSÉE 30 CM CO</v>
          </cell>
          <cell r="D1390" t="str">
            <v>MPLÈTE</v>
          </cell>
          <cell r="E1390">
            <v>314</v>
          </cell>
          <cell r="F1390" t="str">
            <v>PUSHBAR 30 CM COMPLETE</v>
          </cell>
        </row>
        <row r="1391">
          <cell r="A1391">
            <v>4220033</v>
          </cell>
          <cell r="B1391">
            <v>4220033</v>
          </cell>
          <cell r="C1391" t="str">
            <v>BARRE DE POUSSÉE 33 CM CO</v>
          </cell>
          <cell r="D1391" t="str">
            <v>MPLÈTE</v>
          </cell>
          <cell r="E1391">
            <v>314</v>
          </cell>
          <cell r="F1391" t="str">
            <v>PUSHBAR 33 CM COMPLETE</v>
          </cell>
        </row>
        <row r="1392">
          <cell r="A1392">
            <v>4220036</v>
          </cell>
          <cell r="B1392">
            <v>4220036</v>
          </cell>
          <cell r="C1392" t="str">
            <v>BARRE DE POUSSÉE 36 CM CO</v>
          </cell>
          <cell r="D1392" t="str">
            <v>MPLÈTE</v>
          </cell>
          <cell r="E1392">
            <v>314</v>
          </cell>
          <cell r="F1392" t="str">
            <v>PUSHBAR 36 CM COMPLETE</v>
          </cell>
        </row>
        <row r="1393">
          <cell r="A1393">
            <v>4220039</v>
          </cell>
          <cell r="B1393">
            <v>4220039</v>
          </cell>
          <cell r="C1393" t="str">
            <v>BARRE DE POUSSÉE 39 CM CO</v>
          </cell>
          <cell r="D1393" t="str">
            <v>MPLÈTE</v>
          </cell>
          <cell r="E1393">
            <v>314</v>
          </cell>
          <cell r="F1393" t="str">
            <v>PUSH BAR 39 CM COMPLETE</v>
          </cell>
        </row>
        <row r="1394">
          <cell r="A1394">
            <v>4220042</v>
          </cell>
          <cell r="B1394">
            <v>4220042</v>
          </cell>
          <cell r="C1394" t="str">
            <v>BARRE DE POUSSÉE 42 CM CO</v>
          </cell>
          <cell r="D1394" t="str">
            <v>MPLÈTE</v>
          </cell>
          <cell r="E1394">
            <v>314</v>
          </cell>
          <cell r="F1394" t="str">
            <v>PUSHBAR 42 CM COMPLETE</v>
          </cell>
        </row>
        <row r="1395">
          <cell r="A1395">
            <v>4220101</v>
          </cell>
          <cell r="B1395">
            <v>4220101</v>
          </cell>
          <cell r="C1395" t="str">
            <v>BARRE DE POUSSÉE , TUB. E</v>
          </cell>
          <cell r="D1395" t="str">
            <v>N CAOUTCHOUC</v>
          </cell>
          <cell r="E1395">
            <v>49</v>
          </cell>
          <cell r="F1395" t="str">
            <v>RUBBER TUBING  PUSHBAR</v>
          </cell>
        </row>
        <row r="1396">
          <cell r="A1396">
            <v>4220103</v>
          </cell>
          <cell r="B1396">
            <v>4220103</v>
          </cell>
          <cell r="C1396" t="str">
            <v>BARRE DE POUSSÉE, TUB. EN</v>
          </cell>
          <cell r="D1396" t="str">
            <v xml:space="preserve"> CAOUTCHOUC S3 33</v>
          </cell>
          <cell r="E1396">
            <v>49</v>
          </cell>
          <cell r="F1396" t="str">
            <v>RUBBER TUBING  PUSHBAR S3</v>
          </cell>
        </row>
        <row r="1397">
          <cell r="A1397">
            <v>4220104</v>
          </cell>
          <cell r="B1397">
            <v>4220104</v>
          </cell>
          <cell r="C1397" t="str">
            <v>BARRE DE POUSSÉE, TUB. EN</v>
          </cell>
          <cell r="D1397" t="str">
            <v xml:space="preserve"> CAOUTCHOUC S3 36</v>
          </cell>
          <cell r="E1397">
            <v>49</v>
          </cell>
          <cell r="F1397" t="str">
            <v>RUBBER TUBING  PUSHBAR S3</v>
          </cell>
        </row>
        <row r="1398">
          <cell r="A1398">
            <v>4220105</v>
          </cell>
          <cell r="B1398">
            <v>4220105</v>
          </cell>
          <cell r="C1398" t="str">
            <v>BARRE DE POUSSÉE, TUB. EN</v>
          </cell>
          <cell r="D1398" t="str">
            <v xml:space="preserve"> CAOUTCHOUC S3 39</v>
          </cell>
          <cell r="E1398">
            <v>49</v>
          </cell>
          <cell r="F1398" t="str">
            <v>RUBBER TUBING  PUSHBAR S3</v>
          </cell>
        </row>
        <row r="1399">
          <cell r="A1399">
            <v>4220106</v>
          </cell>
          <cell r="B1399">
            <v>4220106</v>
          </cell>
          <cell r="C1399" t="str">
            <v>BARRE DE POUSSÉE, TUB. EN</v>
          </cell>
          <cell r="D1399" t="str">
            <v xml:space="preserve"> CAOUTCHOUC S3 42</v>
          </cell>
          <cell r="E1399">
            <v>49</v>
          </cell>
          <cell r="F1399" t="str">
            <v>RUBBER TUBING  PUSHBAR S3</v>
          </cell>
        </row>
        <row r="1400">
          <cell r="A1400">
            <v>4220107</v>
          </cell>
          <cell r="B1400">
            <v>4220107</v>
          </cell>
          <cell r="C1400" t="str">
            <v>BARRE DE POUSSÉE, TUB. EN</v>
          </cell>
          <cell r="D1400" t="str">
            <v xml:space="preserve"> CAOUTCHOUC S3 45</v>
          </cell>
          <cell r="E1400">
            <v>49</v>
          </cell>
          <cell r="F1400" t="str">
            <v>RUBBER TUBING  PUSHBAR S3</v>
          </cell>
        </row>
        <row r="1401">
          <cell r="A1401">
            <v>4220108</v>
          </cell>
          <cell r="B1401">
            <v>4220108</v>
          </cell>
          <cell r="C1401" t="str">
            <v>BARRE DE POUSSÉE, TUB. EN</v>
          </cell>
          <cell r="D1401" t="str">
            <v xml:space="preserve"> CAOUTCHOUC S3 50</v>
          </cell>
          <cell r="E1401">
            <v>49</v>
          </cell>
          <cell r="F1401" t="str">
            <v>RUBBER TUBING  PUSHBAR S3</v>
          </cell>
        </row>
        <row r="1402">
          <cell r="A1402">
            <v>4220224</v>
          </cell>
          <cell r="B1402">
            <v>4220224</v>
          </cell>
          <cell r="C1402" t="str">
            <v>BARRE DE POUSSÉE 24 CM</v>
          </cell>
          <cell r="D1402" t="str">
            <v xml:space="preserve"> </v>
          </cell>
          <cell r="E1402">
            <v>175</v>
          </cell>
          <cell r="F1402" t="str">
            <v>PUSHBAR 24 CM</v>
          </cell>
        </row>
        <row r="1403">
          <cell r="A1403">
            <v>4220227</v>
          </cell>
          <cell r="B1403">
            <v>4220227</v>
          </cell>
          <cell r="C1403" t="str">
            <v>BARRE DE POUSSÉE 27 CM</v>
          </cell>
          <cell r="D1403" t="str">
            <v xml:space="preserve"> </v>
          </cell>
          <cell r="E1403">
            <v>175</v>
          </cell>
          <cell r="F1403" t="str">
            <v>PUSHBAR 27 CM</v>
          </cell>
        </row>
        <row r="1404">
          <cell r="A1404">
            <v>4220230</v>
          </cell>
          <cell r="B1404">
            <v>4220230</v>
          </cell>
          <cell r="C1404" t="str">
            <v>BARRE DE POUSSÉE 30 CM</v>
          </cell>
          <cell r="D1404" t="str">
            <v xml:space="preserve"> </v>
          </cell>
          <cell r="E1404">
            <v>175</v>
          </cell>
          <cell r="F1404" t="str">
            <v>PUSHBAR 30 CM</v>
          </cell>
        </row>
        <row r="1405">
          <cell r="A1405">
            <v>4220233</v>
          </cell>
          <cell r="B1405">
            <v>4220233</v>
          </cell>
          <cell r="C1405" t="str">
            <v>BARRE DE POUSSÉE 33 CM</v>
          </cell>
          <cell r="D1405" t="str">
            <v xml:space="preserve"> </v>
          </cell>
          <cell r="E1405">
            <v>175</v>
          </cell>
          <cell r="F1405" t="str">
            <v>PUSHBAR 33 CM</v>
          </cell>
        </row>
        <row r="1406">
          <cell r="A1406">
            <v>4220236</v>
          </cell>
          <cell r="B1406">
            <v>4220236</v>
          </cell>
          <cell r="C1406" t="str">
            <v>BARRE DE POUSSÉE 36 CM</v>
          </cell>
          <cell r="D1406" t="str">
            <v xml:space="preserve"> </v>
          </cell>
          <cell r="E1406">
            <v>175</v>
          </cell>
          <cell r="F1406" t="str">
            <v>PUSHBAR 36 CM</v>
          </cell>
        </row>
        <row r="1407">
          <cell r="A1407">
            <v>4220239</v>
          </cell>
          <cell r="B1407">
            <v>4220239</v>
          </cell>
          <cell r="C1407" t="str">
            <v>BARRE DE POUSSÉE 39 CM</v>
          </cell>
          <cell r="D1407" t="str">
            <v xml:space="preserve"> </v>
          </cell>
          <cell r="E1407">
            <v>175</v>
          </cell>
          <cell r="F1407" t="str">
            <v>PUSH BAR 39 CM</v>
          </cell>
        </row>
        <row r="1408">
          <cell r="A1408">
            <v>4220305</v>
          </cell>
          <cell r="B1408">
            <v>4220305</v>
          </cell>
          <cell r="C1408" t="str">
            <v>ÉCROU COULISSEAU M6</v>
          </cell>
          <cell r="D1408" t="str">
            <v xml:space="preserve"> </v>
          </cell>
          <cell r="E1408">
            <v>13</v>
          </cell>
          <cell r="F1408" t="str">
            <v>NUT SLIDE M6</v>
          </cell>
        </row>
        <row r="1409">
          <cell r="A1409">
            <v>4220324</v>
          </cell>
          <cell r="B1409">
            <v>4220324</v>
          </cell>
          <cell r="C1409" t="str">
            <v>TUBE BARRE DE POUSSÉE MIC</v>
          </cell>
          <cell r="D1409" t="str">
            <v>RO 24</v>
          </cell>
          <cell r="E1409">
            <v>281</v>
          </cell>
          <cell r="F1409" t="str">
            <v>TUBE PUSHBAR MICRO 24</v>
          </cell>
        </row>
        <row r="1410">
          <cell r="A1410">
            <v>4220327</v>
          </cell>
          <cell r="B1410">
            <v>4220327</v>
          </cell>
          <cell r="C1410" t="str">
            <v>TUBE BARRE DE POUSSÉE MIC</v>
          </cell>
          <cell r="D1410" t="str">
            <v>RO 27</v>
          </cell>
          <cell r="E1410">
            <v>281</v>
          </cell>
          <cell r="F1410" t="str">
            <v>TUBE PUSHBAR MICRO 27</v>
          </cell>
        </row>
        <row r="1411">
          <cell r="A1411">
            <v>4233000</v>
          </cell>
          <cell r="B1411">
            <v>4233000</v>
          </cell>
          <cell r="C1411" t="str">
            <v>BARRE DE POUSSÉE B3 COMPL</v>
          </cell>
          <cell r="D1411" t="str">
            <v>ÈTE</v>
          </cell>
          <cell r="E1411">
            <v>518</v>
          </cell>
          <cell r="F1411" t="str">
            <v>PUSHBAR B3 COMPLETE</v>
          </cell>
        </row>
        <row r="1412">
          <cell r="A1412">
            <v>4233001</v>
          </cell>
          <cell r="B1412">
            <v>4233001</v>
          </cell>
          <cell r="C1412" t="str">
            <v>BARRE DE POUSSÉE B3 SANS</v>
          </cell>
          <cell r="D1412" t="str">
            <v>PINCES DE POSITIONNEMENT</v>
          </cell>
          <cell r="E1412">
            <v>518</v>
          </cell>
          <cell r="F1412" t="str">
            <v>PUSHBAR B3 W/O POSITIONIN</v>
          </cell>
        </row>
        <row r="1413">
          <cell r="A1413">
            <v>4233002</v>
          </cell>
          <cell r="B1413">
            <v>4233002</v>
          </cell>
          <cell r="C1413" t="str">
            <v>BARRE DE POUSSÉE B3, PART</v>
          </cell>
          <cell r="D1413" t="str">
            <v>IE SUPÉRIEURE</v>
          </cell>
          <cell r="E1413">
            <v>318</v>
          </cell>
          <cell r="F1413" t="str">
            <v>PUSHBAR B3 UPPER PART</v>
          </cell>
        </row>
        <row r="1414">
          <cell r="A1414">
            <v>4233003</v>
          </cell>
          <cell r="B1414">
            <v>4233003</v>
          </cell>
          <cell r="C1414" t="str">
            <v>BARRE DE POUSSÉE B3, PART</v>
          </cell>
          <cell r="D1414" t="str">
            <v>IE INFÉRIEURE</v>
          </cell>
          <cell r="E1414">
            <v>400</v>
          </cell>
          <cell r="F1414" t="str">
            <v>PUSHBAR B3 LOWER PART</v>
          </cell>
        </row>
        <row r="1415">
          <cell r="A1415">
            <v>4233028</v>
          </cell>
          <cell r="B1415">
            <v>4233028</v>
          </cell>
          <cell r="C1415" t="str">
            <v>TUBE DE PRÉHENSION BARRE</v>
          </cell>
          <cell r="D1415" t="str">
            <v>DE POUSSÉE B3, PAIRE</v>
          </cell>
          <cell r="E1415">
            <v>44</v>
          </cell>
          <cell r="F1415" t="str">
            <v>GRIP TUBING PUSHBAR B3 PA</v>
          </cell>
        </row>
        <row r="1416">
          <cell r="A1416">
            <v>4233054</v>
          </cell>
          <cell r="B1416">
            <v>4233054</v>
          </cell>
          <cell r="C1416" t="str">
            <v>BLOCAGE POUR CACHE MAIN C</v>
          </cell>
          <cell r="D1416" t="str">
            <v>OURANTE B3</v>
          </cell>
          <cell r="E1416">
            <v>33</v>
          </cell>
          <cell r="F1416" t="str">
            <v>LOCK FOR COVER PUSHRIM B3</v>
          </cell>
        </row>
        <row r="1417">
          <cell r="A1417">
            <v>4233076</v>
          </cell>
          <cell r="B1417">
            <v>4233076</v>
          </cell>
          <cell r="C1417" t="str">
            <v>PIÈCE DE FRICTION ÉTRIER</v>
          </cell>
          <cell r="D1417" t="str">
            <v>INFÉRIEUR B3 PC</v>
          </cell>
          <cell r="E1417">
            <v>16</v>
          </cell>
          <cell r="F1417" t="str">
            <v>FRICTION PART LOWER CLAMP</v>
          </cell>
        </row>
        <row r="1418">
          <cell r="A1418">
            <v>4233095</v>
          </cell>
          <cell r="B1418">
            <v>4233095</v>
          </cell>
          <cell r="C1418" t="str">
            <v>PIÈCE DE FROTTEMENT ÉTRIE</v>
          </cell>
          <cell r="D1418" t="str">
            <v>R SUPÉRIEUR, PETIT</v>
          </cell>
          <cell r="E1418">
            <v>8</v>
          </cell>
          <cell r="F1418" t="str">
            <v>FRICTION PART UPPER CLAMP</v>
          </cell>
        </row>
        <row r="1419">
          <cell r="A1419">
            <v>4233101</v>
          </cell>
          <cell r="B1419">
            <v>4233101</v>
          </cell>
          <cell r="C1419" t="str">
            <v>ÉTRIER DE POSITIONNEMENT</v>
          </cell>
          <cell r="D1419" t="str">
            <v>BARRE DE POUSSÉE B3 PAIRE</v>
          </cell>
          <cell r="E1419">
            <v>20</v>
          </cell>
          <cell r="F1419" t="str">
            <v>POSITIONING CLAMP PUSHBAR</v>
          </cell>
        </row>
        <row r="1420">
          <cell r="A1420">
            <v>4234005</v>
          </cell>
          <cell r="B1420">
            <v>4234005</v>
          </cell>
          <cell r="C1420" t="str">
            <v>KIT D'ASSEMBLAGE DE REPOS</v>
          </cell>
          <cell r="D1420" t="str">
            <v>E-PIEDS B3</v>
          </cell>
          <cell r="E1420">
            <v>33</v>
          </cell>
          <cell r="F1420" t="str">
            <v>ASSEMBLY KIT FOOTPLATE B3</v>
          </cell>
        </row>
        <row r="1421">
          <cell r="A1421">
            <v>4234012</v>
          </cell>
          <cell r="B1421">
            <v>4234012</v>
          </cell>
          <cell r="C1421" t="str">
            <v>RUBAN ANTIDÉRAPANT B3 L 2</v>
          </cell>
          <cell r="D1421" t="str">
            <v>4</v>
          </cell>
          <cell r="E1421">
            <v>24</v>
          </cell>
          <cell r="F1421" t="str">
            <v>ANTI-SLIP TAPE B3 W 24</v>
          </cell>
        </row>
        <row r="1422">
          <cell r="A1422">
            <v>4234013</v>
          </cell>
          <cell r="B1422">
            <v>4234013</v>
          </cell>
          <cell r="C1422" t="str">
            <v>RUBAN ANTIDÉRAPANT B3 L 2</v>
          </cell>
          <cell r="D1422" t="str">
            <v>7</v>
          </cell>
          <cell r="E1422">
            <v>24</v>
          </cell>
          <cell r="F1422" t="str">
            <v>ANTI-SLIP TAPE B3 W 27</v>
          </cell>
        </row>
        <row r="1423">
          <cell r="A1423">
            <v>4234014</v>
          </cell>
          <cell r="B1423">
            <v>4234014</v>
          </cell>
          <cell r="C1423" t="str">
            <v>RUBAN ANTIDÉRAPANT B3 L 3</v>
          </cell>
          <cell r="D1423" t="str">
            <v>0</v>
          </cell>
          <cell r="E1423">
            <v>24</v>
          </cell>
          <cell r="F1423" t="str">
            <v>ANTI-SLIP TAPE B3 W 30</v>
          </cell>
        </row>
        <row r="1424">
          <cell r="A1424">
            <v>4234015</v>
          </cell>
          <cell r="B1424">
            <v>4234015</v>
          </cell>
          <cell r="C1424" t="str">
            <v>RUBAN ANTIDÉRAPANT B3 L 3</v>
          </cell>
          <cell r="D1424" t="str">
            <v>3</v>
          </cell>
          <cell r="E1424">
            <v>24</v>
          </cell>
          <cell r="F1424" t="str">
            <v>ANTI-SLIP TAPE B3 W 33</v>
          </cell>
        </row>
        <row r="1425">
          <cell r="A1425">
            <v>4234016</v>
          </cell>
          <cell r="B1425">
            <v>4234016</v>
          </cell>
          <cell r="C1425" t="str">
            <v>REPOSE-PIEDS B3 CÔTÉ GAUC</v>
          </cell>
          <cell r="D1425" t="str">
            <v>HE CPL</v>
          </cell>
          <cell r="E1425">
            <v>180</v>
          </cell>
          <cell r="F1425" t="str">
            <v>FOOTPLATE B3 SIDE LEFT CP</v>
          </cell>
        </row>
        <row r="1426">
          <cell r="A1426">
            <v>4234017</v>
          </cell>
          <cell r="B1426">
            <v>4234017</v>
          </cell>
          <cell r="C1426" t="str">
            <v>REPOSE-PIEDS B3 CÔTÉ DROI</v>
          </cell>
          <cell r="D1426" t="str">
            <v>T CPL</v>
          </cell>
          <cell r="E1426">
            <v>180</v>
          </cell>
          <cell r="F1426" t="str">
            <v>FOOTPLATE B3 SIDE RIGHT C</v>
          </cell>
        </row>
        <row r="1427">
          <cell r="A1427">
            <v>4234021</v>
          </cell>
          <cell r="B1427">
            <v>4234021</v>
          </cell>
          <cell r="C1427" t="str">
            <v>ARTICULATION ROTATIVE B3</v>
          </cell>
          <cell r="D1427" t="str">
            <v xml:space="preserve"> </v>
          </cell>
          <cell r="E1427">
            <v>37</v>
          </cell>
          <cell r="F1427" t="str">
            <v>ROTATABLE JOINT B3</v>
          </cell>
        </row>
        <row r="1428">
          <cell r="A1428">
            <v>4234027</v>
          </cell>
          <cell r="B1428">
            <v>4234027</v>
          </cell>
          <cell r="C1428" t="str">
            <v>SANGLE TALONNIÈRE B3 DROI</v>
          </cell>
          <cell r="D1428" t="str">
            <v>TE</v>
          </cell>
          <cell r="E1428">
            <v>24</v>
          </cell>
          <cell r="F1428" t="str">
            <v>HEEL STRAP B3 RIGHT</v>
          </cell>
        </row>
        <row r="1429">
          <cell r="A1429">
            <v>4234028</v>
          </cell>
          <cell r="B1429">
            <v>4234028</v>
          </cell>
          <cell r="C1429" t="str">
            <v>SANGLE TALONNIÈRE B3 GAUC</v>
          </cell>
          <cell r="D1429" t="str">
            <v>HE</v>
          </cell>
          <cell r="E1429">
            <v>24</v>
          </cell>
          <cell r="F1429" t="str">
            <v>HEEL STRAP B3 LEFT</v>
          </cell>
        </row>
        <row r="1430">
          <cell r="A1430">
            <v>4234029</v>
          </cell>
          <cell r="B1430">
            <v>4234029</v>
          </cell>
          <cell r="C1430" t="str">
            <v>PROFILÉ ALU RENFORT FREEW</v>
          </cell>
          <cell r="D1430" t="str">
            <v>HEEL B3 24</v>
          </cell>
          <cell r="E1430">
            <v>61</v>
          </cell>
          <cell r="F1430" t="str">
            <v>ALU PROFILE FW REINFORCEM</v>
          </cell>
        </row>
        <row r="1431">
          <cell r="A1431">
            <v>4234030</v>
          </cell>
          <cell r="B1431">
            <v>4234030</v>
          </cell>
          <cell r="C1431" t="str">
            <v>PROFILÉ ALU RENFORT FREEW</v>
          </cell>
          <cell r="D1431" t="str">
            <v>HEEL B3 27</v>
          </cell>
          <cell r="E1431">
            <v>61</v>
          </cell>
          <cell r="F1431" t="str">
            <v>ALU PROFILE FW REINFORCEM</v>
          </cell>
        </row>
        <row r="1432">
          <cell r="A1432">
            <v>4234031</v>
          </cell>
          <cell r="B1432">
            <v>4234031</v>
          </cell>
          <cell r="C1432" t="str">
            <v>PROFILÉ ALU RENFORT FREEW</v>
          </cell>
          <cell r="D1432" t="str">
            <v>HEEL B3 30</v>
          </cell>
          <cell r="E1432">
            <v>61</v>
          </cell>
          <cell r="F1432" t="str">
            <v>ALU PROFILE FW REINFORCEM</v>
          </cell>
        </row>
        <row r="1433">
          <cell r="A1433">
            <v>4234032</v>
          </cell>
          <cell r="B1433">
            <v>4234032</v>
          </cell>
          <cell r="C1433" t="str">
            <v>PROFILÉ ALU RENFORT FREEW</v>
          </cell>
          <cell r="D1433" t="str">
            <v>HEEL B3 33</v>
          </cell>
          <cell r="E1433">
            <v>61</v>
          </cell>
          <cell r="F1433" t="str">
            <v>ALU PROFILE FW REINFORCEM</v>
          </cell>
        </row>
        <row r="1434">
          <cell r="A1434">
            <v>4234041</v>
          </cell>
          <cell r="B1434">
            <v>4234041</v>
          </cell>
          <cell r="C1434" t="str">
            <v>REPOSE-PIEDS B3 CÔTÉ GAUC</v>
          </cell>
          <cell r="D1434" t="str">
            <v>HE CPL</v>
          </cell>
          <cell r="E1434">
            <v>66</v>
          </cell>
          <cell r="F1434" t="str">
            <v>FOOTPLATE B3 SIDE LEFT CP</v>
          </cell>
        </row>
        <row r="1435">
          <cell r="A1435">
            <v>4234042</v>
          </cell>
          <cell r="B1435">
            <v>4234042</v>
          </cell>
          <cell r="C1435" t="str">
            <v>REPOSE-PIEDS B3 CÔTÉ DROI</v>
          </cell>
          <cell r="D1435" t="str">
            <v>T CPL</v>
          </cell>
          <cell r="E1435">
            <v>66</v>
          </cell>
          <cell r="F1435" t="str">
            <v>FOOTPLATE B3 SIDE RIGHT C</v>
          </cell>
        </row>
        <row r="1436">
          <cell r="A1436">
            <v>4234124</v>
          </cell>
          <cell r="B1436">
            <v>4234124</v>
          </cell>
          <cell r="C1436" t="str">
            <v>REPOSE-PIEDS B3 L24 CPL</v>
          </cell>
          <cell r="D1436" t="str">
            <v xml:space="preserve"> </v>
          </cell>
          <cell r="E1436">
            <v>428</v>
          </cell>
          <cell r="F1436" t="str">
            <v>FOOTPLATE B3 W24 CPL</v>
          </cell>
        </row>
        <row r="1437">
          <cell r="A1437">
            <v>4234127</v>
          </cell>
          <cell r="B1437">
            <v>4234127</v>
          </cell>
          <cell r="C1437" t="str">
            <v>REPOSE-PIEDS B3 L27 CPL</v>
          </cell>
          <cell r="D1437" t="str">
            <v xml:space="preserve"> </v>
          </cell>
          <cell r="E1437">
            <v>428</v>
          </cell>
          <cell r="F1437" t="str">
            <v>FOOTPLATE B3 W27 CPL</v>
          </cell>
        </row>
        <row r="1438">
          <cell r="A1438">
            <v>4234130</v>
          </cell>
          <cell r="B1438">
            <v>4234130</v>
          </cell>
          <cell r="C1438" t="str">
            <v>REPOSE-PIEDS B3 L30 CPL</v>
          </cell>
          <cell r="D1438" t="str">
            <v xml:space="preserve"> </v>
          </cell>
          <cell r="E1438">
            <v>428</v>
          </cell>
          <cell r="F1438" t="str">
            <v>FOOTPLATE B3 W30 CPL</v>
          </cell>
        </row>
        <row r="1439">
          <cell r="A1439">
            <v>4234133</v>
          </cell>
          <cell r="B1439">
            <v>4234133</v>
          </cell>
          <cell r="C1439" t="str">
            <v>REPOSE-PIEDS B3 L33 CPL</v>
          </cell>
          <cell r="D1439" t="str">
            <v xml:space="preserve"> </v>
          </cell>
          <cell r="E1439">
            <v>428</v>
          </cell>
          <cell r="F1439" t="str">
            <v>FOOTPLATE B3 W33 CPL</v>
          </cell>
        </row>
        <row r="1440">
          <cell r="A1440">
            <v>4234224</v>
          </cell>
          <cell r="B1440">
            <v>4234224</v>
          </cell>
          <cell r="C1440" t="str">
            <v>KIT DE RENFORCEMENT FREEW</v>
          </cell>
          <cell r="D1440" t="str">
            <v>HEEL B3 L24</v>
          </cell>
          <cell r="E1440">
            <v>106</v>
          </cell>
          <cell r="F1440" t="str">
            <v>REINFORCEMENT KIT FW B3 W</v>
          </cell>
        </row>
        <row r="1441">
          <cell r="A1441">
            <v>4234227</v>
          </cell>
          <cell r="B1441">
            <v>4234227</v>
          </cell>
          <cell r="C1441" t="str">
            <v>KIT DE RENFORCEMENT FREEW</v>
          </cell>
          <cell r="D1441" t="str">
            <v>HEEL B3 L27</v>
          </cell>
          <cell r="E1441">
            <v>106</v>
          </cell>
          <cell r="F1441" t="str">
            <v>REINFORCEMENT KIT FW B3 W</v>
          </cell>
        </row>
        <row r="1442">
          <cell r="A1442">
            <v>4234230</v>
          </cell>
          <cell r="B1442">
            <v>4234230</v>
          </cell>
          <cell r="C1442" t="str">
            <v>KIT DE RENFORCEMENT FREEW</v>
          </cell>
          <cell r="D1442" t="str">
            <v>HEEL B3 L30</v>
          </cell>
          <cell r="E1442">
            <v>106</v>
          </cell>
          <cell r="F1442" t="str">
            <v>REINFORCEMENT KIT FW B3 W</v>
          </cell>
        </row>
        <row r="1443">
          <cell r="A1443">
            <v>4234233</v>
          </cell>
          <cell r="B1443">
            <v>4234233</v>
          </cell>
          <cell r="C1443" t="str">
            <v>KIT DE RENFORCEMENT FREEW</v>
          </cell>
          <cell r="D1443" t="str">
            <v>HEEL B3 L33</v>
          </cell>
          <cell r="E1443">
            <v>106</v>
          </cell>
          <cell r="F1443" t="str">
            <v>REINFORCEMENT KIT FW B3 W</v>
          </cell>
        </row>
        <row r="1444">
          <cell r="A1444">
            <v>4234324</v>
          </cell>
          <cell r="B1444">
            <v>4234324</v>
          </cell>
          <cell r="C1444" t="str">
            <v>REPOSE-PIEDS B3 L 24 CPL</v>
          </cell>
          <cell r="D1444" t="str">
            <v>(SANS CÔTÉS)</v>
          </cell>
          <cell r="E1444">
            <v>314</v>
          </cell>
          <cell r="F1444" t="str">
            <v>FOOTPLATE B3 W 24 CPL (W/</v>
          </cell>
        </row>
        <row r="1445">
          <cell r="A1445">
            <v>4234327</v>
          </cell>
          <cell r="B1445">
            <v>4234327</v>
          </cell>
          <cell r="C1445" t="str">
            <v>REPOSE-PIEDS B3 L 27 CPL</v>
          </cell>
          <cell r="D1445" t="str">
            <v>(SANS CÔTÉS)</v>
          </cell>
          <cell r="E1445">
            <v>314</v>
          </cell>
          <cell r="F1445" t="str">
            <v>FOOTPLATE B3 W 27 CPL (W/</v>
          </cell>
        </row>
        <row r="1446">
          <cell r="A1446">
            <v>4234330</v>
          </cell>
          <cell r="B1446">
            <v>4234330</v>
          </cell>
          <cell r="C1446" t="str">
            <v>REPOSE-PIEDS B3 L 30 CPL</v>
          </cell>
          <cell r="D1446" t="str">
            <v>(SANS CÔTÉS)</v>
          </cell>
          <cell r="E1446">
            <v>314</v>
          </cell>
          <cell r="F1446" t="str">
            <v>FOOTPLATE B3 W 30 CPL (W/</v>
          </cell>
        </row>
        <row r="1447">
          <cell r="A1447">
            <v>4234333</v>
          </cell>
          <cell r="B1447">
            <v>4234333</v>
          </cell>
          <cell r="C1447" t="str">
            <v>REPOSE-PIEDS B3 L 33 CPL</v>
          </cell>
          <cell r="D1447" t="str">
            <v>(SANS CÔTÉS)</v>
          </cell>
          <cell r="E1447">
            <v>314</v>
          </cell>
          <cell r="F1447" t="str">
            <v>FOOTPLATE B3 W 33 CPL (W/</v>
          </cell>
        </row>
        <row r="1448">
          <cell r="A1448">
            <v>4235000</v>
          </cell>
          <cell r="B1448">
            <v>4235000</v>
          </cell>
          <cell r="C1448" t="str">
            <v>PROTECTION LATÉRALE B3 PA</v>
          </cell>
          <cell r="D1448" t="str">
            <v>IRE COMPLÈTE</v>
          </cell>
          <cell r="E1448">
            <v>384</v>
          </cell>
          <cell r="F1448" t="str">
            <v>SIDEGUARD B3 CPL PAIR</v>
          </cell>
        </row>
        <row r="1449">
          <cell r="A1449">
            <v>4235001</v>
          </cell>
          <cell r="B1449">
            <v>4235001</v>
          </cell>
          <cell r="C1449" t="str">
            <v>PROTECTION LATÉRALE B3 GA</v>
          </cell>
          <cell r="D1449" t="str">
            <v>UCHE</v>
          </cell>
          <cell r="E1449">
            <v>90</v>
          </cell>
          <cell r="F1449" t="str">
            <v>SIDEGUARD B3 LEFT</v>
          </cell>
        </row>
        <row r="1450">
          <cell r="A1450">
            <v>4235002</v>
          </cell>
          <cell r="B1450">
            <v>4235002</v>
          </cell>
          <cell r="C1450" t="str">
            <v>PROTECTION LATÉRALE B3 DR</v>
          </cell>
          <cell r="D1450" t="str">
            <v>OITE</v>
          </cell>
          <cell r="E1450">
            <v>90</v>
          </cell>
          <cell r="F1450" t="str">
            <v>SIDEGUARD B3 RIGHT</v>
          </cell>
        </row>
        <row r="1451">
          <cell r="A1451">
            <v>4235005</v>
          </cell>
          <cell r="B1451">
            <v>4235005</v>
          </cell>
          <cell r="C1451" t="str">
            <v>ACCOUDOIR B3 CPL GAUCHE</v>
          </cell>
          <cell r="D1451" t="str">
            <v xml:space="preserve"> </v>
          </cell>
          <cell r="E1451">
            <v>318</v>
          </cell>
          <cell r="F1451" t="str">
            <v>ARMSUPPORT B3 CPL LEFT</v>
          </cell>
        </row>
        <row r="1452">
          <cell r="A1452">
            <v>4235006</v>
          </cell>
          <cell r="B1452">
            <v>4235006</v>
          </cell>
          <cell r="C1452" t="str">
            <v>ACCOUDOIR B3 CPL DROITE</v>
          </cell>
          <cell r="D1452" t="str">
            <v xml:space="preserve"> </v>
          </cell>
          <cell r="E1452">
            <v>318</v>
          </cell>
          <cell r="F1452" t="str">
            <v>ARMSUPPORT B3 CPL RIGHT</v>
          </cell>
        </row>
        <row r="1453">
          <cell r="A1453">
            <v>4235010</v>
          </cell>
          <cell r="B1453">
            <v>4235010</v>
          </cell>
          <cell r="C1453" t="str">
            <v>PROTECTION LATÉRALE B3 SH</v>
          </cell>
          <cell r="D1453" t="str">
            <v>ORT, PAIRE CPL</v>
          </cell>
          <cell r="E1453">
            <v>384</v>
          </cell>
          <cell r="F1453" t="str">
            <v>SIDEGUARD B3 SHORT CPL PA</v>
          </cell>
        </row>
        <row r="1454">
          <cell r="A1454">
            <v>4235013</v>
          </cell>
          <cell r="B1454">
            <v>4235013</v>
          </cell>
          <cell r="C1454" t="str">
            <v>PROTECTION LATÉRALE SURÉL</v>
          </cell>
          <cell r="D1454" t="str">
            <v>ÉVATION B3 À GAUCHE</v>
          </cell>
          <cell r="E1454">
            <v>8</v>
          </cell>
          <cell r="F1454" t="str">
            <v>SIDEGUARD RAISING PART B3</v>
          </cell>
        </row>
        <row r="1455">
          <cell r="A1455">
            <v>4235014</v>
          </cell>
          <cell r="B1455">
            <v>4235014</v>
          </cell>
          <cell r="C1455" t="str">
            <v>PROTECTION LATÉRALE SURÉL</v>
          </cell>
          <cell r="D1455" t="str">
            <v>ÉVATION B3 À DROITE</v>
          </cell>
          <cell r="E1455">
            <v>8</v>
          </cell>
          <cell r="F1455" t="str">
            <v>SIDEGUARD RAISING PART B3</v>
          </cell>
        </row>
        <row r="1456">
          <cell r="A1456">
            <v>4235020</v>
          </cell>
          <cell r="B1456">
            <v>4235020</v>
          </cell>
          <cell r="C1456" t="str">
            <v>ADAPTATEUR LARGEUR D’ASSI</v>
          </cell>
          <cell r="D1456" t="str">
            <v>SE, PROTECT. LATÉRALE B3</v>
          </cell>
          <cell r="E1456">
            <v>131</v>
          </cell>
          <cell r="F1456" t="str">
            <v>SEAT WIDTH ADAPTER SIDEGU</v>
          </cell>
        </row>
        <row r="1457">
          <cell r="A1457">
            <v>4235021</v>
          </cell>
          <cell r="B1457">
            <v>4235021</v>
          </cell>
          <cell r="C1457" t="str">
            <v>ADAPTATEUR LARGEUR D’ASSI</v>
          </cell>
          <cell r="D1457" t="str">
            <v>SE, PROTECT. LATÉRALE B3</v>
          </cell>
          <cell r="E1457">
            <v>66</v>
          </cell>
          <cell r="F1457" t="str">
            <v>SEAT WIDTH ADAPTER SIDEGU</v>
          </cell>
        </row>
        <row r="1458">
          <cell r="A1458">
            <v>4235022</v>
          </cell>
          <cell r="B1458">
            <v>4235022</v>
          </cell>
          <cell r="C1458" t="str">
            <v>ADAPTATEUR LARGEUR D’ASSI</v>
          </cell>
          <cell r="D1458" t="str">
            <v>SE, PROTECT. LATÉRALE B3</v>
          </cell>
          <cell r="E1458">
            <v>66</v>
          </cell>
          <cell r="F1458" t="str">
            <v>SEAT WIDTH ADAPTER SIDEGU</v>
          </cell>
        </row>
        <row r="1459">
          <cell r="A1459">
            <v>4235023</v>
          </cell>
          <cell r="B1459">
            <v>4235023</v>
          </cell>
          <cell r="C1459" t="str">
            <v>PIÈCE D’OBTURATION B3 GAU</v>
          </cell>
          <cell r="D1459" t="str">
            <v>CHE</v>
          </cell>
          <cell r="E1459">
            <v>4</v>
          </cell>
          <cell r="F1459" t="str">
            <v>BLANKING PIECE B3 LEFT</v>
          </cell>
        </row>
        <row r="1460">
          <cell r="A1460">
            <v>4235024</v>
          </cell>
          <cell r="B1460">
            <v>4235024</v>
          </cell>
          <cell r="C1460" t="str">
            <v>PIÈCE D’OBTURATION B3 DRO</v>
          </cell>
          <cell r="D1460" t="str">
            <v>ITE</v>
          </cell>
          <cell r="E1460">
            <v>4</v>
          </cell>
          <cell r="F1460" t="str">
            <v>BLANKING PIECE B3 RIGHT</v>
          </cell>
        </row>
        <row r="1461">
          <cell r="A1461">
            <v>4235030</v>
          </cell>
          <cell r="B1461">
            <v>4235030</v>
          </cell>
          <cell r="C1461" t="str">
            <v>FIXATION RÉGLAGE DE L’ACC</v>
          </cell>
          <cell r="D1461" t="str">
            <v>OUDOIR B3</v>
          </cell>
          <cell r="E1461">
            <v>13</v>
          </cell>
          <cell r="F1461" t="str">
            <v>ATTACHMENT ARMREST ADJUST</v>
          </cell>
        </row>
        <row r="1462">
          <cell r="A1462">
            <v>4236000</v>
          </cell>
          <cell r="B1462">
            <v>4236000</v>
          </cell>
          <cell r="C1462" t="str">
            <v>SUPPORT LATÉRAL RÉGLABLE</v>
          </cell>
          <cell r="D1462" t="str">
            <v>CPL</v>
          </cell>
          <cell r="E1462">
            <v>322</v>
          </cell>
          <cell r="F1462" t="str">
            <v>LATERAL SUPPORT ADJUSTABL</v>
          </cell>
        </row>
        <row r="1463">
          <cell r="A1463">
            <v>4236010</v>
          </cell>
          <cell r="B1463">
            <v>4236010</v>
          </cell>
          <cell r="C1463" t="str">
            <v>SUPPORT LATÉRAL RÉGLABLE</v>
          </cell>
          <cell r="D1463" t="str">
            <v xml:space="preserve"> </v>
          </cell>
          <cell r="E1463">
            <v>188</v>
          </cell>
          <cell r="F1463" t="str">
            <v>LATERAL SUPPORT ADJUSTABL</v>
          </cell>
        </row>
        <row r="1464">
          <cell r="A1464">
            <v>4236022</v>
          </cell>
          <cell r="B1464">
            <v>4236022</v>
          </cell>
          <cell r="C1464" t="str">
            <v>BAGUE SUPPORT LATÉRAL</v>
          </cell>
          <cell r="D1464" t="str">
            <v xml:space="preserve"> </v>
          </cell>
          <cell r="E1464">
            <v>8</v>
          </cell>
          <cell r="F1464" t="str">
            <v>BUSHING LATERAL SUPPORT</v>
          </cell>
        </row>
        <row r="1465">
          <cell r="A1465">
            <v>4240127</v>
          </cell>
          <cell r="B1465">
            <v>4240127</v>
          </cell>
          <cell r="C1465" t="str">
            <v>BARRE DE POUSSÉE H/A 27 C</v>
          </cell>
          <cell r="D1465" t="str">
            <v>M POUR FREIN ASSISTANT</v>
          </cell>
          <cell r="E1465">
            <v>310</v>
          </cell>
          <cell r="F1465" t="str">
            <v>PUSH BAR H/A 27 CM FOR AS</v>
          </cell>
        </row>
        <row r="1466">
          <cell r="A1466">
            <v>4240130</v>
          </cell>
          <cell r="B1466">
            <v>4240130</v>
          </cell>
          <cell r="C1466" t="str">
            <v>BARRE DE POUSSÉE S3 H/A 3</v>
          </cell>
          <cell r="D1466" t="str">
            <v>0 POUR FREIN ASSISTANT</v>
          </cell>
          <cell r="E1466">
            <v>314</v>
          </cell>
          <cell r="F1466" t="str">
            <v>PUSH BAR S3 H/A 30 FOR AS</v>
          </cell>
        </row>
        <row r="1467">
          <cell r="A1467">
            <v>4240133</v>
          </cell>
          <cell r="B1467">
            <v>4240133</v>
          </cell>
          <cell r="C1467" t="str">
            <v>BARRE DE POUSSÉE S3 H/A 3</v>
          </cell>
          <cell r="D1467" t="str">
            <v>3 POUR FREIN ASSISTANT</v>
          </cell>
          <cell r="E1467">
            <v>314</v>
          </cell>
          <cell r="F1467" t="str">
            <v>PUSH BAR S3 H/A 33 FOR AS</v>
          </cell>
        </row>
        <row r="1468">
          <cell r="A1468">
            <v>4240136</v>
          </cell>
          <cell r="B1468">
            <v>4240136</v>
          </cell>
          <cell r="C1468" t="str">
            <v>BARRE DE POUSSÉE S3 H/A 3</v>
          </cell>
          <cell r="D1468" t="str">
            <v>6 POUR FREIN ASSISTANT</v>
          </cell>
          <cell r="E1468">
            <v>314</v>
          </cell>
          <cell r="F1468" t="str">
            <v>PUSH BAR S3 H/A 36 FOR AS</v>
          </cell>
        </row>
        <row r="1469">
          <cell r="A1469">
            <v>4240139</v>
          </cell>
          <cell r="B1469">
            <v>4240139</v>
          </cell>
          <cell r="C1469" t="str">
            <v>BARRE DE POUSSÉE S3 H/A 3</v>
          </cell>
          <cell r="D1469" t="str">
            <v>9 POUR FREIN ASSISTANT</v>
          </cell>
          <cell r="E1469">
            <v>314</v>
          </cell>
          <cell r="F1469" t="str">
            <v>PUSH BAR S3 H/A 39 FOR AS</v>
          </cell>
        </row>
        <row r="1470">
          <cell r="A1470">
            <v>4240142</v>
          </cell>
          <cell r="B1470">
            <v>4240142</v>
          </cell>
          <cell r="C1470" t="str">
            <v>BARRE DE POUSSÉE S3 H/A 4</v>
          </cell>
          <cell r="D1470" t="str">
            <v>2 POUR FREIN ASSISTANT</v>
          </cell>
          <cell r="E1470">
            <v>314</v>
          </cell>
          <cell r="F1470" t="str">
            <v>PUSH BAR S3 H/A 42 FOR AS</v>
          </cell>
        </row>
        <row r="1471">
          <cell r="A1471">
            <v>4240145</v>
          </cell>
          <cell r="B1471">
            <v>4240145</v>
          </cell>
          <cell r="C1471" t="str">
            <v>BARRE DE POUSSÉE S3 H/A 4</v>
          </cell>
          <cell r="D1471" t="str">
            <v>5 POUR FREIN ASSISTANT</v>
          </cell>
          <cell r="E1471">
            <v>314</v>
          </cell>
          <cell r="F1471" t="str">
            <v>PUSH BAR S3 H/A 45 FOR AS</v>
          </cell>
        </row>
        <row r="1472">
          <cell r="A1472">
            <v>4240150</v>
          </cell>
          <cell r="B1472">
            <v>4240150</v>
          </cell>
          <cell r="C1472" t="str">
            <v>BARRE DE POUSSÉE S3 H/A 5</v>
          </cell>
          <cell r="D1472" t="str">
            <v>0 POUR FREIN ASSISTANT</v>
          </cell>
          <cell r="E1472">
            <v>314</v>
          </cell>
          <cell r="F1472" t="str">
            <v>PUSH BAR S3 H/A 50 FOR AS</v>
          </cell>
        </row>
        <row r="1473">
          <cell r="A1473">
            <v>4240227</v>
          </cell>
          <cell r="B1473">
            <v>4240227</v>
          </cell>
          <cell r="C1473" t="str">
            <v>BARRE DE POUSSÉE S3 H/F L</v>
          </cell>
          <cell r="D1473" t="str">
            <v xml:space="preserve"> 27 CM SANS FIXATION</v>
          </cell>
          <cell r="E1473">
            <v>212</v>
          </cell>
          <cell r="F1473" t="str">
            <v>PUSH BAR S3 H/A W27CM NO</v>
          </cell>
        </row>
        <row r="1474">
          <cell r="A1474">
            <v>4240230</v>
          </cell>
          <cell r="B1474">
            <v>4240230</v>
          </cell>
          <cell r="C1474" t="str">
            <v>BARRE DE POUSSÉE S3 H/A L</v>
          </cell>
          <cell r="D1474" t="str">
            <v>30 CM SANS FIXATION</v>
          </cell>
          <cell r="E1474">
            <v>217</v>
          </cell>
          <cell r="F1474" t="str">
            <v>PUSH BAR S3 H/A W30CM NO</v>
          </cell>
        </row>
        <row r="1475">
          <cell r="A1475">
            <v>4240233</v>
          </cell>
          <cell r="B1475">
            <v>4240233</v>
          </cell>
          <cell r="C1475" t="str">
            <v>BARRE DE POUSSÉE S3 H/F L</v>
          </cell>
          <cell r="D1475" t="str">
            <v>33 CM SANS FIXATION</v>
          </cell>
          <cell r="E1475">
            <v>217</v>
          </cell>
          <cell r="F1475" t="str">
            <v>PUSH BAR S3 H/A W33CM NO</v>
          </cell>
        </row>
        <row r="1476">
          <cell r="A1476">
            <v>4240236</v>
          </cell>
          <cell r="B1476">
            <v>4240236</v>
          </cell>
          <cell r="C1476" t="str">
            <v>BARRE DE POUSSÉE S3 H/A L</v>
          </cell>
          <cell r="D1476" t="str">
            <v>36 CM SANS FIXATION</v>
          </cell>
          <cell r="E1476">
            <v>217</v>
          </cell>
          <cell r="F1476" t="str">
            <v>PUSH BAR S3 H/A W36CM NO</v>
          </cell>
        </row>
        <row r="1477">
          <cell r="A1477">
            <v>4240239</v>
          </cell>
          <cell r="B1477">
            <v>4240239</v>
          </cell>
          <cell r="C1477" t="str">
            <v>BARRE DE POUSSÉE S3 H/A L</v>
          </cell>
          <cell r="D1477" t="str">
            <v>39 CM SANS FIXATION</v>
          </cell>
          <cell r="E1477">
            <v>217</v>
          </cell>
          <cell r="F1477" t="str">
            <v>PUSH BAR S3 H/A W39CM NO</v>
          </cell>
        </row>
        <row r="1478">
          <cell r="A1478">
            <v>4240242</v>
          </cell>
          <cell r="B1478">
            <v>4240242</v>
          </cell>
          <cell r="C1478" t="str">
            <v>BARRE DE POUSSÉE S3 H/A L</v>
          </cell>
          <cell r="D1478" t="str">
            <v>42 CM SANS FIXATION</v>
          </cell>
          <cell r="E1478">
            <v>217</v>
          </cell>
          <cell r="F1478" t="str">
            <v>PUSH BAR S3 H/A W42CM NO</v>
          </cell>
        </row>
        <row r="1479">
          <cell r="A1479">
            <v>4240245</v>
          </cell>
          <cell r="B1479">
            <v>4240245</v>
          </cell>
          <cell r="C1479" t="str">
            <v>BARRE DE POUSSÉE S3 H/A L</v>
          </cell>
          <cell r="D1479" t="str">
            <v>45 CM SANS FIXATION</v>
          </cell>
          <cell r="E1479">
            <v>217</v>
          </cell>
          <cell r="F1479" t="str">
            <v>PUSH BAR S3 H/A W45CM NO</v>
          </cell>
        </row>
        <row r="1480">
          <cell r="A1480">
            <v>4240250</v>
          </cell>
          <cell r="B1480">
            <v>4240250</v>
          </cell>
          <cell r="C1480" t="str">
            <v>BARRE DE POUSSÉE S3 H/A L</v>
          </cell>
          <cell r="D1480" t="str">
            <v>50 CM SANS FIXATION</v>
          </cell>
          <cell r="E1480">
            <v>217</v>
          </cell>
          <cell r="F1480" t="str">
            <v>PUSH BAR S3 H/A W50CM NO</v>
          </cell>
        </row>
        <row r="1481">
          <cell r="A1481">
            <v>4240324</v>
          </cell>
          <cell r="B1481">
            <v>4240324</v>
          </cell>
          <cell r="C1481" t="str">
            <v>TUBE POIGNÉE DE POUSSÉE P</v>
          </cell>
          <cell r="D1481" t="str">
            <v>OUR BARRE DE POUSSÉE 24</v>
          </cell>
          <cell r="E1481">
            <v>81</v>
          </cell>
          <cell r="F1481" t="str">
            <v>PUSH-HANDLE TUBE FOR PUSH</v>
          </cell>
        </row>
        <row r="1482">
          <cell r="A1482">
            <v>4240327</v>
          </cell>
          <cell r="B1482">
            <v>4240327</v>
          </cell>
          <cell r="C1482" t="str">
            <v>TUBE POIGNÉE DE POUSSÉE P</v>
          </cell>
          <cell r="D1482" t="str">
            <v>OUR BARRE DE POUSSÉE 27</v>
          </cell>
          <cell r="E1482">
            <v>81</v>
          </cell>
          <cell r="F1482" t="str">
            <v>PUSH-HANDLE TUBE FOR PUSH</v>
          </cell>
        </row>
        <row r="1483">
          <cell r="A1483">
            <v>4240330</v>
          </cell>
          <cell r="B1483">
            <v>4240330</v>
          </cell>
          <cell r="C1483" t="str">
            <v>TUBE POIGNÉE DE POUSSÉE P</v>
          </cell>
          <cell r="D1483" t="str">
            <v>OUR BARRE DE POUSSÉE 30</v>
          </cell>
          <cell r="E1483">
            <v>81</v>
          </cell>
          <cell r="F1483" t="str">
            <v>PUSH-HANDLE TUBE FOR PUSH</v>
          </cell>
        </row>
        <row r="1484">
          <cell r="A1484">
            <v>4240333</v>
          </cell>
          <cell r="B1484">
            <v>4240333</v>
          </cell>
          <cell r="C1484" t="str">
            <v>TUBE POIGNÉE DE POUSSÉE P</v>
          </cell>
          <cell r="D1484" t="str">
            <v>OUR BARRE DE POUSSÉE 33</v>
          </cell>
          <cell r="E1484">
            <v>81</v>
          </cell>
          <cell r="F1484" t="str">
            <v>PUSH-HANDLE TUBE FOR PUSH</v>
          </cell>
        </row>
        <row r="1485">
          <cell r="A1485">
            <v>4240336</v>
          </cell>
          <cell r="B1485">
            <v>4240336</v>
          </cell>
          <cell r="C1485" t="str">
            <v>TUBE POIGNÉE DE POUSSÉE P</v>
          </cell>
          <cell r="D1485" t="str">
            <v>OUR BARRE DE POUSSÉE 36</v>
          </cell>
          <cell r="E1485">
            <v>81</v>
          </cell>
          <cell r="F1485" t="str">
            <v>PUSH-HANDLE TUBE FOR PUSH</v>
          </cell>
        </row>
        <row r="1486">
          <cell r="A1486">
            <v>4240342</v>
          </cell>
          <cell r="B1486">
            <v>4240342</v>
          </cell>
          <cell r="C1486" t="str">
            <v>TUBE POIGNÉE DE POUSSÉE P</v>
          </cell>
          <cell r="D1486" t="str">
            <v>OUR BARRE DE POUSSÉE 42</v>
          </cell>
          <cell r="E1486">
            <v>81</v>
          </cell>
          <cell r="F1486" t="str">
            <v>PUSH-HANDLE TUBE FOR PUSH</v>
          </cell>
        </row>
        <row r="1487">
          <cell r="A1487">
            <v>4245000</v>
          </cell>
          <cell r="B1487">
            <v>4245000</v>
          </cell>
          <cell r="C1487" t="str">
            <v>POIGNÉE DE POUSSÉE RABATT</v>
          </cell>
          <cell r="D1487" t="str">
            <v>ABLE, PAIRE</v>
          </cell>
          <cell r="E1487">
            <v>200</v>
          </cell>
          <cell r="F1487" t="str">
            <v>PUSH HANDLE FOLDING, PAIR</v>
          </cell>
        </row>
        <row r="1488">
          <cell r="A1488">
            <v>4245010</v>
          </cell>
          <cell r="B1488">
            <v>4245010</v>
          </cell>
          <cell r="C1488" t="str">
            <v>POIGNÉE DE POUSSÉE PLIABL</v>
          </cell>
          <cell r="D1488" t="str">
            <v>E, PIÈCES</v>
          </cell>
          <cell r="E1488">
            <v>102</v>
          </cell>
          <cell r="F1488" t="str">
            <v>PUSH HANDLE FOLDABLE, PCS</v>
          </cell>
        </row>
        <row r="1489">
          <cell r="A1489">
            <v>4250000</v>
          </cell>
          <cell r="B1489">
            <v>4250000</v>
          </cell>
          <cell r="C1489" t="str">
            <v>POIGNÉES DE POUSSÉE H/A,</v>
          </cell>
          <cell r="D1489" t="str">
            <v>PAIRE</v>
          </cell>
          <cell r="E1489">
            <v>314</v>
          </cell>
          <cell r="F1489" t="str">
            <v>PUSH HANDLES H/A PAIR</v>
          </cell>
        </row>
        <row r="1490">
          <cell r="A1490">
            <v>4250003</v>
          </cell>
          <cell r="B1490">
            <v>4250003</v>
          </cell>
          <cell r="C1490" t="str">
            <v>POIGNÉES DE POUSSÉE À CLI</v>
          </cell>
          <cell r="D1490" t="str">
            <v>QUET H/A</v>
          </cell>
          <cell r="E1490">
            <v>13</v>
          </cell>
          <cell r="F1490" t="str">
            <v>RATCHET PUSH HANDLES H/A</v>
          </cell>
        </row>
        <row r="1491">
          <cell r="A1491">
            <v>4250004</v>
          </cell>
          <cell r="B1491">
            <v>4250004</v>
          </cell>
          <cell r="C1491" t="str">
            <v>BAGUE POIGNÉE DE POUSSÉE</v>
          </cell>
          <cell r="D1491" t="str">
            <v xml:space="preserve"> </v>
          </cell>
          <cell r="E1491">
            <v>20</v>
          </cell>
          <cell r="F1491" t="str">
            <v>BUSHING PUSH HANDLE</v>
          </cell>
        </row>
        <row r="1492">
          <cell r="A1492">
            <v>4250006</v>
          </cell>
          <cell r="B1492">
            <v>4250006</v>
          </cell>
          <cell r="C1492" t="str">
            <v>DÉBLOCAGE RAPIDE</v>
          </cell>
          <cell r="D1492" t="str">
            <v xml:space="preserve"> </v>
          </cell>
          <cell r="E1492">
            <v>16</v>
          </cell>
          <cell r="F1492" t="str">
            <v>QUICK-RELEASE</v>
          </cell>
        </row>
        <row r="1493">
          <cell r="A1493">
            <v>4250008</v>
          </cell>
          <cell r="B1493">
            <v>4250008</v>
          </cell>
          <cell r="C1493" t="str">
            <v>LEVIER DE VERROUILLAGE PO</v>
          </cell>
          <cell r="D1493" t="str">
            <v>IGNÉE DE POUSSÉE</v>
          </cell>
          <cell r="E1493">
            <v>16</v>
          </cell>
          <cell r="F1493" t="str">
            <v>LOCK LEVER PUSH HANDLE</v>
          </cell>
        </row>
        <row r="1494">
          <cell r="A1494">
            <v>4250009</v>
          </cell>
          <cell r="B1494">
            <v>4250009</v>
          </cell>
          <cell r="C1494" t="str">
            <v>POIGNÉE PLASTIQUE 19 MM N</v>
          </cell>
          <cell r="D1494" t="str">
            <v>OUVEAU</v>
          </cell>
          <cell r="E1494">
            <v>8</v>
          </cell>
          <cell r="F1494" t="str">
            <v>HANDLE PLASTIC 19 MM NEW</v>
          </cell>
        </row>
        <row r="1495">
          <cell r="A1495">
            <v>4250019</v>
          </cell>
          <cell r="B1495">
            <v>4250019</v>
          </cell>
          <cell r="C1495" t="str">
            <v>KIT DE POIGNÉES DE POUSSÉ</v>
          </cell>
          <cell r="D1495" t="str">
            <v>E H/A, PIÈCES</v>
          </cell>
          <cell r="E1495">
            <v>20</v>
          </cell>
          <cell r="F1495" t="str">
            <v>ASSEMBLY-KIT PUSH HANDLES</v>
          </cell>
        </row>
        <row r="1496">
          <cell r="A1496">
            <v>4250020</v>
          </cell>
          <cell r="B1496">
            <v>4250020</v>
          </cell>
          <cell r="C1496" t="str">
            <v>KIT DE MONTAGE POIGNÉES D</v>
          </cell>
          <cell r="D1496" t="str">
            <v>E POUSSÉE H/A</v>
          </cell>
          <cell r="E1496">
            <v>37</v>
          </cell>
          <cell r="F1496" t="str">
            <v>ASSEMBLY-KIT PUSH HANDLES</v>
          </cell>
        </row>
        <row r="1497">
          <cell r="A1497">
            <v>4250021</v>
          </cell>
          <cell r="B1497">
            <v>4250021</v>
          </cell>
          <cell r="C1497" t="str">
            <v>FIXATION DES POIGNÉES DE</v>
          </cell>
          <cell r="D1497" t="str">
            <v>POUSSÉE H/A GAUCHE</v>
          </cell>
          <cell r="E1497">
            <v>37</v>
          </cell>
          <cell r="F1497" t="str">
            <v>ATTACHMENT PUSH HANDLES H</v>
          </cell>
        </row>
        <row r="1498">
          <cell r="A1498">
            <v>4250022</v>
          </cell>
          <cell r="B1498">
            <v>4250022</v>
          </cell>
          <cell r="C1498" t="str">
            <v>FIXATION DES POIGNÉES DE</v>
          </cell>
          <cell r="D1498" t="str">
            <v>POUSSÉE H/A DROITE</v>
          </cell>
          <cell r="E1498">
            <v>37</v>
          </cell>
          <cell r="F1498" t="str">
            <v>ATTACHMENT PUSH HANDLES H</v>
          </cell>
        </row>
        <row r="1499">
          <cell r="A1499">
            <v>4250024</v>
          </cell>
          <cell r="B1499">
            <v>4250024</v>
          </cell>
          <cell r="C1499" t="str">
            <v>FIXAT. POIGNÉES POUSS. GA</v>
          </cell>
          <cell r="D1499" t="str">
            <v>UCHE POUR SUPPORT LATÉRAL</v>
          </cell>
          <cell r="E1499">
            <v>66</v>
          </cell>
          <cell r="F1499" t="str">
            <v>ATTACHMENT PUSH HANDLES L</v>
          </cell>
        </row>
        <row r="1500">
          <cell r="A1500">
            <v>4250025</v>
          </cell>
          <cell r="B1500">
            <v>4250025</v>
          </cell>
          <cell r="C1500" t="str">
            <v>FIXAT. POIGNÉES POUSS. DR</v>
          </cell>
          <cell r="D1500" t="str">
            <v>OITE POUR SUPPORT LATÉRAL</v>
          </cell>
          <cell r="E1500">
            <v>66</v>
          </cell>
          <cell r="F1500" t="str">
            <v>ATTACHMENT PUSH HANDLES R</v>
          </cell>
        </row>
        <row r="1501">
          <cell r="A1501">
            <v>4250041</v>
          </cell>
          <cell r="B1501">
            <v>4250041</v>
          </cell>
          <cell r="C1501" t="str">
            <v>TUBE DES POIGNÉES DE POUS</v>
          </cell>
          <cell r="D1501" t="str">
            <v>SÉE, GAUCHE COMPLET</v>
          </cell>
          <cell r="E1501">
            <v>70</v>
          </cell>
          <cell r="F1501" t="str">
            <v>PUSH HANDLES TUBE LEFT CO</v>
          </cell>
        </row>
        <row r="1502">
          <cell r="A1502">
            <v>4250042</v>
          </cell>
          <cell r="B1502">
            <v>4250042</v>
          </cell>
          <cell r="C1502" t="str">
            <v>TUBE DES POIGNÉES DE POUS</v>
          </cell>
          <cell r="D1502" t="str">
            <v>SÉE, DROITE COMPLET</v>
          </cell>
          <cell r="E1502">
            <v>70</v>
          </cell>
          <cell r="F1502" t="str">
            <v>PUSH HANDLES TUBE RIGHT C</v>
          </cell>
        </row>
        <row r="1503">
          <cell r="A1503">
            <v>4250045</v>
          </cell>
          <cell r="B1503">
            <v>4250045</v>
          </cell>
          <cell r="C1503" t="str">
            <v>PAIRE POIGNÉES DE POUSSÉE</v>
          </cell>
          <cell r="D1503" t="str">
            <v xml:space="preserve"> H/A POUR FREIN AUXIL.</v>
          </cell>
          <cell r="E1503">
            <v>347</v>
          </cell>
          <cell r="F1503" t="str">
            <v>PUSH HANDLES H/A PAIR FOR</v>
          </cell>
        </row>
        <row r="1504">
          <cell r="A1504">
            <v>4250046</v>
          </cell>
          <cell r="B1504">
            <v>4250046</v>
          </cell>
          <cell r="C1504" t="str">
            <v>POIGNÉES DE POUSSÉE, TUBE</v>
          </cell>
          <cell r="D1504" t="str">
            <v xml:space="preserve"> GAUCHE COMPLET, RALLONGÉ</v>
          </cell>
          <cell r="E1504">
            <v>94</v>
          </cell>
          <cell r="F1504" t="str">
            <v>PUSH HANDLES TUBE LEFT CO</v>
          </cell>
        </row>
        <row r="1505">
          <cell r="A1505">
            <v>4250047</v>
          </cell>
          <cell r="B1505">
            <v>4250047</v>
          </cell>
          <cell r="C1505" t="str">
            <v>TUBE POIGNÉES DE POUSSÉE,</v>
          </cell>
          <cell r="D1505" t="str">
            <v xml:space="preserve"> DROITE COMPLET, RALLONGÉ</v>
          </cell>
          <cell r="E1505">
            <v>94</v>
          </cell>
          <cell r="F1505" t="str">
            <v>PUSH HANDLES TUBE RIGT CO</v>
          </cell>
        </row>
        <row r="1506">
          <cell r="A1506">
            <v>4250054</v>
          </cell>
          <cell r="B1506">
            <v>4250054</v>
          </cell>
          <cell r="C1506" t="str">
            <v>FIXATION POIGNÉES DE POUS</v>
          </cell>
          <cell r="D1506" t="str">
            <v>SÉE MICRO</v>
          </cell>
          <cell r="E1506">
            <v>66</v>
          </cell>
          <cell r="F1506" t="str">
            <v>ATTACHMENT PUSH HANDLES M</v>
          </cell>
        </row>
        <row r="1507">
          <cell r="A1507">
            <v>4251000</v>
          </cell>
          <cell r="B1507">
            <v>4251000</v>
          </cell>
          <cell r="C1507" t="str">
            <v>POIGNÉES DE POUSSÉE H/A,</v>
          </cell>
          <cell r="D1507" t="str">
            <v>PAIRE +10</v>
          </cell>
          <cell r="E1507">
            <v>314</v>
          </cell>
          <cell r="F1507" t="str">
            <v>PUSH HANDLES H/A PAIR +10</v>
          </cell>
        </row>
        <row r="1508">
          <cell r="A1508">
            <v>4251041</v>
          </cell>
          <cell r="B1508">
            <v>4251041</v>
          </cell>
          <cell r="C1508" t="str">
            <v>TUBE DES POIGNÉES DE POUS</v>
          </cell>
          <cell r="D1508" t="str">
            <v>SÉE, GAUCHE COMPLET +10</v>
          </cell>
          <cell r="E1508">
            <v>70</v>
          </cell>
          <cell r="F1508" t="str">
            <v>PUSH HANDLES TUBE LEFT CO</v>
          </cell>
        </row>
        <row r="1509">
          <cell r="A1509">
            <v>4251042</v>
          </cell>
          <cell r="B1509">
            <v>4251042</v>
          </cell>
          <cell r="C1509" t="str">
            <v>TUBE DES POIGNÉES DE POUS</v>
          </cell>
          <cell r="D1509" t="str">
            <v>SÉE, DROITE COMPLET</v>
          </cell>
          <cell r="E1509">
            <v>70</v>
          </cell>
          <cell r="F1509" t="str">
            <v>PUSH HANDLES TUBE RIGHT C</v>
          </cell>
        </row>
        <row r="1510">
          <cell r="A1510">
            <v>4251046</v>
          </cell>
          <cell r="B1510">
            <v>4251046</v>
          </cell>
          <cell r="C1510" t="str">
            <v>POIGNÉES DE POUSSÉE, TUBE</v>
          </cell>
          <cell r="D1510" t="str">
            <v xml:space="preserve"> GAUCHE +10 COMP EXT</v>
          </cell>
          <cell r="E1510">
            <v>94</v>
          </cell>
          <cell r="F1510" t="str">
            <v>PUSH HANDLES TUBE LEFT +1</v>
          </cell>
        </row>
        <row r="1511">
          <cell r="A1511">
            <v>4251047</v>
          </cell>
          <cell r="B1511">
            <v>4251047</v>
          </cell>
          <cell r="C1511" t="str">
            <v>POIGNÉES DE POUSSÉE TUBE</v>
          </cell>
          <cell r="D1511" t="str">
            <v>À DROITE +10 COMP EXT</v>
          </cell>
          <cell r="E1511">
            <v>94</v>
          </cell>
          <cell r="F1511" t="str">
            <v>PUSH HANDLES TUBE RIGH +1</v>
          </cell>
        </row>
        <row r="1512">
          <cell r="A1512">
            <v>4252000</v>
          </cell>
          <cell r="B1512">
            <v>4252000</v>
          </cell>
          <cell r="C1512" t="str">
            <v>POIGNÉES DE POUSSÉE H/A,</v>
          </cell>
          <cell r="D1512" t="str">
            <v>PAIRE +20</v>
          </cell>
          <cell r="E1512">
            <v>314</v>
          </cell>
          <cell r="F1512" t="str">
            <v>PUSH HANDLES H/A PAIR +20</v>
          </cell>
        </row>
        <row r="1513">
          <cell r="A1513">
            <v>4252041</v>
          </cell>
          <cell r="B1513">
            <v>4252041</v>
          </cell>
          <cell r="C1513" t="str">
            <v>TUBE DES POIGNÉES DE POUS</v>
          </cell>
          <cell r="D1513" t="str">
            <v>SÉE, GAUCHE COMPLET +20</v>
          </cell>
          <cell r="E1513">
            <v>70</v>
          </cell>
          <cell r="F1513" t="str">
            <v>PUSH HANDLES TUBE LEFT CO</v>
          </cell>
        </row>
        <row r="1514">
          <cell r="A1514">
            <v>4252042</v>
          </cell>
          <cell r="B1514">
            <v>4252042</v>
          </cell>
          <cell r="C1514" t="str">
            <v>TUBE DES POIGNÉES DE POUS</v>
          </cell>
          <cell r="D1514" t="str">
            <v>SÉE, DROITE COMPLET +20</v>
          </cell>
          <cell r="E1514">
            <v>70</v>
          </cell>
          <cell r="F1514" t="str">
            <v>PUSH HANDLES TUBE RIGHT C</v>
          </cell>
        </row>
        <row r="1515">
          <cell r="A1515">
            <v>4252046</v>
          </cell>
          <cell r="B1515">
            <v>4252046</v>
          </cell>
          <cell r="C1515" t="str">
            <v>POIGNÉES DE POUSSÉE TUBE</v>
          </cell>
          <cell r="D1515" t="str">
            <v>GAUCHE +20 COMP EXT</v>
          </cell>
          <cell r="E1515">
            <v>94</v>
          </cell>
          <cell r="F1515" t="str">
            <v>PUSH HANDLES TUBE LEFT +2</v>
          </cell>
        </row>
        <row r="1516">
          <cell r="A1516">
            <v>4252047</v>
          </cell>
          <cell r="B1516">
            <v>4252047</v>
          </cell>
          <cell r="C1516" t="str">
            <v>POIGNÉES DE POUSSÉE TUBE</v>
          </cell>
          <cell r="D1516" t="str">
            <v>DROITE +20 COMP EXT</v>
          </cell>
          <cell r="E1516">
            <v>94</v>
          </cell>
          <cell r="F1516" t="str">
            <v>PUSH HANDLES TUBE RIGHT+2</v>
          </cell>
        </row>
        <row r="1517">
          <cell r="A1517">
            <v>4252061</v>
          </cell>
          <cell r="B1517">
            <v>4252061</v>
          </cell>
          <cell r="C1517" t="str">
            <v>POIGNÉE DE POUSSÉE S3 GAU</v>
          </cell>
          <cell r="D1517" t="str">
            <v>CHE</v>
          </cell>
          <cell r="E1517">
            <v>160</v>
          </cell>
          <cell r="F1517" t="str">
            <v>PUSH HANDLE S3 LEFT</v>
          </cell>
        </row>
        <row r="1518">
          <cell r="A1518">
            <v>4252062</v>
          </cell>
          <cell r="B1518">
            <v>4252062</v>
          </cell>
          <cell r="C1518" t="str">
            <v>POIGNÉE DE POUSSÉE S3 DRO</v>
          </cell>
          <cell r="D1518" t="str">
            <v>ITE</v>
          </cell>
          <cell r="E1518">
            <v>160</v>
          </cell>
          <cell r="F1518" t="str">
            <v>PUSH HANDLE S3 RIGHT</v>
          </cell>
        </row>
        <row r="1519">
          <cell r="A1519">
            <v>4252064</v>
          </cell>
          <cell r="B1519">
            <v>4252064</v>
          </cell>
          <cell r="C1519" t="str">
            <v>POIGNÉE DE POUSSÉE H/A S3</v>
          </cell>
          <cell r="D1519" t="str">
            <v>, GAUCHE +10</v>
          </cell>
          <cell r="E1519">
            <v>160</v>
          </cell>
          <cell r="F1519" t="str">
            <v>PUSH HANDLE H/A S3 LEFT +</v>
          </cell>
        </row>
        <row r="1520">
          <cell r="A1520">
            <v>4252065</v>
          </cell>
          <cell r="B1520">
            <v>4252065</v>
          </cell>
          <cell r="C1520" t="str">
            <v>POIGNÉE DE POUSSÉE H/A S3</v>
          </cell>
          <cell r="D1520" t="str">
            <v>, DROITE +10</v>
          </cell>
          <cell r="E1520">
            <v>160</v>
          </cell>
          <cell r="F1520" t="str">
            <v>PUSH HANDLE H/A S3 RIGHT</v>
          </cell>
        </row>
        <row r="1521">
          <cell r="A1521">
            <v>4252067</v>
          </cell>
          <cell r="B1521">
            <v>4252067</v>
          </cell>
          <cell r="C1521" t="str">
            <v>POIGNÉE DE POUSSÉE M3 GAU</v>
          </cell>
          <cell r="D1521" t="str">
            <v>CHE +20 SANS FIXATION</v>
          </cell>
          <cell r="E1521">
            <v>196</v>
          </cell>
          <cell r="F1521" t="str">
            <v>PUSH HANDLE M3 LEFT +20 W</v>
          </cell>
        </row>
        <row r="1522">
          <cell r="A1522">
            <v>4252068</v>
          </cell>
          <cell r="B1522">
            <v>4252068</v>
          </cell>
          <cell r="C1522" t="str">
            <v>POIGNÉE DE POUSSÉE M3 DRO</v>
          </cell>
          <cell r="D1522" t="str">
            <v>ITE +20 SANS FIXATION</v>
          </cell>
          <cell r="E1522">
            <v>196</v>
          </cell>
          <cell r="F1522" t="str">
            <v>PUSH HANDLE M3 RIGHT +20</v>
          </cell>
        </row>
        <row r="1523">
          <cell r="A1523">
            <v>4252091</v>
          </cell>
          <cell r="B1523">
            <v>4252091</v>
          </cell>
          <cell r="C1523" t="str">
            <v>BOUCHON POIGNÉE DE POUSSÉ</v>
          </cell>
          <cell r="D1523" t="str">
            <v>E S3 GAUCHE</v>
          </cell>
          <cell r="E1523">
            <v>4</v>
          </cell>
          <cell r="F1523" t="str">
            <v>ENDPLUG PUSHHANDLE S3 LEF</v>
          </cell>
        </row>
        <row r="1524">
          <cell r="A1524">
            <v>4252092</v>
          </cell>
          <cell r="B1524">
            <v>4252092</v>
          </cell>
          <cell r="C1524" t="str">
            <v>BOUCHON POIGNÉE DE POUSSÉ</v>
          </cell>
          <cell r="D1524" t="str">
            <v>E S3 DROITE</v>
          </cell>
          <cell r="E1524">
            <v>4</v>
          </cell>
          <cell r="F1524" t="str">
            <v>ENDPLUG PUSHHANDLE S3 RIG</v>
          </cell>
        </row>
        <row r="1525">
          <cell r="A1525">
            <v>4252101</v>
          </cell>
          <cell r="B1525">
            <v>4252101</v>
          </cell>
          <cell r="C1525" t="str">
            <v>POIGNÉE DE POUSSÉE INFÉRI</v>
          </cell>
          <cell r="D1525" t="str">
            <v>EURE S3 GAUCHE</v>
          </cell>
          <cell r="E1525">
            <v>4</v>
          </cell>
          <cell r="F1525" t="str">
            <v>BUTTOM PUSHHANDLE S3 LEFT</v>
          </cell>
        </row>
        <row r="1526">
          <cell r="A1526">
            <v>4252102</v>
          </cell>
          <cell r="B1526">
            <v>4252102</v>
          </cell>
          <cell r="C1526" t="str">
            <v>POIGNÉE DE POUSSÉE INFÉRI</v>
          </cell>
          <cell r="D1526" t="str">
            <v>EURE S3 DROITE</v>
          </cell>
          <cell r="E1526">
            <v>4</v>
          </cell>
          <cell r="F1526" t="str">
            <v>BUTTOM PUSHHANDLE S3 RIGH</v>
          </cell>
        </row>
        <row r="1527">
          <cell r="A1527">
            <v>4252167</v>
          </cell>
          <cell r="B1527">
            <v>4252167</v>
          </cell>
          <cell r="C1527" t="str">
            <v>POIGNÉES DE POUSSÉE M3 GA</v>
          </cell>
          <cell r="D1527" t="str">
            <v>UCHE CPL +20</v>
          </cell>
          <cell r="E1527">
            <v>261</v>
          </cell>
          <cell r="F1527" t="str">
            <v>PUSH HANDLES M3 LEFT CPL</v>
          </cell>
        </row>
        <row r="1528">
          <cell r="A1528">
            <v>4252168</v>
          </cell>
          <cell r="B1528">
            <v>4252168</v>
          </cell>
          <cell r="C1528" t="str">
            <v>POIGNÉES DE POUSSÉE M3 DR</v>
          </cell>
          <cell r="D1528" t="str">
            <v>OITE CPL +20</v>
          </cell>
          <cell r="E1528">
            <v>261</v>
          </cell>
          <cell r="F1528" t="str">
            <v>PUSH HANDLES M3 RIGHT CPL</v>
          </cell>
        </row>
        <row r="1529">
          <cell r="A1529">
            <v>4252232</v>
          </cell>
          <cell r="B1529">
            <v>4252232</v>
          </cell>
          <cell r="C1529" t="str">
            <v>BOUCHON H/A POIGNÉE DE PO</v>
          </cell>
          <cell r="D1529" t="str">
            <v>USSÉE S3 GAUCHE</v>
          </cell>
          <cell r="E1529">
            <v>16</v>
          </cell>
          <cell r="F1529" t="str">
            <v>ENDPLUG H/A PUSHHANDLE S3</v>
          </cell>
        </row>
        <row r="1530">
          <cell r="A1530">
            <v>4252300</v>
          </cell>
          <cell r="B1530">
            <v>4252300</v>
          </cell>
          <cell r="C1530" t="str">
            <v>FIXATION POIGNÉE DE POUSS</v>
          </cell>
          <cell r="D1530" t="str">
            <v>ÉE S3 PAIRE</v>
          </cell>
          <cell r="E1530">
            <v>131</v>
          </cell>
          <cell r="F1530" t="str">
            <v>ATTACHMENT PUSHHANDLE S3</v>
          </cell>
        </row>
        <row r="1531">
          <cell r="A1531">
            <v>4253000</v>
          </cell>
          <cell r="B1531">
            <v>4253000</v>
          </cell>
          <cell r="C1531" t="str">
            <v>POIGNÉES DE POUSSÉE H/A -</v>
          </cell>
          <cell r="D1531" t="str">
            <v>5 CM POUR 150 KG MAX.</v>
          </cell>
          <cell r="E1531">
            <v>314</v>
          </cell>
          <cell r="F1531" t="str">
            <v>PUSH HANDLES H/A -5CM FOR</v>
          </cell>
        </row>
        <row r="1532">
          <cell r="A1532">
            <v>4253041</v>
          </cell>
          <cell r="B1532">
            <v>4253041</v>
          </cell>
          <cell r="C1532" t="str">
            <v>POIGNÉES DE POUSSÉE GAUCH</v>
          </cell>
          <cell r="D1532" t="str">
            <v>E-5 CM POUR 150 KG MAX.</v>
          </cell>
          <cell r="E1532">
            <v>70</v>
          </cell>
          <cell r="F1532" t="str">
            <v>PUSH HANDLES LEFT-5CM FOR</v>
          </cell>
        </row>
        <row r="1533">
          <cell r="A1533">
            <v>4253042</v>
          </cell>
          <cell r="B1533">
            <v>4253042</v>
          </cell>
          <cell r="C1533" t="str">
            <v>POIGNÉES DE POUSSÉE DROIT</v>
          </cell>
          <cell r="D1533" t="str">
            <v>E-5 CM POUR MAX. 150 KG</v>
          </cell>
          <cell r="E1533">
            <v>70</v>
          </cell>
          <cell r="F1533" t="str">
            <v>PUSH HANDLESRIGHT-5CM FOR</v>
          </cell>
        </row>
        <row r="1534">
          <cell r="A1534">
            <v>4351000</v>
          </cell>
          <cell r="B1534">
            <v>4351000</v>
          </cell>
          <cell r="C1534" t="str">
            <v>DISPOSITIF ANTI-BASCULEME</v>
          </cell>
          <cell r="D1534" t="str">
            <v>NT S2 COMP, PAIRE</v>
          </cell>
          <cell r="E1534">
            <v>296</v>
          </cell>
          <cell r="F1534" t="str">
            <v>ANTI TIP DEVICE S2 COMP P</v>
          </cell>
        </row>
        <row r="1535">
          <cell r="A1535">
            <v>4351001</v>
          </cell>
          <cell r="B1535">
            <v>4351001</v>
          </cell>
          <cell r="C1535" t="str">
            <v>DISPOSITIF ANTI-BASCULEME</v>
          </cell>
          <cell r="D1535" t="str">
            <v>NT BAMBINO, PAIRE</v>
          </cell>
          <cell r="E1535">
            <v>233</v>
          </cell>
          <cell r="F1535" t="str">
            <v>ANTI-TIP DEVICE BAMBINO P</v>
          </cell>
        </row>
        <row r="1536">
          <cell r="A1536">
            <v>4351010</v>
          </cell>
          <cell r="B1536">
            <v>4351010</v>
          </cell>
          <cell r="C1536" t="str">
            <v>DISPOSITIF ANTI-BASCULEME</v>
          </cell>
          <cell r="D1536" t="str">
            <v>NT S2, PIÈCES</v>
          </cell>
          <cell r="E1536">
            <v>114</v>
          </cell>
          <cell r="F1536" t="str">
            <v>ANTI TIP DEVICE S2 PCS</v>
          </cell>
        </row>
        <row r="1537">
          <cell r="A1537">
            <v>4351011</v>
          </cell>
          <cell r="B1537">
            <v>4351011</v>
          </cell>
          <cell r="C1537" t="str">
            <v>DISPOSITIF ANTIBASCULEMEN</v>
          </cell>
          <cell r="D1537" t="str">
            <v>T BAMBINO, PIÈCES</v>
          </cell>
          <cell r="E1537">
            <v>114</v>
          </cell>
          <cell r="F1537" t="str">
            <v>ANTI-TIP DEVICE BAMBINO P</v>
          </cell>
        </row>
        <row r="1538">
          <cell r="A1538">
            <v>4351012</v>
          </cell>
          <cell r="B1538">
            <v>4351012</v>
          </cell>
          <cell r="C1538" t="str">
            <v>DISPOSITIF ANTI-BASCULEME</v>
          </cell>
          <cell r="D1538" t="str">
            <v>NT BAMBINO, PIÈCES</v>
          </cell>
          <cell r="E1538">
            <v>220</v>
          </cell>
          <cell r="F1538" t="str">
            <v>ANTI TIP DEVICE BAMBINO P</v>
          </cell>
        </row>
        <row r="1539">
          <cell r="A1539">
            <v>4351013</v>
          </cell>
          <cell r="B1539">
            <v>4351013</v>
          </cell>
          <cell r="C1539" t="str">
            <v>DISPOSITIF ANTI-BASCULEME</v>
          </cell>
          <cell r="D1539" t="str">
            <v>NT, PIÈCES CPL.</v>
          </cell>
          <cell r="E1539">
            <v>147</v>
          </cell>
          <cell r="F1539" t="str">
            <v>ANTI TIP DEVICE PCS CPL.</v>
          </cell>
        </row>
        <row r="1540">
          <cell r="A1540">
            <v>4351020</v>
          </cell>
          <cell r="B1540">
            <v>4351020</v>
          </cell>
          <cell r="C1540" t="str">
            <v>KIT D’ASSEMBLAGE DISPOSIT</v>
          </cell>
          <cell r="D1540" t="str">
            <v>IF ANTIBASCULE S2, PAIRE</v>
          </cell>
          <cell r="E1540">
            <v>61</v>
          </cell>
          <cell r="F1540" t="str">
            <v>ASSEMBLY-KIT ANTI TIP S2</v>
          </cell>
        </row>
        <row r="1541">
          <cell r="A1541">
            <v>4351021</v>
          </cell>
          <cell r="B1541">
            <v>4351021</v>
          </cell>
          <cell r="C1541" t="str">
            <v>KIT D’ASSEMBLAGE ANTI-BAS</v>
          </cell>
          <cell r="D1541" t="str">
            <v>CULE S2 PCS</v>
          </cell>
          <cell r="E1541">
            <v>33</v>
          </cell>
          <cell r="F1541" t="str">
            <v>ASSEMBLY-KIT ANTI TIP S2</v>
          </cell>
        </row>
        <row r="1542">
          <cell r="A1542">
            <v>4351030</v>
          </cell>
          <cell r="B1542">
            <v>4351030</v>
          </cell>
          <cell r="C1542" t="str">
            <v>DISPOSITIF ANTI-BASCULEME</v>
          </cell>
          <cell r="D1542" t="str">
            <v>NT RALLONGÉ, 30 MM, PAIRE</v>
          </cell>
          <cell r="E1542">
            <v>296</v>
          </cell>
          <cell r="F1542" t="str">
            <v>ANTI TIP DEVICE EXTENDED</v>
          </cell>
        </row>
        <row r="1543">
          <cell r="A1543">
            <v>4351031</v>
          </cell>
          <cell r="B1543">
            <v>4351031</v>
          </cell>
          <cell r="C1543" t="str">
            <v>DISPOSITIF ANTI-BASCULEME</v>
          </cell>
          <cell r="D1543" t="str">
            <v>NT RALLONGÉ, 30 MM, PCS</v>
          </cell>
          <cell r="E1543">
            <v>200</v>
          </cell>
          <cell r="F1543" t="str">
            <v>ANTI TIP DEVICE EXTENDED</v>
          </cell>
        </row>
        <row r="1544">
          <cell r="A1544">
            <v>4351032</v>
          </cell>
          <cell r="B1544">
            <v>4351032</v>
          </cell>
          <cell r="C1544" t="str">
            <v>DISPOSITIF ANTI-BASCULEME</v>
          </cell>
          <cell r="D1544" t="str">
            <v>NT RALLONGÉ, 30 MM, PCS</v>
          </cell>
          <cell r="E1544">
            <v>184</v>
          </cell>
          <cell r="F1544" t="str">
            <v>ANTI TIP DEVICE EXTENDED</v>
          </cell>
        </row>
        <row r="1545">
          <cell r="A1545">
            <v>4351060</v>
          </cell>
          <cell r="B1545">
            <v>4351060</v>
          </cell>
          <cell r="C1545" t="str">
            <v>DISPOSITIF ANTI-BASCULEME</v>
          </cell>
          <cell r="D1545" t="str">
            <v>NT RALLONGÉ, 60 MM, PAIRE</v>
          </cell>
          <cell r="E1545">
            <v>296</v>
          </cell>
          <cell r="F1545" t="str">
            <v>ANTI TIP DEVICE EXTENDED</v>
          </cell>
        </row>
        <row r="1546">
          <cell r="A1546">
            <v>4351061</v>
          </cell>
          <cell r="B1546">
            <v>4351061</v>
          </cell>
          <cell r="C1546" t="str">
            <v>DISPOSITIF ANTI-BASCULEME</v>
          </cell>
          <cell r="D1546" t="str">
            <v>NT RALLONGÉ, 60 MM, PCS</v>
          </cell>
          <cell r="E1546">
            <v>200</v>
          </cell>
          <cell r="F1546" t="str">
            <v>ANTI TIP DEVICE EXTENDED</v>
          </cell>
        </row>
        <row r="1547">
          <cell r="A1547">
            <v>4351062</v>
          </cell>
          <cell r="B1547">
            <v>4351062</v>
          </cell>
          <cell r="C1547" t="str">
            <v>DISPOSITIF ANTI-BASCULEME</v>
          </cell>
          <cell r="D1547" t="str">
            <v>NT RALLONGÉ, 60 MM, PCS</v>
          </cell>
          <cell r="E1547">
            <v>184</v>
          </cell>
          <cell r="F1547" t="str">
            <v>ANTI TIP DEVICE EXTENDED</v>
          </cell>
        </row>
        <row r="1548">
          <cell r="A1548">
            <v>4351115</v>
          </cell>
          <cell r="B1548">
            <v>4351115</v>
          </cell>
          <cell r="C1548" t="str">
            <v>FIXATION DU CÔNE INTÉRIEU</v>
          </cell>
          <cell r="D1548" t="str">
            <v>RE</v>
          </cell>
          <cell r="E1548">
            <v>24</v>
          </cell>
          <cell r="F1548" t="str">
            <v>CONE ATTACHMENT INNER</v>
          </cell>
        </row>
        <row r="1549">
          <cell r="A1549">
            <v>4351121</v>
          </cell>
          <cell r="B1549">
            <v>4351121</v>
          </cell>
          <cell r="C1549" t="str">
            <v>RESSORT DE TRACTION ANTIB</v>
          </cell>
          <cell r="D1549" t="str">
            <v>ASCULEMENT</v>
          </cell>
          <cell r="E1549">
            <v>4</v>
          </cell>
          <cell r="F1549" t="str">
            <v>PULLING SPRING ANTI TIP</v>
          </cell>
        </row>
        <row r="1550">
          <cell r="A1550">
            <v>4351123</v>
          </cell>
          <cell r="B1550">
            <v>4351123</v>
          </cell>
          <cell r="C1550" t="str">
            <v>BAGUE ANTI-BASCULE</v>
          </cell>
          <cell r="D1550" t="str">
            <v xml:space="preserve"> </v>
          </cell>
          <cell r="E1550">
            <v>8</v>
          </cell>
          <cell r="F1550" t="str">
            <v>BUSHING ANTI TIP</v>
          </cell>
        </row>
        <row r="1551">
          <cell r="A1551">
            <v>4351200</v>
          </cell>
          <cell r="B1551">
            <v>4351200</v>
          </cell>
          <cell r="C1551" t="str">
            <v>DISPOSITIF ANTI-BASCULEME</v>
          </cell>
          <cell r="D1551" t="str">
            <v>NT S2 COURT BAS, PAIRE</v>
          </cell>
          <cell r="E1551">
            <v>296</v>
          </cell>
          <cell r="F1551" t="str">
            <v>ANTI-TIP DEVICE S2 SHORT</v>
          </cell>
        </row>
        <row r="1552">
          <cell r="A1552">
            <v>4352015</v>
          </cell>
          <cell r="B1552">
            <v>4352015</v>
          </cell>
          <cell r="C1552" t="str">
            <v>RESSORT ANTIBASCULEMENT,</v>
          </cell>
          <cell r="D1552" t="str">
            <v>DOUBLE PLASTIQUE</v>
          </cell>
          <cell r="E1552">
            <v>8</v>
          </cell>
          <cell r="F1552" t="str">
            <v>SPRING ANTI-TIP DOUBLE PL</v>
          </cell>
        </row>
        <row r="1553">
          <cell r="A1553">
            <v>4352016</v>
          </cell>
          <cell r="B1553">
            <v>4352016</v>
          </cell>
          <cell r="C1553" t="str">
            <v>RESSORT ANTIBASCULEMENT S</v>
          </cell>
          <cell r="D1553" t="str">
            <v>IMPLE, PLASTIQUE</v>
          </cell>
          <cell r="E1553">
            <v>9</v>
          </cell>
          <cell r="F1553" t="str">
            <v>SPRING ANTI-TIP SINGLE PL</v>
          </cell>
        </row>
        <row r="1554">
          <cell r="A1554">
            <v>4353000</v>
          </cell>
          <cell r="B1554">
            <v>4353000</v>
          </cell>
          <cell r="C1554" t="str">
            <v>DISPOSITIF ANTI-BASCULEME</v>
          </cell>
          <cell r="D1554" t="str">
            <v>NT S3, PAIRE</v>
          </cell>
          <cell r="E1554">
            <v>296</v>
          </cell>
          <cell r="F1554" t="str">
            <v>ANTI TIP DEVICE S3 PAIR</v>
          </cell>
        </row>
        <row r="1555">
          <cell r="A1555">
            <v>4353010</v>
          </cell>
          <cell r="B1555">
            <v>4353010</v>
          </cell>
          <cell r="C1555" t="str">
            <v>DISPOSITIF ANTIBASCULEMEN</v>
          </cell>
          <cell r="D1555" t="str">
            <v>T S3, DROITE</v>
          </cell>
          <cell r="E1555">
            <v>143</v>
          </cell>
          <cell r="F1555" t="str">
            <v>ANTI TIP DEVICE S3 RIGHT</v>
          </cell>
        </row>
        <row r="1556">
          <cell r="A1556">
            <v>4353011</v>
          </cell>
          <cell r="B1556">
            <v>4353011</v>
          </cell>
          <cell r="C1556" t="str">
            <v>DISPOSITIF ANTIBASCULEMEN</v>
          </cell>
          <cell r="D1556" t="str">
            <v>T S3, GAUCHE</v>
          </cell>
          <cell r="E1556">
            <v>143</v>
          </cell>
          <cell r="F1556" t="str">
            <v>ANTI TIP DEVICE S3 LEFT</v>
          </cell>
        </row>
        <row r="1557">
          <cell r="A1557">
            <v>4353017</v>
          </cell>
          <cell r="B1557">
            <v>4353017</v>
          </cell>
          <cell r="C1557" t="str">
            <v>DISPOSITIF ANTIBASCULEMEN</v>
          </cell>
          <cell r="D1557" t="str">
            <v>T DE ROUE S3</v>
          </cell>
          <cell r="E1557">
            <v>20</v>
          </cell>
          <cell r="F1557" t="str">
            <v>WHEEL ANTI TIP DEVICE S3</v>
          </cell>
        </row>
        <row r="1558">
          <cell r="A1558">
            <v>4353020</v>
          </cell>
          <cell r="B1558">
            <v>4353020</v>
          </cell>
          <cell r="C1558" t="str">
            <v>ANTI-BASCULEMENT S3, GRAN</v>
          </cell>
          <cell r="D1558" t="str">
            <v>D, DROITE</v>
          </cell>
          <cell r="E1558">
            <v>143</v>
          </cell>
          <cell r="F1558" t="str">
            <v>ANTI TIP S3 LARGE RIGHT</v>
          </cell>
        </row>
        <row r="1559">
          <cell r="A1559">
            <v>4353021</v>
          </cell>
          <cell r="B1559">
            <v>4353021</v>
          </cell>
          <cell r="C1559" t="str">
            <v>ANTI-BASCULEMENT S3, GRAN</v>
          </cell>
          <cell r="D1559" t="str">
            <v>D, GAUCHE</v>
          </cell>
          <cell r="E1559">
            <v>143</v>
          </cell>
          <cell r="F1559" t="str">
            <v>ANTI TIP S3 LARGE LEFT</v>
          </cell>
        </row>
        <row r="1560">
          <cell r="A1560">
            <v>4353023</v>
          </cell>
          <cell r="B1560">
            <v>4353023</v>
          </cell>
          <cell r="C1560" t="str">
            <v>TUBE DE ROUE S3</v>
          </cell>
          <cell r="D1560" t="str">
            <v xml:space="preserve"> </v>
          </cell>
          <cell r="E1560">
            <v>33</v>
          </cell>
          <cell r="F1560" t="str">
            <v>WHEEL TUBE S3</v>
          </cell>
        </row>
        <row r="1561">
          <cell r="A1561">
            <v>4353030</v>
          </cell>
          <cell r="B1561">
            <v>4353030</v>
          </cell>
          <cell r="C1561" t="str">
            <v>DISPOSITIF ANTI-BASCULEME</v>
          </cell>
          <cell r="D1561" t="str">
            <v>NT S3, PAIRE +30</v>
          </cell>
          <cell r="E1561">
            <v>296</v>
          </cell>
          <cell r="F1561" t="str">
            <v>ANTI TIP DEVICE S3 PAIR +</v>
          </cell>
        </row>
        <row r="1562">
          <cell r="A1562">
            <v>4353031</v>
          </cell>
          <cell r="B1562">
            <v>4353031</v>
          </cell>
          <cell r="C1562" t="str">
            <v>DISPOSITIF ANTI-BASCULEME</v>
          </cell>
          <cell r="D1562" t="str">
            <v>NT S3, GAUCHE +30</v>
          </cell>
          <cell r="E1562">
            <v>184</v>
          </cell>
          <cell r="F1562" t="str">
            <v>ANTI TIP DEVICE S3 LEFT +</v>
          </cell>
        </row>
        <row r="1563">
          <cell r="A1563">
            <v>4353032</v>
          </cell>
          <cell r="B1563">
            <v>4353032</v>
          </cell>
          <cell r="C1563" t="str">
            <v>DISPOSITIF ANTI-BASCULEME</v>
          </cell>
          <cell r="D1563" t="str">
            <v>NT S3, DROITE +30</v>
          </cell>
          <cell r="E1563">
            <v>184</v>
          </cell>
          <cell r="F1563" t="str">
            <v>ANTI TIP DEVICE S3 RIGHT</v>
          </cell>
        </row>
        <row r="1564">
          <cell r="A1564">
            <v>4353060</v>
          </cell>
          <cell r="B1564">
            <v>4353060</v>
          </cell>
          <cell r="C1564" t="str">
            <v>DISPOSITIF ANTI-BASCULEME</v>
          </cell>
          <cell r="D1564" t="str">
            <v>NT S3, PAIRE +60</v>
          </cell>
          <cell r="E1564">
            <v>296</v>
          </cell>
          <cell r="F1564" t="str">
            <v>ANTI TIP DEVICE S3 PAIR +</v>
          </cell>
        </row>
        <row r="1565">
          <cell r="A1565">
            <v>4353061</v>
          </cell>
          <cell r="B1565">
            <v>4353061</v>
          </cell>
          <cell r="C1565" t="str">
            <v>DISPOSITIF ANTI-BASCULEME</v>
          </cell>
          <cell r="D1565" t="str">
            <v>NT S3, GAUCHE +60</v>
          </cell>
          <cell r="E1565">
            <v>184</v>
          </cell>
          <cell r="F1565" t="str">
            <v>ANTI TIP DEVICE S3 LEFT +</v>
          </cell>
        </row>
        <row r="1566">
          <cell r="A1566">
            <v>4353062</v>
          </cell>
          <cell r="B1566">
            <v>4353062</v>
          </cell>
          <cell r="C1566" t="str">
            <v>DISPOSITIF ANTIBASCULEMEN</v>
          </cell>
          <cell r="D1566" t="str">
            <v>T S3, DROITE +60</v>
          </cell>
          <cell r="E1566">
            <v>184</v>
          </cell>
          <cell r="F1566" t="str">
            <v>ANTI TIP DEVICE S3 RIGHT</v>
          </cell>
        </row>
        <row r="1567">
          <cell r="A1567">
            <v>4353080</v>
          </cell>
          <cell r="B1567">
            <v>4353080</v>
          </cell>
          <cell r="C1567" t="str">
            <v>DISPOSITIF ANTI-BASCULEME</v>
          </cell>
          <cell r="D1567" t="str">
            <v>NT S3, GRAND, PAIRE</v>
          </cell>
          <cell r="E1567">
            <v>296</v>
          </cell>
          <cell r="F1567" t="str">
            <v>ANTI TIP DEVICE S3 LARGE</v>
          </cell>
        </row>
        <row r="1568">
          <cell r="A1568">
            <v>4353085</v>
          </cell>
          <cell r="B1568">
            <v>4353085</v>
          </cell>
          <cell r="C1568" t="str">
            <v>DISPOSITIF ANTI-BASCULEME</v>
          </cell>
          <cell r="D1568" t="str">
            <v>NT GRAND + 30, PAIRE</v>
          </cell>
          <cell r="E1568">
            <v>296</v>
          </cell>
          <cell r="F1568" t="str">
            <v>ANTI TIP DEVICE LARGE + 3</v>
          </cell>
        </row>
        <row r="1569">
          <cell r="A1569">
            <v>4353122</v>
          </cell>
          <cell r="B1569">
            <v>4353122</v>
          </cell>
          <cell r="C1569" t="str">
            <v>BOUTON DISPOSITIF ANTIBAS</v>
          </cell>
          <cell r="D1569" t="str">
            <v>CULEMENT S3</v>
          </cell>
          <cell r="E1569">
            <v>24</v>
          </cell>
          <cell r="F1569" t="str">
            <v>KNOB ANTITIPDEVICE S3</v>
          </cell>
        </row>
        <row r="1570">
          <cell r="A1570">
            <v>4353124</v>
          </cell>
          <cell r="B1570">
            <v>4353124</v>
          </cell>
          <cell r="C1570" t="str">
            <v>CONTRE-ÉCROU ANTIBASCULE</v>
          </cell>
          <cell r="D1570" t="str">
            <v>S3</v>
          </cell>
          <cell r="E1570">
            <v>16</v>
          </cell>
          <cell r="F1570" t="str">
            <v>LOCKING NUT ANTI-TIP S3</v>
          </cell>
        </row>
        <row r="1571">
          <cell r="A1571">
            <v>4353125</v>
          </cell>
          <cell r="B1571">
            <v>4353125</v>
          </cell>
          <cell r="C1571" t="str">
            <v>GOUPILLE D’ARRÊT DU DISPO</v>
          </cell>
          <cell r="D1571" t="str">
            <v>SITIF ANTIBASCULEMENT S3</v>
          </cell>
          <cell r="E1571">
            <v>8</v>
          </cell>
          <cell r="F1571" t="str">
            <v>LOCK PIN ANTITIPPER S3</v>
          </cell>
        </row>
        <row r="1572">
          <cell r="A1572">
            <v>4353128</v>
          </cell>
          <cell r="B1572">
            <v>4353128</v>
          </cell>
          <cell r="C1572" t="str">
            <v>DISPOSITIF ANTIBASCULEMEN</v>
          </cell>
          <cell r="D1572" t="str">
            <v>T DE FOURCHE S3</v>
          </cell>
          <cell r="E1572">
            <v>16</v>
          </cell>
          <cell r="F1572" t="str">
            <v>FORK ANTITIPDEVICE S3</v>
          </cell>
        </row>
        <row r="1573">
          <cell r="A1573">
            <v>4353210</v>
          </cell>
          <cell r="B1573">
            <v>4353210</v>
          </cell>
          <cell r="C1573" t="str">
            <v>DISPOSITIF ANTIBASCULEMEN</v>
          </cell>
          <cell r="D1573" t="str">
            <v>T S3, DROITE</v>
          </cell>
          <cell r="E1573">
            <v>106</v>
          </cell>
          <cell r="F1573" t="str">
            <v>ANTI TIP DEVICE S3 RIGHT</v>
          </cell>
        </row>
        <row r="1574">
          <cell r="A1574">
            <v>4353211</v>
          </cell>
          <cell r="B1574">
            <v>4353211</v>
          </cell>
          <cell r="C1574" t="str">
            <v>DISPOSITIF ANTIBASCULEMEN</v>
          </cell>
          <cell r="D1574" t="str">
            <v>T S3, GAUCHE</v>
          </cell>
          <cell r="E1574">
            <v>106</v>
          </cell>
          <cell r="F1574" t="str">
            <v>ANTI TIP DEVICE S3 LEFT</v>
          </cell>
        </row>
        <row r="1575">
          <cell r="A1575">
            <v>4353220</v>
          </cell>
          <cell r="B1575">
            <v>4353220</v>
          </cell>
          <cell r="C1575" t="str">
            <v>DISPOSITIF ANTIBASCULEMEN</v>
          </cell>
          <cell r="D1575" t="str">
            <v>T S3, GRAND DROITE</v>
          </cell>
          <cell r="E1575">
            <v>134</v>
          </cell>
          <cell r="F1575" t="str">
            <v>ANTI TIP DEVICE S3 LARGE</v>
          </cell>
        </row>
        <row r="1576">
          <cell r="A1576">
            <v>4353221</v>
          </cell>
          <cell r="B1576">
            <v>4353221</v>
          </cell>
          <cell r="C1576" t="str">
            <v>DISPOSITIF ANTI-BASCULEME</v>
          </cell>
          <cell r="D1576" t="str">
            <v>NT S3 LARGE GAUCHE</v>
          </cell>
          <cell r="E1576">
            <v>134</v>
          </cell>
          <cell r="F1576" t="str">
            <v>ANTI TIP DEVICE S3 LARGE</v>
          </cell>
        </row>
        <row r="1577">
          <cell r="A1577">
            <v>4353231</v>
          </cell>
          <cell r="B1577">
            <v>4353231</v>
          </cell>
          <cell r="C1577" t="str">
            <v>DISPOSITIF ANTIBASCULEMEN</v>
          </cell>
          <cell r="D1577" t="str">
            <v>T S3 (+30) GAUCHE</v>
          </cell>
          <cell r="E1577">
            <v>134</v>
          </cell>
          <cell r="F1577" t="str">
            <v>ANTI TIP DEVICE S3 (+30)</v>
          </cell>
        </row>
        <row r="1578">
          <cell r="A1578">
            <v>4353232</v>
          </cell>
          <cell r="B1578">
            <v>4353232</v>
          </cell>
          <cell r="C1578" t="str">
            <v>DISPOSITIF ANTIBASCULEMEN</v>
          </cell>
          <cell r="D1578" t="str">
            <v>T S3 (+30) DROITE</v>
          </cell>
          <cell r="E1578">
            <v>134</v>
          </cell>
          <cell r="F1578" t="str">
            <v>ANTI TIP DEVICE S3 (+30)</v>
          </cell>
        </row>
        <row r="1579">
          <cell r="A1579">
            <v>4353261</v>
          </cell>
          <cell r="B1579">
            <v>4353261</v>
          </cell>
          <cell r="C1579" t="str">
            <v>DISPOSITIF ANTIBASCULEMEN</v>
          </cell>
          <cell r="D1579" t="str">
            <v>T S3 (+60) GAUCHE</v>
          </cell>
          <cell r="E1579">
            <v>134</v>
          </cell>
          <cell r="F1579" t="str">
            <v>ANTI TIP DEVICE S3 (+60)</v>
          </cell>
        </row>
        <row r="1580">
          <cell r="A1580">
            <v>4353262</v>
          </cell>
          <cell r="B1580">
            <v>4353262</v>
          </cell>
          <cell r="C1580" t="str">
            <v>DISPOSITIF ANTIBASCULEMEN</v>
          </cell>
          <cell r="D1580" t="str">
            <v>T S3 (+60) DROITE</v>
          </cell>
          <cell r="E1580">
            <v>134</v>
          </cell>
          <cell r="F1580" t="str">
            <v>ANTI TIP DEVICE S3 (+60)</v>
          </cell>
        </row>
        <row r="1581">
          <cell r="A1581">
            <v>4353300</v>
          </cell>
          <cell r="B1581">
            <v>4353300</v>
          </cell>
          <cell r="C1581" t="str">
            <v>DISPOSITIF ANTI-BASCULEME</v>
          </cell>
          <cell r="D1581" t="str">
            <v>NT B3, CPL PAIRE</v>
          </cell>
          <cell r="E1581">
            <v>270</v>
          </cell>
          <cell r="F1581" t="str">
            <v>ANTI TIP DEVICE B3 CPL PA</v>
          </cell>
        </row>
        <row r="1582">
          <cell r="A1582">
            <v>4353301</v>
          </cell>
          <cell r="B1582">
            <v>4353301</v>
          </cell>
          <cell r="C1582" t="str">
            <v>DISPOSITIF ANTIBASCULEMEN</v>
          </cell>
          <cell r="D1582" t="str">
            <v>T B3, CPL GAUCHE</v>
          </cell>
          <cell r="E1582">
            <v>134</v>
          </cell>
          <cell r="F1582" t="str">
            <v>ANTI TIP DEVICE B3 CPL LE</v>
          </cell>
        </row>
        <row r="1583">
          <cell r="A1583">
            <v>4353302</v>
          </cell>
          <cell r="B1583">
            <v>4353302</v>
          </cell>
          <cell r="C1583" t="str">
            <v>DISPOSITIF ANTIBASCULEMEN</v>
          </cell>
          <cell r="D1583" t="str">
            <v>T B3, CPL DROITE</v>
          </cell>
          <cell r="E1583">
            <v>134</v>
          </cell>
          <cell r="F1583" t="str">
            <v>ANTI TIP DEVICE B3 CPL RI</v>
          </cell>
        </row>
        <row r="1584">
          <cell r="A1584">
            <v>4353305</v>
          </cell>
          <cell r="B1584">
            <v>4353305</v>
          </cell>
          <cell r="C1584" t="str">
            <v>DISPOSITIF ANTIBASCULEMEN</v>
          </cell>
          <cell r="D1584" t="str">
            <v>T B3 GAUCHE</v>
          </cell>
          <cell r="E1584">
            <v>110</v>
          </cell>
          <cell r="F1584" t="str">
            <v>ANTI TIP DEVICE B3 LEFT</v>
          </cell>
        </row>
        <row r="1585">
          <cell r="A1585">
            <v>4353306</v>
          </cell>
          <cell r="B1585">
            <v>4353306</v>
          </cell>
          <cell r="C1585" t="str">
            <v>DISPOSITIF ANTIBASCULEMEN</v>
          </cell>
          <cell r="D1585" t="str">
            <v>T B3 DROITE</v>
          </cell>
          <cell r="E1585">
            <v>110</v>
          </cell>
          <cell r="F1585" t="str">
            <v>ANTI TIP DEVICE B3 RIGHT</v>
          </cell>
        </row>
        <row r="1586">
          <cell r="A1586">
            <v>4353330</v>
          </cell>
          <cell r="B1586">
            <v>4353330</v>
          </cell>
          <cell r="C1586" t="str">
            <v>DISPOSITIF ANTIBASCULEMEN</v>
          </cell>
          <cell r="D1586" t="str">
            <v>T B3 +30 PAIRE</v>
          </cell>
          <cell r="E1586">
            <v>355</v>
          </cell>
          <cell r="F1586" t="str">
            <v>ANTI TIP DEVICE B3 +30 PA</v>
          </cell>
        </row>
        <row r="1587">
          <cell r="A1587">
            <v>4353331</v>
          </cell>
          <cell r="B1587">
            <v>4353331</v>
          </cell>
          <cell r="C1587" t="str">
            <v>DISPOSITIF ANTIBASCULEMEN</v>
          </cell>
          <cell r="D1587" t="str">
            <v>T B3 +30 GAUCHE</v>
          </cell>
          <cell r="E1587">
            <v>180</v>
          </cell>
          <cell r="F1587" t="str">
            <v>ANTI TIP DEVICE B3 +30 LE</v>
          </cell>
        </row>
        <row r="1588">
          <cell r="A1588">
            <v>4353332</v>
          </cell>
          <cell r="B1588">
            <v>4353332</v>
          </cell>
          <cell r="C1588" t="str">
            <v>DISPOSITIF ANTIBASCULEMEN</v>
          </cell>
          <cell r="D1588" t="str">
            <v>T B3 +30 DROITE</v>
          </cell>
          <cell r="E1588">
            <v>180</v>
          </cell>
          <cell r="F1588" t="str">
            <v>ANTI TIP DEVICE B3 +30 RI</v>
          </cell>
        </row>
        <row r="1589">
          <cell r="A1589">
            <v>4353335</v>
          </cell>
          <cell r="B1589">
            <v>4353335</v>
          </cell>
          <cell r="C1589" t="str">
            <v>DISPOSITIF ANTIBASCULEMEN</v>
          </cell>
          <cell r="D1589" t="str">
            <v>T B3 +30 GAUCHE</v>
          </cell>
          <cell r="E1589">
            <v>134</v>
          </cell>
          <cell r="F1589" t="str">
            <v>ANTI TIP DEVICE B3 +30 LE</v>
          </cell>
        </row>
        <row r="1590">
          <cell r="A1590">
            <v>4353336</v>
          </cell>
          <cell r="B1590">
            <v>4353336</v>
          </cell>
          <cell r="C1590" t="str">
            <v>DISPOSITIF ANTIBASCULEMEN</v>
          </cell>
          <cell r="D1590" t="str">
            <v>T B3 +30 DROITE</v>
          </cell>
          <cell r="E1590">
            <v>134</v>
          </cell>
          <cell r="F1590" t="str">
            <v>ANTI TIP DEVICE B3 +30 RI</v>
          </cell>
        </row>
        <row r="1591">
          <cell r="A1591">
            <v>4353430</v>
          </cell>
          <cell r="B1591">
            <v>4353430</v>
          </cell>
          <cell r="C1591" t="str">
            <v>DISPOSITIF ANTI-BASCULEME</v>
          </cell>
          <cell r="D1591" t="str">
            <v>NT S3 BAS +30 PAIRE</v>
          </cell>
          <cell r="E1591">
            <v>367</v>
          </cell>
          <cell r="F1591" t="str">
            <v xml:space="preserve"> ANTI TIP DEVICE S3 LOW +</v>
          </cell>
        </row>
        <row r="1592">
          <cell r="A1592">
            <v>4353431</v>
          </cell>
          <cell r="B1592">
            <v>4353431</v>
          </cell>
          <cell r="C1592" t="str">
            <v>DISPOSITIF ANTI-BASCULEME</v>
          </cell>
          <cell r="D1592" t="str">
            <v>NT S3 BAS +30 GAUCHE</v>
          </cell>
          <cell r="E1592">
            <v>184</v>
          </cell>
          <cell r="F1592" t="str">
            <v>ANTI TIP DEVICE S3 LOW +3</v>
          </cell>
        </row>
        <row r="1593">
          <cell r="A1593">
            <v>4353432</v>
          </cell>
          <cell r="B1593">
            <v>4353432</v>
          </cell>
          <cell r="C1593" t="str">
            <v>DISPOSITIF ANTI-BASCULEME</v>
          </cell>
          <cell r="D1593" t="str">
            <v>NT S3 BAS +30 DROITE</v>
          </cell>
          <cell r="E1593">
            <v>184</v>
          </cell>
          <cell r="F1593" t="str">
            <v>ANTI TIP DEVICE S3 LOW +3</v>
          </cell>
        </row>
        <row r="1594">
          <cell r="A1594">
            <v>4354000</v>
          </cell>
          <cell r="B1594">
            <v>4354000</v>
          </cell>
          <cell r="C1594" t="str">
            <v>DISPOSITIF ANTI-BASCULEME</v>
          </cell>
          <cell r="D1594" t="str">
            <v>NT X BAS PAIRE</v>
          </cell>
          <cell r="E1594">
            <v>494</v>
          </cell>
          <cell r="F1594" t="str">
            <v>ANTI TIP DEVICE X LOW PAI</v>
          </cell>
        </row>
        <row r="1595">
          <cell r="A1595">
            <v>4354001</v>
          </cell>
          <cell r="B1595">
            <v>4354001</v>
          </cell>
          <cell r="C1595" t="str">
            <v>DISPOSITIF ANTI-BASCULEME</v>
          </cell>
          <cell r="D1595" t="str">
            <v>NT X BAS GAUCHE</v>
          </cell>
          <cell r="E1595">
            <v>248</v>
          </cell>
          <cell r="F1595" t="str">
            <v>ANTI TIP DEVICE X LOW LEF</v>
          </cell>
        </row>
        <row r="1596">
          <cell r="A1596">
            <v>4354002</v>
          </cell>
          <cell r="B1596">
            <v>4354002</v>
          </cell>
          <cell r="C1596" t="str">
            <v>DISPOSITIF ANTI-BASCULEME</v>
          </cell>
          <cell r="D1596" t="str">
            <v>NT X BAS DROITE</v>
          </cell>
          <cell r="E1596">
            <v>248</v>
          </cell>
          <cell r="F1596" t="str">
            <v>ANTI TIP DEVICE X LOW RIG</v>
          </cell>
        </row>
        <row r="1597">
          <cell r="A1597">
            <v>4355000</v>
          </cell>
          <cell r="B1597">
            <v>4355000</v>
          </cell>
          <cell r="C1597" t="str">
            <v>DISPOSITIF ANTI-BASCULEME</v>
          </cell>
          <cell r="D1597" t="str">
            <v>NT S3 BAS PAIRE</v>
          </cell>
          <cell r="E1597">
            <v>281</v>
          </cell>
          <cell r="F1597" t="str">
            <v>ANTI TIP DEVICE S3 LOW PA</v>
          </cell>
        </row>
        <row r="1598">
          <cell r="A1598">
            <v>4355001</v>
          </cell>
          <cell r="B1598">
            <v>4355001</v>
          </cell>
          <cell r="C1598" t="str">
            <v>DISPOSITIF ANTI-BASCULEME</v>
          </cell>
          <cell r="D1598" t="str">
            <v>NT S3 BAS GAUCHE</v>
          </cell>
          <cell r="E1598">
            <v>143</v>
          </cell>
          <cell r="F1598" t="str">
            <v>ANTI TIP DEVICE S3 LOW LE</v>
          </cell>
        </row>
        <row r="1599">
          <cell r="A1599">
            <v>4355002</v>
          </cell>
          <cell r="B1599">
            <v>4355002</v>
          </cell>
          <cell r="C1599" t="str">
            <v>DISPOSITIF ANTI-BASCULEME</v>
          </cell>
          <cell r="D1599" t="str">
            <v>NT S3 BAS DROITE</v>
          </cell>
          <cell r="E1599">
            <v>143</v>
          </cell>
          <cell r="F1599" t="str">
            <v>ANTI TIP DEVICE S3 LOW RI</v>
          </cell>
        </row>
        <row r="1600">
          <cell r="A1600">
            <v>4360038</v>
          </cell>
          <cell r="B1600">
            <v>4360038</v>
          </cell>
          <cell r="C1600" t="str">
            <v>ENTRETOISE 5 EMPLACEMENTS</v>
          </cell>
          <cell r="D1600" t="str">
            <v xml:space="preserve"> FREEWHEEL POUR B3</v>
          </cell>
          <cell r="E1600">
            <v>49</v>
          </cell>
          <cell r="F1600" t="str">
            <v>STRUT 5 SLOTS FW FOR B3</v>
          </cell>
        </row>
        <row r="1601">
          <cell r="A1601">
            <v>4360039</v>
          </cell>
          <cell r="B1601">
            <v>4360039</v>
          </cell>
          <cell r="C1601" t="str">
            <v>KIT DE MONTAGE PROFILÉ FR</v>
          </cell>
          <cell r="D1601" t="str">
            <v>EEWHEEL POUR B3</v>
          </cell>
          <cell r="E1601">
            <v>16</v>
          </cell>
          <cell r="F1601" t="str">
            <v>ASSEMBLY-KIT PROFILE FW F</v>
          </cell>
        </row>
        <row r="1602">
          <cell r="A1602">
            <v>4360040</v>
          </cell>
          <cell r="B1602">
            <v>4360040</v>
          </cell>
          <cell r="C1602" t="str">
            <v>KIT D’ASSEMBLAGE ENTRETOI</v>
          </cell>
          <cell r="D1602" t="str">
            <v>SE FREEWHEEL POUR B3</v>
          </cell>
          <cell r="E1602">
            <v>66</v>
          </cell>
          <cell r="F1602" t="str">
            <v>ASSEMBLY-KIT STRUT FW FOR</v>
          </cell>
        </row>
        <row r="1603">
          <cell r="A1603">
            <v>4370101</v>
          </cell>
          <cell r="B1603">
            <v>4370101</v>
          </cell>
          <cell r="C1603" t="str">
            <v>ÉTRIER SUPÉRIEUR MICRO (B</v>
          </cell>
          <cell r="D1603" t="str">
            <v>T)</v>
          </cell>
          <cell r="E1603">
            <v>114</v>
          </cell>
          <cell r="F1603" t="str">
            <v>CLAMP UPPER MICRO (BT)</v>
          </cell>
        </row>
        <row r="1604">
          <cell r="A1604">
            <v>4370102</v>
          </cell>
          <cell r="B1604">
            <v>4370102</v>
          </cell>
          <cell r="C1604" t="str">
            <v>ÉTRIER INFÉRIEUR MICRO (B</v>
          </cell>
          <cell r="D1604" t="str">
            <v>T)</v>
          </cell>
          <cell r="E1604">
            <v>114</v>
          </cell>
          <cell r="F1604" t="str">
            <v>CLAMP LOWER MICRO (BT)</v>
          </cell>
        </row>
        <row r="1605">
          <cell r="A1605">
            <v>4370103</v>
          </cell>
          <cell r="B1605">
            <v>4370103</v>
          </cell>
          <cell r="C1605" t="str">
            <v>SUPPORT D’ENTRETOISE MICR</v>
          </cell>
          <cell r="D1605" t="str">
            <v>O (BT)</v>
          </cell>
          <cell r="E1605">
            <v>70</v>
          </cell>
          <cell r="F1605" t="str">
            <v>SPACERBRACKET MICRO (BT)</v>
          </cell>
        </row>
        <row r="1606">
          <cell r="A1606">
            <v>4370104</v>
          </cell>
          <cell r="B1606">
            <v>4370104</v>
          </cell>
          <cell r="C1606" t="str">
            <v>ÉTRIER ESSIEU ARRIÈRE INF</v>
          </cell>
          <cell r="D1606" t="str">
            <v>ÉRIEUR MICRO</v>
          </cell>
          <cell r="E1606">
            <v>16</v>
          </cell>
          <cell r="F1606" t="str">
            <v>CLAMP REAR AXLE LOWER MIC</v>
          </cell>
        </row>
        <row r="1607">
          <cell r="A1607">
            <v>4370105</v>
          </cell>
          <cell r="B1607">
            <v>4370105</v>
          </cell>
          <cell r="C1607" t="str">
            <v>ÉTRIER ESSIEU ARRIÈRE SUP</v>
          </cell>
          <cell r="D1607" t="str">
            <v>ÉRIEUR MICRO</v>
          </cell>
          <cell r="E1607">
            <v>16</v>
          </cell>
          <cell r="F1607" t="str">
            <v>CLAMP REAR AXLE UPPER MIC</v>
          </cell>
        </row>
        <row r="1608">
          <cell r="A1608">
            <v>4370124</v>
          </cell>
          <cell r="B1608">
            <v>4370124</v>
          </cell>
          <cell r="C1608" t="str">
            <v>ESSIEU ARRIÈRE MICRO 3 CP</v>
          </cell>
          <cell r="D1608" t="str">
            <v>L 24</v>
          </cell>
          <cell r="E1608">
            <v>987</v>
          </cell>
          <cell r="F1608" t="str">
            <v>REAR AXLE MICRO 3 CPL 24</v>
          </cell>
        </row>
        <row r="1609">
          <cell r="A1609">
            <v>4370127</v>
          </cell>
          <cell r="B1609">
            <v>4370127</v>
          </cell>
          <cell r="C1609" t="str">
            <v>ESSIEU ARRIÈRE MICRO 3 CP</v>
          </cell>
          <cell r="D1609" t="str">
            <v>L 27</v>
          </cell>
          <cell r="E1609">
            <v>987</v>
          </cell>
          <cell r="F1609" t="str">
            <v>REAR AXLE MICRO 3 CPL 27</v>
          </cell>
        </row>
        <row r="1610">
          <cell r="A1610">
            <v>4380024</v>
          </cell>
          <cell r="B1610">
            <v>4380024</v>
          </cell>
          <cell r="C1610" t="str">
            <v>REPOSE-PIEDS MICRO 3 24 C</v>
          </cell>
          <cell r="D1610" t="str">
            <v>M CPL</v>
          </cell>
          <cell r="E1610">
            <v>233</v>
          </cell>
          <cell r="F1610" t="str">
            <v>FOOTPLATE MICRO 3 24CM CP</v>
          </cell>
        </row>
        <row r="1611">
          <cell r="A1611">
            <v>4380027</v>
          </cell>
          <cell r="B1611">
            <v>4380027</v>
          </cell>
          <cell r="C1611" t="str">
            <v>REPOSE-PIEDS MICRO 3 27 C</v>
          </cell>
          <cell r="D1611" t="str">
            <v>M CPL</v>
          </cell>
          <cell r="E1611">
            <v>233</v>
          </cell>
          <cell r="F1611" t="str">
            <v>FOOTPLATE MICRO 3 27CM CP</v>
          </cell>
        </row>
        <row r="1612">
          <cell r="A1612">
            <v>4380124</v>
          </cell>
          <cell r="B1612">
            <v>4380124</v>
          </cell>
          <cell r="C1612" t="str">
            <v>REPOSE-PIEDS MICRO 24</v>
          </cell>
          <cell r="D1612" t="str">
            <v xml:space="preserve"> </v>
          </cell>
          <cell r="E1612">
            <v>265</v>
          </cell>
          <cell r="F1612" t="str">
            <v>FOOTREST MICRO 24</v>
          </cell>
        </row>
        <row r="1613">
          <cell r="A1613">
            <v>4380127</v>
          </cell>
          <cell r="B1613">
            <v>4380127</v>
          </cell>
          <cell r="C1613" t="str">
            <v>REPOSE-PIEDS MICRO 27</v>
          </cell>
          <cell r="D1613" t="str">
            <v xml:space="preserve"> </v>
          </cell>
          <cell r="E1613">
            <v>265</v>
          </cell>
          <cell r="F1613" t="str">
            <v>FOOTREST MICRO 27</v>
          </cell>
        </row>
        <row r="1614">
          <cell r="A1614">
            <v>4380128</v>
          </cell>
          <cell r="B1614">
            <v>4380128</v>
          </cell>
          <cell r="C1614" t="str">
            <v>REPOSE-PIEDS MICRO 24 CPL</v>
          </cell>
          <cell r="D1614" t="str">
            <v xml:space="preserve"> </v>
          </cell>
          <cell r="E1614">
            <v>371</v>
          </cell>
          <cell r="F1614" t="str">
            <v>FOOTREST MICRO 24 CPL</v>
          </cell>
        </row>
        <row r="1615">
          <cell r="A1615">
            <v>4380129</v>
          </cell>
          <cell r="B1615">
            <v>4380129</v>
          </cell>
          <cell r="C1615" t="str">
            <v>REPOSE-PIEDS MICRO 27 CPL</v>
          </cell>
          <cell r="D1615" t="str">
            <v xml:space="preserve"> </v>
          </cell>
          <cell r="E1615">
            <v>371</v>
          </cell>
          <cell r="F1615" t="str">
            <v>FOOTREST MICRO 27 CPL</v>
          </cell>
        </row>
        <row r="1616">
          <cell r="A1616">
            <v>4380140</v>
          </cell>
          <cell r="B1616">
            <v>4380140</v>
          </cell>
          <cell r="C1616" t="str">
            <v>PLAQUE DE FIXATION DU REP</v>
          </cell>
          <cell r="D1616" t="str">
            <v>OSE-PIEDS MICRO</v>
          </cell>
          <cell r="E1616">
            <v>44</v>
          </cell>
          <cell r="F1616" t="str">
            <v>ATTACHMENT PLATE FOOTREST</v>
          </cell>
        </row>
        <row r="1617">
          <cell r="A1617">
            <v>4380224</v>
          </cell>
          <cell r="B1617">
            <v>4380224</v>
          </cell>
          <cell r="C1617" t="str">
            <v>TUBE ANTI-BASCULEMENT MIC</v>
          </cell>
          <cell r="D1617" t="str">
            <v>RO 24</v>
          </cell>
          <cell r="E1617">
            <v>220</v>
          </cell>
          <cell r="F1617" t="str">
            <v>ANTI TIP TUBE MICRO 24</v>
          </cell>
        </row>
        <row r="1618">
          <cell r="A1618">
            <v>4380225</v>
          </cell>
          <cell r="B1618">
            <v>4380225</v>
          </cell>
          <cell r="C1618" t="str">
            <v>ANTI-BASCULE MICRO 24 18"</v>
          </cell>
          <cell r="D1618" t="str">
            <v xml:space="preserve"> COMPLET</v>
          </cell>
          <cell r="E1618">
            <v>367</v>
          </cell>
          <cell r="F1618" t="str">
            <v>ANTI TIP MICRO 24 18" COM</v>
          </cell>
        </row>
        <row r="1619">
          <cell r="A1619">
            <v>4380226</v>
          </cell>
          <cell r="B1619">
            <v>4380226</v>
          </cell>
          <cell r="C1619" t="str">
            <v>ANTI-BASCULE MICRO 27 18"</v>
          </cell>
          <cell r="D1619" t="str">
            <v xml:space="preserve"> COMPLET</v>
          </cell>
          <cell r="E1619">
            <v>367</v>
          </cell>
          <cell r="F1619" t="str">
            <v>ANTI TIP MICRO 27 18" COM</v>
          </cell>
        </row>
        <row r="1620">
          <cell r="A1620">
            <v>4380227</v>
          </cell>
          <cell r="B1620">
            <v>4380227</v>
          </cell>
          <cell r="C1620" t="str">
            <v>TUBE ANTI-BASCULEMENT MIC</v>
          </cell>
          <cell r="D1620" t="str">
            <v>RO 27</v>
          </cell>
          <cell r="E1620">
            <v>220</v>
          </cell>
          <cell r="F1620" t="str">
            <v>ANTI TIP TUBE MICRO 27</v>
          </cell>
        </row>
        <row r="1621">
          <cell r="A1621">
            <v>4380229</v>
          </cell>
          <cell r="B1621">
            <v>4380229</v>
          </cell>
          <cell r="C1621" t="str">
            <v>ANTI-BASCULE MICRO 24 20"</v>
          </cell>
          <cell r="D1621" t="str">
            <v xml:space="preserve"> COMPLET</v>
          </cell>
          <cell r="E1621">
            <v>367</v>
          </cell>
          <cell r="F1621" t="str">
            <v>ANTI TIP MICRO 24 20" COM</v>
          </cell>
        </row>
        <row r="1622">
          <cell r="A1622">
            <v>4380230</v>
          </cell>
          <cell r="B1622">
            <v>4380230</v>
          </cell>
          <cell r="C1622" t="str">
            <v>ROUE ANTI-BASCULEMENT MIC</v>
          </cell>
          <cell r="D1622" t="str">
            <v>RO</v>
          </cell>
          <cell r="E1622">
            <v>37</v>
          </cell>
          <cell r="F1622" t="str">
            <v>WHEEL ANTI TIP MICRO</v>
          </cell>
        </row>
        <row r="1623">
          <cell r="A1623">
            <v>4380231</v>
          </cell>
          <cell r="B1623">
            <v>4380231</v>
          </cell>
          <cell r="C1623" t="str">
            <v>BAGUE ROUE ANTI-BASCULEME</v>
          </cell>
          <cell r="D1623" t="str">
            <v>NT MICRO</v>
          </cell>
          <cell r="E1623">
            <v>33</v>
          </cell>
          <cell r="F1623" t="str">
            <v>BUSHING ANTI TIP WHEEL MI</v>
          </cell>
        </row>
        <row r="1624">
          <cell r="A1624">
            <v>4380232</v>
          </cell>
          <cell r="B1624">
            <v>4380232</v>
          </cell>
          <cell r="C1624" t="str">
            <v>ANTI-BASCULE MICRO 27 20"</v>
          </cell>
          <cell r="D1624" t="str">
            <v xml:space="preserve"> COMPLET</v>
          </cell>
          <cell r="E1624">
            <v>367</v>
          </cell>
          <cell r="F1624" t="str">
            <v>ANTI TIP MICRO 27 20" COM</v>
          </cell>
        </row>
        <row r="1625">
          <cell r="A1625">
            <v>4380234</v>
          </cell>
          <cell r="B1625">
            <v>4380234</v>
          </cell>
          <cell r="C1625" t="str">
            <v>SANGLE THORACIQUE MICRO 2</v>
          </cell>
          <cell r="D1625" t="str">
            <v>4</v>
          </cell>
          <cell r="E1625">
            <v>29</v>
          </cell>
          <cell r="F1625" t="str">
            <v>TORSO STRAP MICRO 24</v>
          </cell>
        </row>
        <row r="1626">
          <cell r="A1626">
            <v>4380237</v>
          </cell>
          <cell r="B1626">
            <v>4380237</v>
          </cell>
          <cell r="C1626" t="str">
            <v>SANGLE THORACIQUE MICRO 2</v>
          </cell>
          <cell r="D1626" t="str">
            <v>7</v>
          </cell>
          <cell r="E1626">
            <v>29</v>
          </cell>
          <cell r="F1626" t="str">
            <v>TORSO STRAP MICRO 27</v>
          </cell>
        </row>
        <row r="1627">
          <cell r="A1627">
            <v>4380238</v>
          </cell>
          <cell r="B1627">
            <v>4380238</v>
          </cell>
          <cell r="C1627" t="str">
            <v>SANGLE THORACIQUE BAMBINO</v>
          </cell>
          <cell r="D1627" t="str">
            <v xml:space="preserve"> </v>
          </cell>
          <cell r="E1627">
            <v>147</v>
          </cell>
          <cell r="F1627" t="str">
            <v>TORSO STRAP BAMBINO</v>
          </cell>
        </row>
        <row r="1628">
          <cell r="A1628">
            <v>4380241</v>
          </cell>
          <cell r="B1628">
            <v>4380241</v>
          </cell>
          <cell r="C1628" t="str">
            <v>DISPOSITIF ANTI-BASCULEME</v>
          </cell>
          <cell r="D1628" t="str">
            <v>NT MICRO 3 24 20" COMPLET</v>
          </cell>
          <cell r="E1628">
            <v>359</v>
          </cell>
          <cell r="F1628" t="str">
            <v>ANTI-TIP DEVICE MICRO 3 2</v>
          </cell>
        </row>
        <row r="1629">
          <cell r="A1629">
            <v>4380242</v>
          </cell>
          <cell r="B1629">
            <v>4380242</v>
          </cell>
          <cell r="C1629" t="str">
            <v>DISPOSITIF ANTI-BASCULEME</v>
          </cell>
          <cell r="D1629" t="str">
            <v>NT MICRO 3 27 20" COMPLET</v>
          </cell>
          <cell r="E1629">
            <v>359</v>
          </cell>
          <cell r="F1629" t="str">
            <v>ANTI TIP DEVICE MICRO 3 2</v>
          </cell>
        </row>
        <row r="1630">
          <cell r="A1630">
            <v>4380243</v>
          </cell>
          <cell r="B1630">
            <v>4380243</v>
          </cell>
          <cell r="C1630" t="str">
            <v>TUBE DISPOSITIF ANTI-BASC</v>
          </cell>
          <cell r="D1630" t="str">
            <v>ULE MICRO 3 24 20"</v>
          </cell>
          <cell r="E1630" t="e">
            <v>#N/A</v>
          </cell>
          <cell r="F1630" t="str">
            <v>TUBE ANTI TIP DEVICE MICR</v>
          </cell>
        </row>
        <row r="1631">
          <cell r="A1631">
            <v>4380244</v>
          </cell>
          <cell r="B1631">
            <v>4380244</v>
          </cell>
          <cell r="C1631" t="str">
            <v>TUBE DISPOSITIF ANTI-BASC</v>
          </cell>
          <cell r="D1631" t="str">
            <v>ULE MICRO 3 27 20"</v>
          </cell>
          <cell r="E1631" t="e">
            <v>#N/A</v>
          </cell>
          <cell r="F1631" t="str">
            <v>TUBE ANTI TIP DEVICE MICR</v>
          </cell>
        </row>
        <row r="1632">
          <cell r="A1632">
            <v>4380300</v>
          </cell>
          <cell r="B1632">
            <v>4380300</v>
          </cell>
          <cell r="C1632" t="str">
            <v>EXTENSION DE DOSSIER BAMB</v>
          </cell>
          <cell r="D1632" t="str">
            <v>INO</v>
          </cell>
          <cell r="E1632">
            <v>37</v>
          </cell>
          <cell r="F1632" t="str">
            <v>BACKREST EXTENSION BAMBIN</v>
          </cell>
        </row>
        <row r="1633">
          <cell r="A1633">
            <v>4380301</v>
          </cell>
          <cell r="B1633">
            <v>4380301</v>
          </cell>
          <cell r="C1633" t="str">
            <v>PLAQUE VERROUILLAGE DOSSI</v>
          </cell>
          <cell r="D1633" t="str">
            <v>ER BAMBINO</v>
          </cell>
          <cell r="E1633">
            <v>20</v>
          </cell>
          <cell r="F1633" t="str">
            <v>PLATE BACKREST-LOCK BAMBI</v>
          </cell>
        </row>
        <row r="1634">
          <cell r="A1634">
            <v>4380349</v>
          </cell>
          <cell r="B1634">
            <v>4380349</v>
          </cell>
          <cell r="C1634" t="str">
            <v>SANGLE DE MOLLET BAMBINO</v>
          </cell>
          <cell r="D1634" t="str">
            <v>24 COMPL.</v>
          </cell>
          <cell r="E1634">
            <v>33</v>
          </cell>
          <cell r="F1634" t="str">
            <v>CALF-STRAP BAMBINO 24 COM</v>
          </cell>
        </row>
        <row r="1635">
          <cell r="A1635">
            <v>4380350</v>
          </cell>
          <cell r="B1635">
            <v>4380350</v>
          </cell>
          <cell r="C1635" t="str">
            <v>SANGLE DE MOLLET BAMBINO</v>
          </cell>
          <cell r="D1635" t="str">
            <v>27-30 COMPL.</v>
          </cell>
          <cell r="E1635">
            <v>33</v>
          </cell>
          <cell r="F1635" t="str">
            <v>CALF-STRAP BAMBINO 27-30</v>
          </cell>
        </row>
        <row r="1636">
          <cell r="A1636">
            <v>4380351</v>
          </cell>
          <cell r="B1636">
            <v>4380351</v>
          </cell>
          <cell r="C1636" t="str">
            <v>SANGLE DE MOLLET BAMBINO</v>
          </cell>
          <cell r="D1636" t="str">
            <v>33-39 COMPL.</v>
          </cell>
          <cell r="E1636">
            <v>33</v>
          </cell>
          <cell r="F1636" t="str">
            <v>CALF-STRAP BAMBINO 33-39</v>
          </cell>
        </row>
        <row r="1637">
          <cell r="A1637">
            <v>4380352</v>
          </cell>
          <cell r="B1637">
            <v>4380352</v>
          </cell>
          <cell r="C1637" t="str">
            <v>SANGLE DE MOLLET BAMBINO</v>
          </cell>
          <cell r="D1637" t="str">
            <v>27-30 RIGIDE</v>
          </cell>
          <cell r="E1637">
            <v>20</v>
          </cell>
          <cell r="F1637" t="str">
            <v>CALF-STRAP BAMBINO 27-30</v>
          </cell>
        </row>
        <row r="1638">
          <cell r="A1638">
            <v>4380353</v>
          </cell>
          <cell r="B1638">
            <v>4380353</v>
          </cell>
          <cell r="C1638" t="str">
            <v>SANGLE DE MOLLET BAMBINO</v>
          </cell>
          <cell r="D1638" t="str">
            <v>27-30 SOUPLE</v>
          </cell>
          <cell r="E1638">
            <v>20</v>
          </cell>
          <cell r="F1638" t="str">
            <v>CALF-STRAP BAMBINO 27-30</v>
          </cell>
        </row>
        <row r="1639">
          <cell r="A1639">
            <v>4380354</v>
          </cell>
          <cell r="B1639">
            <v>4380354</v>
          </cell>
          <cell r="C1639" t="str">
            <v>SANGLE DE MOLLET BAMBINO</v>
          </cell>
          <cell r="D1639" t="str">
            <v>33-39 RIGIDE</v>
          </cell>
          <cell r="E1639">
            <v>20</v>
          </cell>
          <cell r="F1639" t="str">
            <v>CALF-STRAP BAMBINO 33-39</v>
          </cell>
        </row>
        <row r="1640">
          <cell r="A1640">
            <v>4380355</v>
          </cell>
          <cell r="B1640">
            <v>4380355</v>
          </cell>
          <cell r="C1640" t="str">
            <v>SANGLE MOLLET BAMBINO 33-</v>
          </cell>
          <cell r="D1640" t="str">
            <v>39 SOUPLE</v>
          </cell>
          <cell r="E1640">
            <v>20</v>
          </cell>
          <cell r="F1640" t="str">
            <v>CALF-STRAP BAMBINO 33-39</v>
          </cell>
        </row>
        <row r="1641">
          <cell r="A1641">
            <v>4380357</v>
          </cell>
          <cell r="B1641">
            <v>4380357</v>
          </cell>
          <cell r="C1641" t="str">
            <v>SANGLE DE MOLLET BAMBINO</v>
          </cell>
          <cell r="D1641" t="str">
            <v>27-30 RIGIDE</v>
          </cell>
          <cell r="E1641">
            <v>20</v>
          </cell>
          <cell r="F1641" t="str">
            <v>CALF-STRAP BAMBINO 27-30</v>
          </cell>
        </row>
        <row r="1642">
          <cell r="A1642">
            <v>4380358</v>
          </cell>
          <cell r="B1642">
            <v>4380358</v>
          </cell>
          <cell r="C1642" t="str">
            <v>SANGLE DE MOLLET BAMBINO</v>
          </cell>
          <cell r="D1642" t="str">
            <v>24 SOUPLE</v>
          </cell>
          <cell r="E1642">
            <v>20</v>
          </cell>
          <cell r="F1642" t="str">
            <v>CALF-STRAP BAMBINO 24 SOF</v>
          </cell>
        </row>
        <row r="1643">
          <cell r="A1643">
            <v>4380401</v>
          </cell>
          <cell r="B1643">
            <v>4380401</v>
          </cell>
          <cell r="C1643" t="str">
            <v>BAGUE DE VERROUILLAGE DU</v>
          </cell>
          <cell r="D1643" t="str">
            <v>DOSSIER 16 X 1,6 MM</v>
          </cell>
          <cell r="E1643">
            <v>8</v>
          </cell>
          <cell r="F1643" t="str">
            <v>RING BACKREST LOCK 16 X 1</v>
          </cell>
        </row>
        <row r="1644">
          <cell r="A1644">
            <v>4380424</v>
          </cell>
          <cell r="B1644">
            <v>4380424</v>
          </cell>
          <cell r="C1644" t="str">
            <v>CÂBLE DU DOSSIER BAMBINO</v>
          </cell>
          <cell r="D1644" t="str">
            <v>24</v>
          </cell>
          <cell r="E1644">
            <v>49</v>
          </cell>
          <cell r="F1644" t="str">
            <v>BACKREST WIRE BAMBINO 24</v>
          </cell>
        </row>
        <row r="1645">
          <cell r="A1645">
            <v>4380425</v>
          </cell>
          <cell r="B1645">
            <v>4380425</v>
          </cell>
          <cell r="C1645" t="str">
            <v>CÂBLE DU DOSSIER S3/U3 24</v>
          </cell>
          <cell r="D1645" t="str">
            <v xml:space="preserve"> </v>
          </cell>
          <cell r="E1645">
            <v>49</v>
          </cell>
          <cell r="F1645" t="str">
            <v>BACKREST WIRE S3/U3 24</v>
          </cell>
        </row>
        <row r="1646">
          <cell r="A1646">
            <v>4380427</v>
          </cell>
          <cell r="B1646">
            <v>4380427</v>
          </cell>
          <cell r="C1646" t="str">
            <v>CÂBLE DU DOSSIER BAMBINO</v>
          </cell>
          <cell r="D1646" t="str">
            <v>27</v>
          </cell>
          <cell r="E1646">
            <v>49</v>
          </cell>
          <cell r="F1646" t="str">
            <v>BACKREST WIRE BAMBINO 27</v>
          </cell>
        </row>
        <row r="1647">
          <cell r="A1647">
            <v>4380428</v>
          </cell>
          <cell r="B1647">
            <v>4380428</v>
          </cell>
          <cell r="C1647" t="str">
            <v>CÂBLE DU DOSSIER S3/U3 27</v>
          </cell>
          <cell r="D1647" t="str">
            <v xml:space="preserve"> </v>
          </cell>
          <cell r="E1647">
            <v>44</v>
          </cell>
          <cell r="F1647" t="str">
            <v>BACKREST WIRE S3/U3 27</v>
          </cell>
        </row>
        <row r="1648">
          <cell r="A1648">
            <v>4380430</v>
          </cell>
          <cell r="B1648">
            <v>4380430</v>
          </cell>
          <cell r="C1648" t="str">
            <v>CÂBLE DU DOSSIER BAMBINO</v>
          </cell>
          <cell r="D1648" t="str">
            <v>30</v>
          </cell>
          <cell r="E1648">
            <v>49</v>
          </cell>
          <cell r="F1648" t="str">
            <v>BACKREST WIRE BAMBINO 30</v>
          </cell>
        </row>
        <row r="1649">
          <cell r="A1649">
            <v>4380431</v>
          </cell>
          <cell r="B1649">
            <v>4380431</v>
          </cell>
          <cell r="C1649" t="str">
            <v>CÂBLE DU DOSSIER S3/U3 30</v>
          </cell>
          <cell r="D1649" t="str">
            <v xml:space="preserve"> </v>
          </cell>
          <cell r="E1649">
            <v>49</v>
          </cell>
          <cell r="F1649" t="str">
            <v>BACKREST WIRE S3/U3 30</v>
          </cell>
        </row>
        <row r="1650">
          <cell r="A1650">
            <v>4380433</v>
          </cell>
          <cell r="B1650">
            <v>4380433</v>
          </cell>
          <cell r="C1650" t="str">
            <v>CÂBLE DU DOSSIER BAMBINO</v>
          </cell>
          <cell r="D1650" t="str">
            <v>33</v>
          </cell>
          <cell r="E1650">
            <v>49</v>
          </cell>
          <cell r="F1650" t="str">
            <v>BACKREST WIRE BAMBINO 33</v>
          </cell>
        </row>
        <row r="1651">
          <cell r="A1651">
            <v>4380434</v>
          </cell>
          <cell r="B1651">
            <v>4380434</v>
          </cell>
          <cell r="C1651" t="str">
            <v>CÂBLE DU DOSSIER S3/U3 33</v>
          </cell>
          <cell r="D1651" t="str">
            <v xml:space="preserve"> </v>
          </cell>
          <cell r="E1651">
            <v>49</v>
          </cell>
          <cell r="F1651" t="str">
            <v>BACKREST WIRE S3/U3 33</v>
          </cell>
        </row>
        <row r="1652">
          <cell r="A1652">
            <v>4380437</v>
          </cell>
          <cell r="B1652">
            <v>4380437</v>
          </cell>
          <cell r="C1652" t="str">
            <v>CÂBLE DU DOSSIER S3/U3 36</v>
          </cell>
          <cell r="D1652" t="str">
            <v xml:space="preserve"> </v>
          </cell>
          <cell r="E1652">
            <v>49</v>
          </cell>
          <cell r="F1652" t="str">
            <v>BACKREST WIRE S3/U3 36</v>
          </cell>
        </row>
        <row r="1653">
          <cell r="A1653">
            <v>4380440</v>
          </cell>
          <cell r="B1653">
            <v>4380440</v>
          </cell>
          <cell r="C1653" t="str">
            <v>CÂBLE DU DOSSIER S3/U3 40</v>
          </cell>
          <cell r="D1653" t="str">
            <v xml:space="preserve"> </v>
          </cell>
          <cell r="E1653">
            <v>49</v>
          </cell>
          <cell r="F1653" t="str">
            <v>BACKREST WIRE S3/U3 40</v>
          </cell>
        </row>
        <row r="1654">
          <cell r="A1654">
            <v>4380443</v>
          </cell>
          <cell r="B1654">
            <v>4380443</v>
          </cell>
          <cell r="C1654" t="str">
            <v>CÂBLE DU DOSSIER S3/U3 42</v>
          </cell>
          <cell r="D1654" t="str">
            <v xml:space="preserve"> </v>
          </cell>
          <cell r="E1654">
            <v>49</v>
          </cell>
          <cell r="F1654" t="str">
            <v>BACKREST WIRE S3/U3 42</v>
          </cell>
        </row>
        <row r="1655">
          <cell r="A1655">
            <v>4380446</v>
          </cell>
          <cell r="B1655">
            <v>4380446</v>
          </cell>
          <cell r="C1655" t="str">
            <v>CÂBLE DU DOSSIER S3/U3 45</v>
          </cell>
          <cell r="D1655" t="str">
            <v xml:space="preserve"> </v>
          </cell>
          <cell r="E1655">
            <v>49</v>
          </cell>
          <cell r="F1655" t="str">
            <v>BACKREST WIRE S3/U3 45</v>
          </cell>
        </row>
        <row r="1656">
          <cell r="A1656">
            <v>4380451</v>
          </cell>
          <cell r="B1656">
            <v>4380451</v>
          </cell>
          <cell r="C1656" t="str">
            <v>CÂBLE DU DOSSIER S3/U3 50</v>
          </cell>
          <cell r="D1656" t="str">
            <v xml:space="preserve"> </v>
          </cell>
          <cell r="E1656">
            <v>49</v>
          </cell>
          <cell r="F1656" t="str">
            <v>BACKREST WIRE S3/U3 50</v>
          </cell>
        </row>
        <row r="1657">
          <cell r="A1657">
            <v>4380524</v>
          </cell>
          <cell r="B1657">
            <v>4380524</v>
          </cell>
          <cell r="C1657" t="str">
            <v>REPOSE-PIEDS MICRO 3 24 C</v>
          </cell>
          <cell r="D1657" t="str">
            <v>M</v>
          </cell>
          <cell r="E1657">
            <v>155</v>
          </cell>
          <cell r="F1657" t="str">
            <v>FOOTPLATE MICRO 3 24CM</v>
          </cell>
        </row>
        <row r="1658">
          <cell r="A1658">
            <v>4380527</v>
          </cell>
          <cell r="B1658">
            <v>4380527</v>
          </cell>
          <cell r="C1658" t="str">
            <v>REPOSE-PIEDS MICRO 3 27 C</v>
          </cell>
          <cell r="D1658" t="str">
            <v>M</v>
          </cell>
          <cell r="E1658">
            <v>155</v>
          </cell>
          <cell r="F1658" t="str">
            <v>FOOTPLATE MICRO 3 27CM</v>
          </cell>
        </row>
        <row r="1659">
          <cell r="A1659">
            <v>4380534</v>
          </cell>
          <cell r="B1659">
            <v>4380534</v>
          </cell>
          <cell r="C1659" t="str">
            <v>RUBAN ANTIDÉRAPANT MICRO</v>
          </cell>
          <cell r="D1659" t="str">
            <v>3 24 CM</v>
          </cell>
          <cell r="E1659">
            <v>16</v>
          </cell>
          <cell r="F1659" t="str">
            <v>ANTI-SLIP TAPE MICRO 3 24</v>
          </cell>
        </row>
        <row r="1660">
          <cell r="A1660">
            <v>4380535</v>
          </cell>
          <cell r="B1660">
            <v>4380535</v>
          </cell>
          <cell r="C1660" t="str">
            <v>REPOSE-PIEDS ARTICULÉ ROT</v>
          </cell>
          <cell r="D1660" t="str">
            <v>ATIF MICRO 3</v>
          </cell>
          <cell r="E1660">
            <v>20</v>
          </cell>
          <cell r="F1660" t="str">
            <v>JOINT ROTATABLE FOOTPLATE</v>
          </cell>
        </row>
        <row r="1661">
          <cell r="A1661">
            <v>4380536</v>
          </cell>
          <cell r="B1661">
            <v>4380536</v>
          </cell>
          <cell r="C1661" t="str">
            <v>ÉCROU REPOSE-PIEDS MICRO</v>
          </cell>
          <cell r="D1661" t="str">
            <v>3</v>
          </cell>
          <cell r="E1661">
            <v>24</v>
          </cell>
          <cell r="F1661" t="str">
            <v>NUT FOOTPLATE MICRO 3</v>
          </cell>
        </row>
        <row r="1662">
          <cell r="A1662">
            <v>4390103</v>
          </cell>
          <cell r="B1662">
            <v>4390103</v>
          </cell>
          <cell r="C1662" t="str">
            <v>BOUTON DE DÉBLOCAGE SWING</v>
          </cell>
          <cell r="D1662" t="str">
            <v xml:space="preserve"> </v>
          </cell>
          <cell r="E1662">
            <v>13</v>
          </cell>
          <cell r="F1662" t="str">
            <v>RELEASE BUTTON SWING</v>
          </cell>
        </row>
        <row r="1663">
          <cell r="A1663">
            <v>4391006</v>
          </cell>
          <cell r="B1663">
            <v>4391006</v>
          </cell>
          <cell r="C1663" t="str">
            <v>BAGUE S3 SWING PLASTIQUE</v>
          </cell>
          <cell r="D1663" t="str">
            <v xml:space="preserve"> </v>
          </cell>
          <cell r="E1663">
            <v>8</v>
          </cell>
          <cell r="F1663" t="str">
            <v>BUSHING S3 SWING PLASTIC</v>
          </cell>
        </row>
        <row r="1664">
          <cell r="A1664">
            <v>4391017</v>
          </cell>
          <cell r="B1664">
            <v>4391017</v>
          </cell>
          <cell r="C1664" t="str">
            <v>LOCK KIT CHASSIS S3 SWING</v>
          </cell>
          <cell r="D1664" t="str">
            <v>FRONT INNER</v>
          </cell>
          <cell r="E1664">
            <v>37</v>
          </cell>
          <cell r="F1664" t="str">
            <v>LOCK KIT CHASSIS S3 SWING</v>
          </cell>
        </row>
        <row r="1665">
          <cell r="A1665">
            <v>4391018</v>
          </cell>
          <cell r="B1665">
            <v>4391018</v>
          </cell>
          <cell r="C1665" t="str">
            <v>LOCK KIT CHASSIS S3 SWING</v>
          </cell>
          <cell r="D1665" t="str">
            <v>FRONT OUTER</v>
          </cell>
          <cell r="E1665">
            <v>77</v>
          </cell>
          <cell r="F1665" t="str">
            <v>LOCK KIT CHASSIS S3 SWING</v>
          </cell>
        </row>
        <row r="1666">
          <cell r="A1666">
            <v>4391101</v>
          </cell>
          <cell r="B1666">
            <v>4391101</v>
          </cell>
          <cell r="C1666" t="str">
            <v>REPOSE-PIEDS SWING S3 PAR</v>
          </cell>
          <cell r="D1666" t="str">
            <v>TIE SUPÉRIEURE GAUCHE</v>
          </cell>
          <cell r="E1666">
            <v>184</v>
          </cell>
          <cell r="F1666" t="str">
            <v>FOOTREST SWING S3 LEFT UP</v>
          </cell>
        </row>
        <row r="1667">
          <cell r="A1667">
            <v>4391102</v>
          </cell>
          <cell r="B1667">
            <v>4391102</v>
          </cell>
          <cell r="C1667" t="str">
            <v>REPOSE-PIEDS SWING S3 PAR</v>
          </cell>
          <cell r="D1667" t="str">
            <v>TIE SUPÉRIEURE DROITE</v>
          </cell>
          <cell r="E1667">
            <v>184</v>
          </cell>
          <cell r="F1667" t="str">
            <v>FOOTREST SWING S3 RIGHT U</v>
          </cell>
        </row>
        <row r="1668">
          <cell r="A1668">
            <v>4391103</v>
          </cell>
          <cell r="B1668">
            <v>4391103</v>
          </cell>
          <cell r="C1668" t="str">
            <v>REPOSE-PIEDS SWING S3 GAU</v>
          </cell>
          <cell r="D1668" t="str">
            <v>CHE COMPLET 33/36</v>
          </cell>
          <cell r="E1668">
            <v>364</v>
          </cell>
          <cell r="F1668" t="str">
            <v>FOOTREST SWING S3 LEFT CO</v>
          </cell>
        </row>
        <row r="1669">
          <cell r="A1669">
            <v>4391104</v>
          </cell>
          <cell r="B1669">
            <v>4391104</v>
          </cell>
          <cell r="C1669" t="str">
            <v>REPOSE-PIEDS SWING S3 DRO</v>
          </cell>
          <cell r="D1669" t="str">
            <v>ITE COMPLET 33/36</v>
          </cell>
          <cell r="E1669">
            <v>364</v>
          </cell>
          <cell r="F1669" t="str">
            <v>FOOTREST SWING S3 RIGHT C</v>
          </cell>
        </row>
        <row r="1670">
          <cell r="A1670">
            <v>4391105</v>
          </cell>
          <cell r="B1670">
            <v>4391105</v>
          </cell>
          <cell r="C1670" t="str">
            <v>REPOSE-PIEDS SWING S3 GAU</v>
          </cell>
          <cell r="D1670" t="str">
            <v>CHE COMPLET 39/42</v>
          </cell>
          <cell r="E1670">
            <v>364</v>
          </cell>
          <cell r="F1670" t="str">
            <v>FOOTREST SWING S3 LEFT CO</v>
          </cell>
        </row>
        <row r="1671">
          <cell r="A1671">
            <v>4391106</v>
          </cell>
          <cell r="B1671">
            <v>4391106</v>
          </cell>
          <cell r="C1671" t="str">
            <v>REPOSE-PIEDS SWING S3 DRO</v>
          </cell>
          <cell r="D1671" t="str">
            <v>ITE COMPLET 39/42</v>
          </cell>
          <cell r="E1671">
            <v>364</v>
          </cell>
          <cell r="F1671" t="str">
            <v>FOOTREST SWING S3 RIGHT C</v>
          </cell>
        </row>
        <row r="1672">
          <cell r="A1672">
            <v>4391107</v>
          </cell>
          <cell r="B1672">
            <v>4391107</v>
          </cell>
          <cell r="C1672" t="str">
            <v>REPOSE-PIEDS SWING S3 GAU</v>
          </cell>
          <cell r="D1672" t="str">
            <v>CHE COMPLET 45</v>
          </cell>
          <cell r="E1672">
            <v>364</v>
          </cell>
          <cell r="F1672" t="str">
            <v>FOOTREST SWING S3 LEFT CO</v>
          </cell>
        </row>
        <row r="1673">
          <cell r="A1673">
            <v>4391108</v>
          </cell>
          <cell r="B1673">
            <v>4391108</v>
          </cell>
          <cell r="C1673" t="str">
            <v>REPOSE-PIEDS SWING S3 DRO</v>
          </cell>
          <cell r="D1673" t="str">
            <v>ITE COMPLET 45</v>
          </cell>
          <cell r="E1673">
            <v>364</v>
          </cell>
          <cell r="F1673" t="str">
            <v>FOOTREST SWING S3 RIGHT C</v>
          </cell>
        </row>
        <row r="1674">
          <cell r="A1674">
            <v>4391109</v>
          </cell>
          <cell r="B1674">
            <v>4391109</v>
          </cell>
          <cell r="C1674" t="str">
            <v>REPOSE-PIEDS SWING S3 GAU</v>
          </cell>
          <cell r="D1674" t="str">
            <v>CHE COMPLET 50</v>
          </cell>
          <cell r="E1674">
            <v>364</v>
          </cell>
          <cell r="F1674" t="str">
            <v>FOOTREST SWING S3 LEFT CO</v>
          </cell>
        </row>
        <row r="1675">
          <cell r="A1675">
            <v>4391110</v>
          </cell>
          <cell r="B1675">
            <v>4391110</v>
          </cell>
          <cell r="C1675" t="str">
            <v>REPOSE-PIEDS SWING S3 DRO</v>
          </cell>
          <cell r="D1675" t="str">
            <v>ITE COMPLET 50</v>
          </cell>
          <cell r="E1675">
            <v>364</v>
          </cell>
          <cell r="F1675" t="str">
            <v>FOOTREST SWING S3 RIGHT C</v>
          </cell>
        </row>
        <row r="1676">
          <cell r="A1676">
            <v>4391111</v>
          </cell>
          <cell r="B1676">
            <v>4391111</v>
          </cell>
          <cell r="C1676" t="str">
            <v>REPOSE-PIEDS SWING S3 G S</v>
          </cell>
          <cell r="D1676" t="str">
            <v>ANS APPUI-PIED NON PEINT</v>
          </cell>
          <cell r="E1676" t="e">
            <v>#N/A</v>
          </cell>
          <cell r="F1676" t="str">
            <v>FOOTREST SWING S3 LEFT WI</v>
          </cell>
        </row>
        <row r="1677">
          <cell r="A1677">
            <v>4391112</v>
          </cell>
          <cell r="B1677">
            <v>4391112</v>
          </cell>
          <cell r="C1677" t="str">
            <v>REPOSE-PIEDS SWING S3 D S</v>
          </cell>
          <cell r="D1677" t="str">
            <v>ANS APPUI-PIED NON PEINT</v>
          </cell>
          <cell r="E1677">
            <v>184</v>
          </cell>
          <cell r="F1677" t="str">
            <v>FOOTREST SWING S3 RIGHT W</v>
          </cell>
        </row>
        <row r="1678">
          <cell r="A1678">
            <v>4391133</v>
          </cell>
          <cell r="B1678">
            <v>4391133</v>
          </cell>
          <cell r="C1678" t="str">
            <v>REPOSE-PIEDS SWING S3 PAI</v>
          </cell>
          <cell r="D1678" t="str">
            <v>RE COMPL. 33/36</v>
          </cell>
          <cell r="E1678">
            <v>726</v>
          </cell>
          <cell r="F1678" t="str">
            <v>FOOTREST SWING S3 PAIR CO</v>
          </cell>
        </row>
        <row r="1679">
          <cell r="A1679">
            <v>4391139</v>
          </cell>
          <cell r="B1679">
            <v>4391139</v>
          </cell>
          <cell r="C1679" t="str">
            <v>REPOSE-PIEDS SWING S3 PAI</v>
          </cell>
          <cell r="D1679" t="str">
            <v>RE COMPL. 39/42</v>
          </cell>
          <cell r="E1679">
            <v>726</v>
          </cell>
          <cell r="F1679" t="str">
            <v>FOOTREST SWING S3 PAIR CO</v>
          </cell>
        </row>
        <row r="1680">
          <cell r="A1680">
            <v>4391145</v>
          </cell>
          <cell r="B1680">
            <v>4391145</v>
          </cell>
          <cell r="C1680" t="str">
            <v>REPOSE-PIEDS SWING S3 PAI</v>
          </cell>
          <cell r="D1680" t="str">
            <v>RE COMPL. 45</v>
          </cell>
          <cell r="E1680">
            <v>726</v>
          </cell>
          <cell r="F1680" t="str">
            <v>FOOTREST SWING S3 PAIR CO</v>
          </cell>
        </row>
        <row r="1681">
          <cell r="A1681">
            <v>4391150</v>
          </cell>
          <cell r="B1681">
            <v>4391150</v>
          </cell>
          <cell r="C1681" t="str">
            <v>REPOSE-PIEDS SWING S3 PAI</v>
          </cell>
          <cell r="D1681" t="str">
            <v>RE COMPL. 50</v>
          </cell>
          <cell r="E1681">
            <v>726</v>
          </cell>
          <cell r="F1681" t="str">
            <v>FOOTREST SWING S3 PAIR CO</v>
          </cell>
        </row>
        <row r="1682">
          <cell r="A1682">
            <v>4391233</v>
          </cell>
          <cell r="B1682">
            <v>4391233</v>
          </cell>
          <cell r="C1682" t="str">
            <v>REPOSE-PIEDS SWING S3 PAI</v>
          </cell>
          <cell r="D1682" t="str">
            <v>RE COMPL. 33/36</v>
          </cell>
          <cell r="E1682">
            <v>726</v>
          </cell>
          <cell r="F1682" t="str">
            <v>FOOTREST SWING S3 PAIR CO</v>
          </cell>
        </row>
        <row r="1683">
          <cell r="A1683">
            <v>4391239</v>
          </cell>
          <cell r="B1683">
            <v>4391239</v>
          </cell>
          <cell r="C1683" t="str">
            <v>REPOSE-PIEDS SWING S3 PAI</v>
          </cell>
          <cell r="D1683" t="str">
            <v>RE COMPL. 39/42</v>
          </cell>
          <cell r="E1683">
            <v>726</v>
          </cell>
          <cell r="F1683" t="str">
            <v>FOOTREST SWING S3 PAIR CO</v>
          </cell>
        </row>
        <row r="1684">
          <cell r="A1684">
            <v>4391245</v>
          </cell>
          <cell r="B1684">
            <v>4391245</v>
          </cell>
          <cell r="C1684" t="str">
            <v>REPOSE-PIEDS SWING S3 PAI</v>
          </cell>
          <cell r="D1684" t="str">
            <v>RE COMPL. 45</v>
          </cell>
          <cell r="E1684">
            <v>726</v>
          </cell>
          <cell r="F1684" t="str">
            <v>FOOTREST SWING S3 PAIR CO</v>
          </cell>
        </row>
        <row r="1685">
          <cell r="A1685">
            <v>4391250</v>
          </cell>
          <cell r="B1685">
            <v>4391250</v>
          </cell>
          <cell r="C1685" t="str">
            <v>REPOSE-PIEDS SWING S3 PAI</v>
          </cell>
          <cell r="D1685" t="str">
            <v>RE COMPL. 50</v>
          </cell>
          <cell r="E1685">
            <v>726</v>
          </cell>
          <cell r="F1685" t="str">
            <v>FOOTREST SWING S3 PAIR CO</v>
          </cell>
        </row>
        <row r="1686">
          <cell r="A1686">
            <v>4391333</v>
          </cell>
          <cell r="B1686">
            <v>4391333</v>
          </cell>
          <cell r="C1686" t="str">
            <v>REPOSE-PIEDS SWING S3 PAI</v>
          </cell>
          <cell r="D1686" t="str">
            <v>RE COMPL. 33/36</v>
          </cell>
          <cell r="E1686">
            <v>726</v>
          </cell>
          <cell r="F1686" t="str">
            <v>FOOTREST SWING S3 PAIR CO</v>
          </cell>
        </row>
        <row r="1687">
          <cell r="A1687">
            <v>4391339</v>
          </cell>
          <cell r="B1687">
            <v>4391339</v>
          </cell>
          <cell r="C1687" t="str">
            <v>REPOSE-PIEDS SWING S3 PAI</v>
          </cell>
          <cell r="D1687" t="str">
            <v>RE COMPL. 39/42</v>
          </cell>
          <cell r="E1687">
            <v>726</v>
          </cell>
          <cell r="F1687" t="str">
            <v>FOOTREST SWING S3 PAIR CO</v>
          </cell>
        </row>
        <row r="1688">
          <cell r="A1688">
            <v>4391345</v>
          </cell>
          <cell r="B1688">
            <v>4391345</v>
          </cell>
          <cell r="C1688" t="str">
            <v>REPOSE-PIEDS SWING S3 PAI</v>
          </cell>
          <cell r="D1688" t="str">
            <v>RE COMPL. 45/50</v>
          </cell>
          <cell r="E1688">
            <v>726</v>
          </cell>
          <cell r="F1688" t="str">
            <v>FOOTREST SWING S3 PAIR CO</v>
          </cell>
        </row>
        <row r="1689">
          <cell r="A1689">
            <v>4391433</v>
          </cell>
          <cell r="B1689">
            <v>4391433</v>
          </cell>
          <cell r="C1689" t="str">
            <v>REPOSE-PIEDS SWING S3 PAI</v>
          </cell>
          <cell r="D1689" t="str">
            <v>RE COMPL. 33/36</v>
          </cell>
          <cell r="E1689">
            <v>726</v>
          </cell>
          <cell r="F1689" t="str">
            <v>FOOTREST SWING S3 PAIR CO</v>
          </cell>
        </row>
        <row r="1690">
          <cell r="A1690">
            <v>4391439</v>
          </cell>
          <cell r="B1690">
            <v>4391439</v>
          </cell>
          <cell r="C1690" t="str">
            <v>REPOSE-PIEDS SWING S3 PAI</v>
          </cell>
          <cell r="D1690" t="str">
            <v>RE COMPL. 39/42</v>
          </cell>
          <cell r="E1690">
            <v>726</v>
          </cell>
          <cell r="F1690" t="str">
            <v>FOOTREST SWING S3 PAIR CO</v>
          </cell>
        </row>
        <row r="1691">
          <cell r="A1691">
            <v>4391445</v>
          </cell>
          <cell r="B1691">
            <v>4391445</v>
          </cell>
          <cell r="C1691" t="str">
            <v>REPOSE-PIEDS SWING S3 PAI</v>
          </cell>
          <cell r="D1691" t="str">
            <v>RE COMPL. 45/50</v>
          </cell>
          <cell r="E1691">
            <v>726</v>
          </cell>
          <cell r="F1691" t="str">
            <v>FOOTREST SWING S3 PAIR CO</v>
          </cell>
        </row>
        <row r="1692">
          <cell r="A1692">
            <v>4394003</v>
          </cell>
          <cell r="B1692">
            <v>4394003</v>
          </cell>
          <cell r="C1692" t="str">
            <v>PIÈCE DE DÉBLOCAGE SWING</v>
          </cell>
          <cell r="D1692" t="str">
            <v xml:space="preserve"> </v>
          </cell>
          <cell r="E1692">
            <v>8</v>
          </cell>
          <cell r="F1692" t="str">
            <v>RELEASE PART SWING</v>
          </cell>
        </row>
        <row r="1693">
          <cell r="A1693">
            <v>4394004</v>
          </cell>
          <cell r="B1693">
            <v>4394004</v>
          </cell>
          <cell r="C1693" t="str">
            <v>VIS DE DÉBLOCAGE SWING</v>
          </cell>
          <cell r="D1693" t="str">
            <v xml:space="preserve"> </v>
          </cell>
          <cell r="E1693">
            <v>8</v>
          </cell>
          <cell r="F1693" t="str">
            <v>RELEASE SCREW SWING</v>
          </cell>
        </row>
        <row r="1694">
          <cell r="A1694">
            <v>4394005</v>
          </cell>
          <cell r="B1694">
            <v>4394005</v>
          </cell>
          <cell r="C1694" t="str">
            <v>POUSSOIR À RESSORT SWING</v>
          </cell>
          <cell r="D1694" t="str">
            <v xml:space="preserve"> </v>
          </cell>
          <cell r="E1694">
            <v>8</v>
          </cell>
          <cell r="F1694" t="str">
            <v>SPRING PUSH SWING</v>
          </cell>
        </row>
        <row r="1695">
          <cell r="A1695">
            <v>4400004</v>
          </cell>
          <cell r="B1695">
            <v>4400004</v>
          </cell>
          <cell r="C1695" t="str">
            <v>GALET PROTECTIONS LATÉRAL</v>
          </cell>
          <cell r="D1695" t="str">
            <v>ES</v>
          </cell>
          <cell r="E1695">
            <v>13</v>
          </cell>
          <cell r="F1695" t="str">
            <v>ROLL SIDEGUARDS</v>
          </cell>
        </row>
        <row r="1696">
          <cell r="A1696">
            <v>4400008</v>
          </cell>
          <cell r="B1696">
            <v>4400008</v>
          </cell>
          <cell r="C1696" t="str">
            <v>JEU COMPLET DE FIXATIONS</v>
          </cell>
          <cell r="D1696" t="str">
            <v>DE PROTECTIONS LATÉRALES</v>
          </cell>
          <cell r="E1696">
            <v>53</v>
          </cell>
          <cell r="F1696" t="str">
            <v>ATTACHMENTS SIDEGUARDS CO</v>
          </cell>
        </row>
        <row r="1697">
          <cell r="A1697">
            <v>4400009</v>
          </cell>
          <cell r="B1697">
            <v>4400009</v>
          </cell>
          <cell r="C1697" t="str">
            <v>FIXATIONS DES PROTECTIONS</v>
          </cell>
          <cell r="D1697" t="str">
            <v xml:space="preserve"> LATÉRALES, PIÈCES</v>
          </cell>
          <cell r="E1697">
            <v>29</v>
          </cell>
          <cell r="F1697" t="str">
            <v>ATTACHMENTS SIDEGUARDS PC</v>
          </cell>
        </row>
        <row r="1698">
          <cell r="A1698">
            <v>4400010</v>
          </cell>
          <cell r="B1698">
            <v>4400010</v>
          </cell>
          <cell r="C1698" t="str">
            <v>PROTECTIONS LATÉRALES EN</v>
          </cell>
          <cell r="D1698" t="str">
            <v>PLASTIQUE 24" PAIRE</v>
          </cell>
          <cell r="E1698">
            <v>191</v>
          </cell>
          <cell r="F1698" t="str">
            <v>SIDEGUARDS PLASTIC 24" PA</v>
          </cell>
        </row>
        <row r="1699">
          <cell r="A1699">
            <v>4400011</v>
          </cell>
          <cell r="B1699">
            <v>4400011</v>
          </cell>
          <cell r="C1699" t="str">
            <v>PROTECTIONS LATÉRALES EN</v>
          </cell>
          <cell r="D1699" t="str">
            <v>PLASTIQUE À DROITE 24"</v>
          </cell>
          <cell r="E1699">
            <v>81</v>
          </cell>
          <cell r="F1699" t="str">
            <v>SIDEGUARDS PLASTIC RIGHT</v>
          </cell>
        </row>
        <row r="1700">
          <cell r="A1700">
            <v>4400012</v>
          </cell>
          <cell r="B1700">
            <v>4400012</v>
          </cell>
          <cell r="C1700" t="str">
            <v>PROTECTIONS LATÉRALES EN</v>
          </cell>
          <cell r="D1700" t="str">
            <v>PLASTIQUE À GAUCHE 24"</v>
          </cell>
          <cell r="E1700">
            <v>81</v>
          </cell>
          <cell r="F1700" t="str">
            <v>SIDEGUARDS PLASTIC LEFT 2</v>
          </cell>
        </row>
        <row r="1701">
          <cell r="A1701">
            <v>4400050</v>
          </cell>
          <cell r="B1701">
            <v>4400050</v>
          </cell>
          <cell r="C1701" t="str">
            <v>PROTECTION LATÉRALE M3 CP</v>
          </cell>
          <cell r="D1701" t="str">
            <v>L. AVEC PAIRE FIXATIONS</v>
          </cell>
          <cell r="E1701">
            <v>384</v>
          </cell>
          <cell r="F1701" t="str">
            <v>SIDEGUARD M3 CPL W. ATTAC</v>
          </cell>
        </row>
        <row r="1702">
          <cell r="A1702">
            <v>4400051</v>
          </cell>
          <cell r="B1702">
            <v>4400051</v>
          </cell>
          <cell r="C1702" t="str">
            <v>PROTECTION LATÉRALE M3 GA</v>
          </cell>
          <cell r="D1702" t="str">
            <v>UCHE</v>
          </cell>
          <cell r="E1702">
            <v>191</v>
          </cell>
          <cell r="F1702" t="str">
            <v>SIDEGUARD M3 LEFT</v>
          </cell>
        </row>
        <row r="1703">
          <cell r="A1703">
            <v>4400052</v>
          </cell>
          <cell r="B1703">
            <v>4400052</v>
          </cell>
          <cell r="C1703" t="str">
            <v>PROTECTION LATÉRALE M3 DR</v>
          </cell>
          <cell r="D1703" t="str">
            <v>OITE</v>
          </cell>
          <cell r="E1703">
            <v>191</v>
          </cell>
          <cell r="F1703" t="str">
            <v>SIDEGUARD M3 RIGHT</v>
          </cell>
        </row>
        <row r="1704">
          <cell r="A1704">
            <v>4400053</v>
          </cell>
          <cell r="B1704">
            <v>4400053</v>
          </cell>
          <cell r="C1704" t="str">
            <v>PROTECTION LATÉRALE M3 CP</v>
          </cell>
          <cell r="D1704" t="str">
            <v>L AVEC FIXATION À GAUCHE</v>
          </cell>
          <cell r="E1704">
            <v>208</v>
          </cell>
          <cell r="F1704" t="str">
            <v>SIDEGUARD M3 CPL W. ATTAC</v>
          </cell>
        </row>
        <row r="1705">
          <cell r="A1705">
            <v>4401013</v>
          </cell>
          <cell r="B1705">
            <v>4401013</v>
          </cell>
          <cell r="C1705" t="str">
            <v>PROTECTION LATÉRALE S3/U3</v>
          </cell>
          <cell r="D1705" t="str">
            <v xml:space="preserve"> GAUCHE AVEC FIXATION</v>
          </cell>
          <cell r="E1705">
            <v>228</v>
          </cell>
          <cell r="F1705" t="str">
            <v>SIDE GUARD S3/U3 LEFT W.</v>
          </cell>
        </row>
        <row r="1706">
          <cell r="A1706">
            <v>4401014</v>
          </cell>
          <cell r="B1706">
            <v>4401014</v>
          </cell>
          <cell r="C1706" t="str">
            <v>PROTECTION LATÉRALE S3/U3</v>
          </cell>
          <cell r="D1706" t="str">
            <v xml:space="preserve"> DROITE AVEC FIXATION</v>
          </cell>
          <cell r="E1706">
            <v>228</v>
          </cell>
          <cell r="F1706" t="str">
            <v>SIDE GUARD S3/ U3 RIGHT W</v>
          </cell>
        </row>
        <row r="1707">
          <cell r="A1707">
            <v>4401020</v>
          </cell>
          <cell r="B1707">
            <v>4401020</v>
          </cell>
          <cell r="C1707" t="str">
            <v>GALET PROTECTION LATÉRALE</v>
          </cell>
          <cell r="D1707" t="str">
            <v xml:space="preserve"> ARRIÈRE S3</v>
          </cell>
          <cell r="E1707">
            <v>13</v>
          </cell>
          <cell r="F1707" t="str">
            <v>ROLL REAR SIDEGUARD S3</v>
          </cell>
        </row>
        <row r="1708">
          <cell r="A1708">
            <v>4401065</v>
          </cell>
          <cell r="B1708">
            <v>4401065</v>
          </cell>
          <cell r="C1708" t="str">
            <v>ÉCROU À L’INTÉRIEUR DE LA</v>
          </cell>
          <cell r="D1708" t="str">
            <v xml:space="preserve"> FIXATION D’ACCOUDOIR S3</v>
          </cell>
          <cell r="E1708">
            <v>33</v>
          </cell>
          <cell r="F1708" t="str">
            <v>NUT INSIDE ARMREST ATTACH</v>
          </cell>
        </row>
        <row r="1709">
          <cell r="A1709">
            <v>4401081</v>
          </cell>
          <cell r="B1709">
            <v>4401081</v>
          </cell>
          <cell r="C1709" t="str">
            <v>ELÉVATION SUPPORT ACCOUDO</v>
          </cell>
          <cell r="D1709" t="str">
            <v>IR S3 26" À DROITE</v>
          </cell>
          <cell r="E1709">
            <v>13</v>
          </cell>
          <cell r="F1709" t="str">
            <v>RAISE ARMSUPPORT S3 26" R</v>
          </cell>
        </row>
        <row r="1710">
          <cell r="A1710">
            <v>4401082</v>
          </cell>
          <cell r="B1710">
            <v>4401082</v>
          </cell>
          <cell r="C1710" t="str">
            <v>ELÉVATION SUPPORT ACCOUDO</v>
          </cell>
          <cell r="D1710" t="str">
            <v>IR S3 26" À GAUCHE</v>
          </cell>
          <cell r="E1710">
            <v>13</v>
          </cell>
          <cell r="F1710" t="str">
            <v>RAISE ARMSUPPORT S3 26" L</v>
          </cell>
        </row>
        <row r="1711">
          <cell r="A1711">
            <v>4401200</v>
          </cell>
          <cell r="B1711">
            <v>4401200</v>
          </cell>
          <cell r="C1711" t="str">
            <v>ACCOUDOIR S3/U3 CPL 24" P</v>
          </cell>
          <cell r="D1711" t="str">
            <v>AIRE</v>
          </cell>
          <cell r="E1711">
            <v>479</v>
          </cell>
          <cell r="F1711" t="str">
            <v>ARMREST S3/U3 CPL 24" PAI</v>
          </cell>
        </row>
        <row r="1712">
          <cell r="A1712">
            <v>4401201</v>
          </cell>
          <cell r="B1712">
            <v>4401201</v>
          </cell>
          <cell r="C1712" t="str">
            <v>ACCOUDOIR S3/U3 24" À GAU</v>
          </cell>
          <cell r="D1712" t="str">
            <v>CHE</v>
          </cell>
          <cell r="E1712">
            <v>217</v>
          </cell>
          <cell r="F1712" t="str">
            <v>ARMREST S3/U3 24" LEFT</v>
          </cell>
        </row>
        <row r="1713">
          <cell r="A1713">
            <v>4401202</v>
          </cell>
          <cell r="B1713">
            <v>4401202</v>
          </cell>
          <cell r="C1713" t="str">
            <v>ACCOUDOIR S3/U3 24" À DRO</v>
          </cell>
          <cell r="D1713" t="str">
            <v>ITE</v>
          </cell>
          <cell r="E1713">
            <v>217</v>
          </cell>
          <cell r="F1713" t="str">
            <v>ARMREST S3/U3 24" RIGHT</v>
          </cell>
        </row>
        <row r="1714">
          <cell r="A1714">
            <v>4401241</v>
          </cell>
          <cell r="B1714">
            <v>4401241</v>
          </cell>
          <cell r="C1714" t="str">
            <v>CACHE LATÉRAL ACCOUDOIR S</v>
          </cell>
          <cell r="D1714" t="str">
            <v>3 GAUCHE 24" CPL</v>
          </cell>
          <cell r="E1714">
            <v>171</v>
          </cell>
          <cell r="F1714" t="str">
            <v>SIDE COVER ARMREST S3 LEF</v>
          </cell>
        </row>
        <row r="1715">
          <cell r="A1715">
            <v>4401242</v>
          </cell>
          <cell r="B1715">
            <v>4401242</v>
          </cell>
          <cell r="C1715" t="str">
            <v>CACHE LATÉRAL ACCOUDOIR S</v>
          </cell>
          <cell r="D1715" t="str">
            <v>3 DROITE 24" CPL</v>
          </cell>
          <cell r="E1715">
            <v>171</v>
          </cell>
          <cell r="F1715" t="str">
            <v>SIDE COVER ARMREST S3 RIG</v>
          </cell>
        </row>
        <row r="1716">
          <cell r="A1716">
            <v>4401243</v>
          </cell>
          <cell r="B1716">
            <v>4401243</v>
          </cell>
          <cell r="C1716" t="str">
            <v>COUSSIN D’ACCOUDOIR AVEC</v>
          </cell>
          <cell r="D1716" t="str">
            <v>PROFILÉ AL</v>
          </cell>
          <cell r="E1716">
            <v>171</v>
          </cell>
          <cell r="F1716" t="str">
            <v>ARMREST PAD INCLUDING AL</v>
          </cell>
        </row>
        <row r="1717">
          <cell r="A1717">
            <v>4401244</v>
          </cell>
          <cell r="B1717">
            <v>4401244</v>
          </cell>
          <cell r="C1717" t="str">
            <v>COUSSIN D’ACCOUDOIR AVEC</v>
          </cell>
          <cell r="D1717" t="str">
            <v>PROFILÉ AL</v>
          </cell>
          <cell r="E1717">
            <v>171</v>
          </cell>
          <cell r="F1717" t="str">
            <v>ARMREST PAD INCLUDING AL</v>
          </cell>
        </row>
        <row r="1718">
          <cell r="A1718">
            <v>4401245</v>
          </cell>
          <cell r="B1718">
            <v>4401245</v>
          </cell>
          <cell r="C1718" t="str">
            <v>CACHE LATÉRAL GAUCHE 26"</v>
          </cell>
          <cell r="D1718" t="str">
            <v>COMPLET</v>
          </cell>
          <cell r="E1718">
            <v>171</v>
          </cell>
          <cell r="F1718" t="str">
            <v>SIDE COVER LEFT 26" COMPL</v>
          </cell>
        </row>
        <row r="1719">
          <cell r="A1719">
            <v>4401246</v>
          </cell>
          <cell r="B1719">
            <v>4401246</v>
          </cell>
          <cell r="C1719" t="str">
            <v>CACHE LATÉRAL DROITE 26"</v>
          </cell>
          <cell r="D1719" t="str">
            <v>COMPLET</v>
          </cell>
          <cell r="E1719">
            <v>171</v>
          </cell>
          <cell r="F1719" t="str">
            <v>SIDE COVER RIGHT 26" COMP</v>
          </cell>
        </row>
        <row r="1720">
          <cell r="A1720">
            <v>4401251</v>
          </cell>
          <cell r="B1720">
            <v>4401251</v>
          </cell>
          <cell r="C1720" t="str">
            <v>COUSSIN EN GEL ADHÉSIF 19</v>
          </cell>
          <cell r="D1720" t="str">
            <v>0*50*10 MM PAIRE</v>
          </cell>
          <cell r="E1720">
            <v>184</v>
          </cell>
          <cell r="F1720" t="str">
            <v>GEL PAD STICK-ON 190*50*1</v>
          </cell>
        </row>
        <row r="1721">
          <cell r="A1721">
            <v>4401252</v>
          </cell>
          <cell r="B1721">
            <v>4401252</v>
          </cell>
          <cell r="C1721" t="str">
            <v>COUSSINNET EN GEL ADHÉSIF</v>
          </cell>
          <cell r="D1721" t="str">
            <v xml:space="preserve"> 190*50*10 MM PIÈCE</v>
          </cell>
          <cell r="E1721">
            <v>94</v>
          </cell>
          <cell r="F1721" t="str">
            <v>GEL PAD STICK-ON 190*50*1</v>
          </cell>
        </row>
        <row r="1722">
          <cell r="A1722">
            <v>4401300</v>
          </cell>
          <cell r="B1722">
            <v>4401300</v>
          </cell>
          <cell r="C1722" t="str">
            <v>ACCOUDOIR S3/U3 26" CPL,</v>
          </cell>
          <cell r="D1722" t="str">
            <v>PAIRE</v>
          </cell>
          <cell r="E1722">
            <v>479</v>
          </cell>
          <cell r="F1722" t="str">
            <v>ARMREST S3/U3 26" CPL PAI</v>
          </cell>
        </row>
        <row r="1723">
          <cell r="A1723">
            <v>4401301</v>
          </cell>
          <cell r="B1723">
            <v>4401301</v>
          </cell>
          <cell r="C1723" t="str">
            <v>ACCOUDOIR S3/U3 26" À GAU</v>
          </cell>
          <cell r="D1723" t="str">
            <v>CHE</v>
          </cell>
          <cell r="E1723">
            <v>200</v>
          </cell>
          <cell r="F1723" t="str">
            <v>ARMREST S3/U3 26" LEFT</v>
          </cell>
        </row>
        <row r="1724">
          <cell r="A1724">
            <v>4401302</v>
          </cell>
          <cell r="B1724">
            <v>4401302</v>
          </cell>
          <cell r="C1724" t="str">
            <v>ACCOUDOIR S3/U3 26" À DRO</v>
          </cell>
          <cell r="D1724" t="str">
            <v>ITE</v>
          </cell>
          <cell r="E1724">
            <v>200</v>
          </cell>
          <cell r="F1724" t="str">
            <v>ARMREST S3/U3 26" RIGHT</v>
          </cell>
        </row>
        <row r="1725">
          <cell r="A1725">
            <v>4401400</v>
          </cell>
          <cell r="B1725">
            <v>4401400</v>
          </cell>
          <cell r="C1725" t="str">
            <v>ACCOUDOIR B3 AVEC PROTECT</v>
          </cell>
          <cell r="D1725" t="str">
            <v>ION LATÉRALE CPL, PAIRE</v>
          </cell>
          <cell r="E1725">
            <v>641</v>
          </cell>
          <cell r="F1725" t="str">
            <v>ARM SUPPORT B3 W SIDEGUAR</v>
          </cell>
        </row>
        <row r="1726">
          <cell r="A1726">
            <v>4401401</v>
          </cell>
          <cell r="B1726">
            <v>4401401</v>
          </cell>
          <cell r="C1726" t="str">
            <v>COUSSIN D’ACCOUDOIR B3 AV</v>
          </cell>
          <cell r="D1726" t="str">
            <v>EC PROFILÉ G.</v>
          </cell>
          <cell r="E1726">
            <v>131</v>
          </cell>
          <cell r="F1726" t="str">
            <v>ARMSUPPORT PAD B3 W PROFI</v>
          </cell>
        </row>
        <row r="1727">
          <cell r="A1727">
            <v>4401402</v>
          </cell>
          <cell r="B1727">
            <v>4401402</v>
          </cell>
          <cell r="C1727" t="str">
            <v>COUSSIN D’ACCOUDOIR B3 AV</v>
          </cell>
          <cell r="D1727" t="str">
            <v>EC PROFILÉ D.</v>
          </cell>
          <cell r="E1727">
            <v>131</v>
          </cell>
          <cell r="F1727" t="str">
            <v>ARMSUPPORT PAD B3 W PROFI</v>
          </cell>
        </row>
        <row r="1728">
          <cell r="A1728">
            <v>4401403</v>
          </cell>
          <cell r="B1728">
            <v>4401403</v>
          </cell>
          <cell r="C1728" t="str">
            <v>SUPPORT ACCOUDOIR B3 GAUC</v>
          </cell>
          <cell r="D1728" t="str">
            <v>HE</v>
          </cell>
          <cell r="E1728">
            <v>208</v>
          </cell>
          <cell r="F1728" t="str">
            <v>ARMSUPPORT PAD B3 LEFT</v>
          </cell>
        </row>
        <row r="1729">
          <cell r="A1729">
            <v>4401404</v>
          </cell>
          <cell r="B1729">
            <v>4401404</v>
          </cell>
          <cell r="C1729" t="str">
            <v>SUPPORT ACCOUDOIR B3 DROI</v>
          </cell>
          <cell r="D1729" t="str">
            <v>TE</v>
          </cell>
          <cell r="E1729">
            <v>208</v>
          </cell>
          <cell r="F1729" t="str">
            <v>ARMSUPPORT PAD B3 RIGHT</v>
          </cell>
        </row>
        <row r="1730">
          <cell r="A1730">
            <v>4401410</v>
          </cell>
          <cell r="B1730">
            <v>4401410</v>
          </cell>
          <cell r="C1730" t="str">
            <v>SUPPORT ACCOUDOIR B3 COUR</v>
          </cell>
          <cell r="D1730" t="str">
            <v>T CACHE LATÉRAL CPL PAIRE</v>
          </cell>
          <cell r="E1730">
            <v>641</v>
          </cell>
          <cell r="F1730" t="str">
            <v>ARMSUPPORT B3 SHORT SGUAR</v>
          </cell>
        </row>
        <row r="1731">
          <cell r="A1731">
            <v>4401570</v>
          </cell>
          <cell r="B1731">
            <v>4401570</v>
          </cell>
          <cell r="C1731" t="str">
            <v>FIXATION ACCOUDOIR S3 CPL</v>
          </cell>
          <cell r="D1731" t="str">
            <v xml:space="preserve"> PAIRE</v>
          </cell>
          <cell r="E1731">
            <v>220</v>
          </cell>
          <cell r="F1731" t="str">
            <v>ATTACHMENT ARMREST S3 CPL</v>
          </cell>
        </row>
        <row r="1732">
          <cell r="A1732">
            <v>4401571</v>
          </cell>
          <cell r="B1732">
            <v>4401571</v>
          </cell>
          <cell r="C1732" t="str">
            <v>FIXATION ACCOUDOIR S3 CPL</v>
          </cell>
          <cell r="D1732" t="str">
            <v xml:space="preserve"> À GAUCHE</v>
          </cell>
          <cell r="E1732">
            <v>110</v>
          </cell>
          <cell r="F1732" t="str">
            <v>ATTACHMENT ARMREST S3 CPL</v>
          </cell>
        </row>
        <row r="1733">
          <cell r="A1733">
            <v>4401572</v>
          </cell>
          <cell r="B1733">
            <v>4401572</v>
          </cell>
          <cell r="C1733" t="str">
            <v>FIXATION ACCOUDOIR S3 CPL</v>
          </cell>
          <cell r="D1733" t="str">
            <v xml:space="preserve"> À DROITE</v>
          </cell>
          <cell r="E1733">
            <v>110</v>
          </cell>
          <cell r="F1733" t="str">
            <v>ATTACHMENT ARMREST S3 CPL</v>
          </cell>
        </row>
        <row r="1734">
          <cell r="A1734">
            <v>4401580</v>
          </cell>
          <cell r="B1734">
            <v>4401580</v>
          </cell>
          <cell r="C1734" t="str">
            <v>FIXATION ACCOUDOIR B3 COU</v>
          </cell>
          <cell r="D1734" t="str">
            <v>RT CPL</v>
          </cell>
          <cell r="E1734">
            <v>212</v>
          </cell>
          <cell r="F1734" t="str">
            <v>ATTACHMENT ARMREST B3 SHO</v>
          </cell>
        </row>
        <row r="1735">
          <cell r="A1735">
            <v>4401581</v>
          </cell>
          <cell r="B1735">
            <v>4401581</v>
          </cell>
          <cell r="C1735" t="str">
            <v>FIXATION ACCOUDOIR B3 COU</v>
          </cell>
          <cell r="D1735" t="str">
            <v>RT CPL GAUCHE</v>
          </cell>
          <cell r="E1735">
            <v>106</v>
          </cell>
          <cell r="F1735" t="str">
            <v>ATTACHMENT ARMREST B3 SHO</v>
          </cell>
        </row>
        <row r="1736">
          <cell r="A1736">
            <v>4401582</v>
          </cell>
          <cell r="B1736">
            <v>4401582</v>
          </cell>
          <cell r="C1736" t="str">
            <v>FIXATION ACCOUDOIR B3 COU</v>
          </cell>
          <cell r="D1736" t="str">
            <v>RT CPL DROITE</v>
          </cell>
          <cell r="E1736">
            <v>106</v>
          </cell>
          <cell r="F1736" t="str">
            <v>ATTACHMENT ARMREST B3 SHO</v>
          </cell>
        </row>
        <row r="1737">
          <cell r="A1737">
            <v>4402430</v>
          </cell>
          <cell r="B1737">
            <v>4402430</v>
          </cell>
          <cell r="C1737" t="str">
            <v>PROTECTION LATÉRALE S3 24</v>
          </cell>
          <cell r="D1737" t="str">
            <v>" CPL PAIRE</v>
          </cell>
          <cell r="E1737">
            <v>379</v>
          </cell>
          <cell r="F1737" t="str">
            <v>SIDEGUARD S3 24" CPL PAIR</v>
          </cell>
        </row>
        <row r="1738">
          <cell r="A1738">
            <v>4402433</v>
          </cell>
          <cell r="B1738">
            <v>4402433</v>
          </cell>
          <cell r="C1738" t="str">
            <v>PROTECTION LATÉRALE S3 PO</v>
          </cell>
          <cell r="D1738" t="str">
            <v>UR S3/X 24-25" GAUCHE</v>
          </cell>
          <cell r="E1738">
            <v>191</v>
          </cell>
          <cell r="F1738" t="str">
            <v>SIDEGUARD S3 FOR S3/X 24-</v>
          </cell>
        </row>
        <row r="1739">
          <cell r="A1739">
            <v>4402434</v>
          </cell>
          <cell r="B1739">
            <v>4402434</v>
          </cell>
          <cell r="C1739" t="str">
            <v>PROTECTION LATÉRALE S3 PO</v>
          </cell>
          <cell r="D1739" t="str">
            <v>UR S3/X 24-25" DROITE</v>
          </cell>
          <cell r="E1739">
            <v>191</v>
          </cell>
          <cell r="F1739" t="str">
            <v>SIDEGUARD S3 FOR S3/X 24-</v>
          </cell>
        </row>
        <row r="1740">
          <cell r="A1740">
            <v>4402470</v>
          </cell>
          <cell r="B1740">
            <v>4402470</v>
          </cell>
          <cell r="C1740" t="str">
            <v>PROTECTION LATÉRALE S3 (X</v>
          </cell>
          <cell r="D1740" t="str">
            <v>) 24" PAIRE COMPLÈTE</v>
          </cell>
          <cell r="E1740">
            <v>379</v>
          </cell>
          <cell r="F1740" t="str">
            <v>SIDEGUARD S3 (X) 24" CPL</v>
          </cell>
        </row>
        <row r="1741">
          <cell r="A1741">
            <v>4402530</v>
          </cell>
          <cell r="B1741">
            <v>4402530</v>
          </cell>
          <cell r="C1741" t="str">
            <v>PROTECTION LATÉRALE S3 25</v>
          </cell>
          <cell r="D1741" t="str">
            <v>" PAIRE COMPLÈTE</v>
          </cell>
          <cell r="E1741">
            <v>379</v>
          </cell>
          <cell r="F1741" t="str">
            <v>SIDEGUARD S3 25" CPL PAIR</v>
          </cell>
        </row>
        <row r="1742">
          <cell r="A1742">
            <v>4402570</v>
          </cell>
          <cell r="B1742">
            <v>4402570</v>
          </cell>
          <cell r="C1742" t="str">
            <v>PROTECTION LATÉRALE S3 (X</v>
          </cell>
          <cell r="D1742" t="str">
            <v>) 25" PAIRE COMPLÈTE</v>
          </cell>
          <cell r="E1742">
            <v>379</v>
          </cell>
          <cell r="F1742" t="str">
            <v>SIDEGUARD S3 (X) 25" CPL</v>
          </cell>
        </row>
        <row r="1743">
          <cell r="A1743">
            <v>4402630</v>
          </cell>
          <cell r="B1743">
            <v>4402630</v>
          </cell>
          <cell r="C1743" t="str">
            <v>PROTECTION LATÉRALE S3 26</v>
          </cell>
          <cell r="D1743" t="str">
            <v>" PAIRE COMPLÈTE</v>
          </cell>
          <cell r="E1743">
            <v>379</v>
          </cell>
          <cell r="F1743" t="str">
            <v>SIDEGUARD S3 26" CPL PAIR</v>
          </cell>
        </row>
        <row r="1744">
          <cell r="A1744">
            <v>4402633</v>
          </cell>
          <cell r="B1744">
            <v>4402633</v>
          </cell>
          <cell r="C1744" t="str">
            <v>PROTECTION LATÉRALE S3 PO</v>
          </cell>
          <cell r="D1744" t="str">
            <v>UR S3/X 26" G</v>
          </cell>
          <cell r="E1744">
            <v>191</v>
          </cell>
          <cell r="F1744" t="str">
            <v>SIDEGUARD S3 FOR S3/X 26"</v>
          </cell>
        </row>
        <row r="1745">
          <cell r="A1745">
            <v>4402634</v>
          </cell>
          <cell r="B1745">
            <v>4402634</v>
          </cell>
          <cell r="C1745" t="str">
            <v>PROTECTION LATÉRALE S3 PO</v>
          </cell>
          <cell r="D1745" t="str">
            <v>UR S3/X 26" D</v>
          </cell>
          <cell r="E1745">
            <v>191</v>
          </cell>
          <cell r="F1745" t="str">
            <v>SIDEGUARD S3 FOR S3/X 26"</v>
          </cell>
        </row>
        <row r="1746">
          <cell r="A1746">
            <v>4402670</v>
          </cell>
          <cell r="B1746">
            <v>4402670</v>
          </cell>
          <cell r="C1746" t="str">
            <v>PROTECTION LATÉRALE S3 (X</v>
          </cell>
          <cell r="D1746" t="str">
            <v>) 26" PAIRE COMPLÈTE</v>
          </cell>
          <cell r="E1746">
            <v>379</v>
          </cell>
          <cell r="F1746" t="str">
            <v>SIDEGUARD S3 (X) 26" CPL</v>
          </cell>
        </row>
        <row r="1747">
          <cell r="A1747">
            <v>4409204</v>
          </cell>
          <cell r="B1747">
            <v>4409204</v>
          </cell>
          <cell r="C1747" t="str">
            <v>VIS À TÊTE CYLINDRIQUE À</v>
          </cell>
          <cell r="D1747" t="str">
            <v>SIX PANS CREUX M5X14</v>
          </cell>
          <cell r="E1747">
            <v>4</v>
          </cell>
          <cell r="F1747" t="str">
            <v>M5X14 SOCKET HEAD CAP SCR</v>
          </cell>
        </row>
        <row r="1748">
          <cell r="A1748">
            <v>4409205</v>
          </cell>
          <cell r="B1748">
            <v>4409205</v>
          </cell>
          <cell r="C1748" t="str">
            <v>ÉCROU ACCOUDOIR S3</v>
          </cell>
          <cell r="D1748" t="str">
            <v xml:space="preserve"> </v>
          </cell>
          <cell r="E1748">
            <v>4</v>
          </cell>
          <cell r="F1748" t="str">
            <v>NUT ARMREST S3</v>
          </cell>
        </row>
        <row r="1749">
          <cell r="A1749">
            <v>4410008</v>
          </cell>
          <cell r="B1749">
            <v>4410008</v>
          </cell>
          <cell r="C1749" t="str">
            <v>PROTECTION LATÉRALE BAMBI</v>
          </cell>
          <cell r="D1749" t="str">
            <v>NO 22" CPL DROITE</v>
          </cell>
          <cell r="E1749">
            <v>175</v>
          </cell>
          <cell r="F1749" t="str">
            <v>SIDEGUARD BAMBINO 22" CPL</v>
          </cell>
        </row>
        <row r="1750">
          <cell r="A1750">
            <v>4410009</v>
          </cell>
          <cell r="B1750">
            <v>4410009</v>
          </cell>
          <cell r="C1750" t="str">
            <v>PROTECTION LATÉRALE BAMBI</v>
          </cell>
          <cell r="D1750" t="str">
            <v>NO 22" CPL GAUCHE</v>
          </cell>
          <cell r="E1750">
            <v>175</v>
          </cell>
          <cell r="F1750" t="str">
            <v>SIDEGUARD BAMBINO 22" CPL</v>
          </cell>
        </row>
        <row r="1751">
          <cell r="A1751">
            <v>4410010</v>
          </cell>
          <cell r="B1751">
            <v>4410010</v>
          </cell>
          <cell r="C1751" t="str">
            <v>PROTECTION LATÉRALE BAMBI</v>
          </cell>
          <cell r="D1751" t="str">
            <v>NO 22" CPL PAIRE</v>
          </cell>
          <cell r="E1751">
            <v>347</v>
          </cell>
          <cell r="F1751" t="str">
            <v>SIDEGUARD BAMBINO 22" CPL</v>
          </cell>
        </row>
        <row r="1752">
          <cell r="A1752">
            <v>4410011</v>
          </cell>
          <cell r="B1752">
            <v>4410011</v>
          </cell>
          <cell r="C1752" t="str">
            <v>PROTECTION LATÉRALE BAMBI</v>
          </cell>
          <cell r="D1752" t="str">
            <v>NO 22" DROITE</v>
          </cell>
          <cell r="E1752">
            <v>123</v>
          </cell>
          <cell r="F1752" t="str">
            <v>SIDEGUARD BAMBINO 22" RIG</v>
          </cell>
        </row>
        <row r="1753">
          <cell r="A1753">
            <v>4410012</v>
          </cell>
          <cell r="B1753">
            <v>4410012</v>
          </cell>
          <cell r="C1753" t="str">
            <v>PROTECTION LATÉRALE BAMBI</v>
          </cell>
          <cell r="D1753" t="str">
            <v>NO 22" GAUCHE</v>
          </cell>
          <cell r="E1753">
            <v>123</v>
          </cell>
          <cell r="F1753" t="str">
            <v>SIDEGUARD BAMBINO 22" LEF</v>
          </cell>
        </row>
        <row r="1754">
          <cell r="A1754">
            <v>4410013</v>
          </cell>
          <cell r="B1754">
            <v>4410013</v>
          </cell>
          <cell r="C1754" t="str">
            <v>FIXATIONS PROTECTIONS LAT</v>
          </cell>
          <cell r="D1754" t="str">
            <v>ÉRALES BAMBINO PAIRE</v>
          </cell>
          <cell r="E1754">
            <v>151</v>
          </cell>
          <cell r="F1754" t="str">
            <v>ATTACHMENTS SIDEGUARDS BA</v>
          </cell>
        </row>
        <row r="1755">
          <cell r="A1755">
            <v>4410015</v>
          </cell>
          <cell r="B1755">
            <v>4410015</v>
          </cell>
          <cell r="C1755" t="str">
            <v>PROTECTION LATÉRALE BAMBI</v>
          </cell>
          <cell r="D1755" t="str">
            <v>NO 20" PAIRE</v>
          </cell>
          <cell r="E1755">
            <v>347</v>
          </cell>
          <cell r="F1755" t="str">
            <v>SIDEGUARD BAMBINO 20" PAI</v>
          </cell>
        </row>
        <row r="1756">
          <cell r="A1756">
            <v>4410016</v>
          </cell>
          <cell r="B1756">
            <v>4410016</v>
          </cell>
          <cell r="C1756" t="str">
            <v>PROTECTION LATÉRALE BAMBI</v>
          </cell>
          <cell r="D1756" t="str">
            <v>NO 20" DROITE</v>
          </cell>
          <cell r="E1756">
            <v>123</v>
          </cell>
          <cell r="F1756" t="str">
            <v>SIDEGUARD BAMBINO 20" RIG</v>
          </cell>
        </row>
        <row r="1757">
          <cell r="A1757">
            <v>4410017</v>
          </cell>
          <cell r="B1757">
            <v>4410017</v>
          </cell>
          <cell r="C1757" t="str">
            <v>PROTECTION LATÉRALE BAMBI</v>
          </cell>
          <cell r="D1757" t="str">
            <v>NO 20" GAUCHE</v>
          </cell>
          <cell r="E1757">
            <v>123</v>
          </cell>
          <cell r="F1757" t="str">
            <v>SIDEGUARD BAMBINO 20" LEF</v>
          </cell>
        </row>
        <row r="1758">
          <cell r="A1758">
            <v>4410018</v>
          </cell>
          <cell r="B1758">
            <v>4410018</v>
          </cell>
          <cell r="C1758" t="str">
            <v>FIXATIONS PROTECTIONS LAT</v>
          </cell>
          <cell r="D1758" t="str">
            <v>ÉRALES BAMBINO PCS</v>
          </cell>
          <cell r="E1758">
            <v>77</v>
          </cell>
          <cell r="F1758" t="str">
            <v>ATTACHMENTS SIDEGUARDS BA</v>
          </cell>
        </row>
        <row r="1759">
          <cell r="A1759">
            <v>4410020</v>
          </cell>
          <cell r="B1759">
            <v>4410020</v>
          </cell>
          <cell r="C1759" t="str">
            <v>TUBE D’ACCOUDOIR</v>
          </cell>
          <cell r="D1759" t="str">
            <v xml:space="preserve"> </v>
          </cell>
          <cell r="E1759">
            <v>57</v>
          </cell>
          <cell r="F1759" t="str">
            <v>ARMREST TUBE</v>
          </cell>
        </row>
        <row r="1760">
          <cell r="A1760">
            <v>4410021</v>
          </cell>
          <cell r="B1760">
            <v>4410021</v>
          </cell>
          <cell r="C1760" t="str">
            <v>FIXATION SUPPORT ACCOUDOI</v>
          </cell>
          <cell r="D1760" t="str">
            <v>R</v>
          </cell>
          <cell r="E1760">
            <v>8</v>
          </cell>
          <cell r="F1760" t="str">
            <v>BRACKET ARMREST CLAMP</v>
          </cell>
        </row>
        <row r="1761">
          <cell r="A1761">
            <v>4410022</v>
          </cell>
          <cell r="B1761">
            <v>4410022</v>
          </cell>
          <cell r="C1761" t="str">
            <v>TUBE D’ACCOUDOIR RALLONGÉ</v>
          </cell>
          <cell r="D1761" t="str">
            <v xml:space="preserve"> 35 MM</v>
          </cell>
          <cell r="E1761">
            <v>70</v>
          </cell>
          <cell r="F1761" t="str">
            <v>ARMREST TUBE EXTENDED 35</v>
          </cell>
        </row>
        <row r="1762">
          <cell r="A1762">
            <v>4410031</v>
          </cell>
          <cell r="B1762">
            <v>4410031</v>
          </cell>
          <cell r="C1762" t="str">
            <v>FIXATION ACCOUDOIR BAMBIN</v>
          </cell>
          <cell r="D1762" t="str">
            <v>O CPL</v>
          </cell>
          <cell r="E1762">
            <v>220</v>
          </cell>
          <cell r="F1762" t="str">
            <v>ATTACHMENT ARMREST BAMBIN</v>
          </cell>
        </row>
        <row r="1763">
          <cell r="A1763">
            <v>4410061</v>
          </cell>
          <cell r="B1763">
            <v>4410061</v>
          </cell>
          <cell r="C1763" t="str">
            <v>TUBE DE FIXATION 24" PROT</v>
          </cell>
          <cell r="D1763" t="str">
            <v>ECTION LATÉRALE DROITE</v>
          </cell>
          <cell r="E1763">
            <v>44</v>
          </cell>
          <cell r="F1763" t="str">
            <v>ATTACHMENT TUBE 24" RIGHT</v>
          </cell>
        </row>
        <row r="1764">
          <cell r="A1764">
            <v>4410062</v>
          </cell>
          <cell r="B1764">
            <v>4410062</v>
          </cell>
          <cell r="C1764" t="str">
            <v>TUBE DE FIXATION 24" PROT</v>
          </cell>
          <cell r="D1764" t="str">
            <v>ECTION LATÉRALE GAUCHE</v>
          </cell>
          <cell r="E1764">
            <v>44</v>
          </cell>
          <cell r="F1764" t="str">
            <v>ATTACHMENT TUBE 24" LEFT</v>
          </cell>
        </row>
        <row r="1765">
          <cell r="A1765">
            <v>4410071</v>
          </cell>
          <cell r="B1765">
            <v>4410071</v>
          </cell>
          <cell r="C1765" t="str">
            <v>TUBE DE FIXATION 22" PROT</v>
          </cell>
          <cell r="D1765" t="str">
            <v>ECTION LATÉRALE DROITE</v>
          </cell>
          <cell r="E1765">
            <v>44</v>
          </cell>
          <cell r="F1765" t="str">
            <v>ATTACHMENT TUBE 22" RIGHT</v>
          </cell>
        </row>
        <row r="1766">
          <cell r="A1766">
            <v>4410072</v>
          </cell>
          <cell r="B1766">
            <v>4410072</v>
          </cell>
          <cell r="C1766" t="str">
            <v>TUBE DE FIXATION 22" PROT</v>
          </cell>
          <cell r="D1766" t="str">
            <v>ECTION LATÉRALE GAUCHE</v>
          </cell>
          <cell r="E1766">
            <v>44</v>
          </cell>
          <cell r="F1766" t="str">
            <v>ATTACHMENT TUBE 22" LEFT</v>
          </cell>
        </row>
        <row r="1767">
          <cell r="A1767">
            <v>4410073</v>
          </cell>
          <cell r="B1767">
            <v>4410073</v>
          </cell>
          <cell r="C1767" t="str">
            <v>TUBE DE FIXATION 20" À DR</v>
          </cell>
          <cell r="D1767" t="str">
            <v>OITE BAMBINO</v>
          </cell>
          <cell r="E1767">
            <v>44</v>
          </cell>
          <cell r="F1767" t="str">
            <v>ATTACHMENT TUBE 20" RIGHT</v>
          </cell>
        </row>
        <row r="1768">
          <cell r="A1768">
            <v>4410074</v>
          </cell>
          <cell r="B1768">
            <v>4410074</v>
          </cell>
          <cell r="C1768" t="str">
            <v>TUBE DE FIXATION 20" À GA</v>
          </cell>
          <cell r="D1768" t="str">
            <v>UCHE BAMBINO</v>
          </cell>
          <cell r="E1768">
            <v>44</v>
          </cell>
          <cell r="F1768" t="str">
            <v>ATTACHMENT TUBE 20" LEFT</v>
          </cell>
        </row>
        <row r="1769">
          <cell r="A1769">
            <v>4410110</v>
          </cell>
          <cell r="B1769">
            <v>4410110</v>
          </cell>
          <cell r="C1769" t="str">
            <v>PROTECTION LATÉRALE BAMBI</v>
          </cell>
          <cell r="D1769" t="str">
            <v>NO 22" HIVER PAIRE</v>
          </cell>
          <cell r="E1769">
            <v>347</v>
          </cell>
          <cell r="F1769" t="str">
            <v>SIDEGUARD BAMBINO 22" WIN</v>
          </cell>
        </row>
        <row r="1770">
          <cell r="A1770">
            <v>4410111</v>
          </cell>
          <cell r="B1770">
            <v>4410111</v>
          </cell>
          <cell r="C1770" t="str">
            <v>PROTECTION LATÉRALE BAMBI</v>
          </cell>
          <cell r="D1770" t="str">
            <v>NO 22" HIVER DROITE</v>
          </cell>
          <cell r="E1770">
            <v>123</v>
          </cell>
          <cell r="F1770" t="str">
            <v>SIDEGUARD BAMBINO 22" WIN</v>
          </cell>
        </row>
        <row r="1771">
          <cell r="A1771">
            <v>4410112</v>
          </cell>
          <cell r="B1771">
            <v>4410112</v>
          </cell>
          <cell r="C1771" t="str">
            <v>PROTECTION LATÉRALE BAMBI</v>
          </cell>
          <cell r="D1771" t="str">
            <v>NO 22" HIVER GAUCHE</v>
          </cell>
          <cell r="E1771">
            <v>123</v>
          </cell>
          <cell r="F1771" t="str">
            <v>SIDEGUARD BAMBINO 22" WIN</v>
          </cell>
        </row>
        <row r="1772">
          <cell r="A1772">
            <v>4410115</v>
          </cell>
          <cell r="B1772">
            <v>4410115</v>
          </cell>
          <cell r="C1772" t="str">
            <v>PROTECTIONS LATÉRALES BAM</v>
          </cell>
          <cell r="D1772" t="str">
            <v>BINO HIVER 20"</v>
          </cell>
          <cell r="E1772">
            <v>347</v>
          </cell>
          <cell r="F1772" t="str">
            <v>SIDEGUARDS BAMBINO WINTER</v>
          </cell>
        </row>
        <row r="1773">
          <cell r="A1773">
            <v>4410116</v>
          </cell>
          <cell r="B1773">
            <v>4410116</v>
          </cell>
          <cell r="C1773" t="str">
            <v>PROTECTION LATÉRALE BAMBI</v>
          </cell>
          <cell r="D1773" t="str">
            <v>NO 20" HIVER DROITE</v>
          </cell>
          <cell r="E1773">
            <v>123</v>
          </cell>
          <cell r="F1773" t="str">
            <v>SIDEGUARD BAMBINO 20" WIN</v>
          </cell>
        </row>
        <row r="1774">
          <cell r="A1774">
            <v>4410117</v>
          </cell>
          <cell r="B1774">
            <v>4410117</v>
          </cell>
          <cell r="C1774" t="str">
            <v>PROTECTION LATÉRALE BAMBI</v>
          </cell>
          <cell r="D1774" t="str">
            <v>NO 20" HIVER GAUCHE</v>
          </cell>
          <cell r="E1774">
            <v>123</v>
          </cell>
          <cell r="F1774" t="str">
            <v>SIDEGUARD BAMBINO 20"  WI</v>
          </cell>
        </row>
        <row r="1775">
          <cell r="A1775">
            <v>4410310</v>
          </cell>
          <cell r="B1775">
            <v>4410310</v>
          </cell>
          <cell r="C1775" t="str">
            <v>PROTECTION LATÉRALE BAMBI</v>
          </cell>
          <cell r="D1775" t="str">
            <v>NO 24" HIVER PAIRE</v>
          </cell>
          <cell r="E1775">
            <v>347</v>
          </cell>
          <cell r="F1775" t="str">
            <v>SIDEGUARD BAMBINO 24" WIN</v>
          </cell>
        </row>
        <row r="1776">
          <cell r="A1776">
            <v>4410311</v>
          </cell>
          <cell r="B1776">
            <v>4410311</v>
          </cell>
          <cell r="C1776" t="str">
            <v>PROTECTION LATÉRALE BAMBI</v>
          </cell>
          <cell r="D1776" t="str">
            <v>NO 24" HIVER DROITE</v>
          </cell>
          <cell r="E1776">
            <v>123</v>
          </cell>
          <cell r="F1776" t="str">
            <v>SIDEGUARD BAMBINO 24" WIN</v>
          </cell>
        </row>
        <row r="1777">
          <cell r="A1777">
            <v>4410312</v>
          </cell>
          <cell r="B1777">
            <v>4410312</v>
          </cell>
          <cell r="C1777" t="str">
            <v>PROTECTION LATÉRALE BAMBI</v>
          </cell>
          <cell r="D1777" t="str">
            <v>NO 24" HIVER GAUCHE</v>
          </cell>
          <cell r="E1777">
            <v>123</v>
          </cell>
          <cell r="F1777" t="str">
            <v>SIDEGUARD BAMBINO 24" WIN</v>
          </cell>
        </row>
        <row r="1778">
          <cell r="A1778">
            <v>4410410</v>
          </cell>
          <cell r="B1778">
            <v>4410410</v>
          </cell>
          <cell r="C1778" t="str">
            <v>PROTECTION LATÉRALE BAMBI</v>
          </cell>
          <cell r="D1778" t="str">
            <v>NO 24" PAIRE</v>
          </cell>
          <cell r="E1778">
            <v>347</v>
          </cell>
          <cell r="F1778" t="str">
            <v>SIDEGUARD BAMBINO 24" PAI</v>
          </cell>
        </row>
        <row r="1779">
          <cell r="A1779">
            <v>4410411</v>
          </cell>
          <cell r="B1779">
            <v>4410411</v>
          </cell>
          <cell r="C1779" t="str">
            <v>PROTECTION LATÉRALE BAMBI</v>
          </cell>
          <cell r="D1779" t="str">
            <v>NO 24" DROITE</v>
          </cell>
          <cell r="E1779">
            <v>123</v>
          </cell>
          <cell r="F1779" t="str">
            <v>SIDEGUARD BAMBINO 24" RIG</v>
          </cell>
        </row>
        <row r="1780">
          <cell r="A1780">
            <v>4410412</v>
          </cell>
          <cell r="B1780">
            <v>4410412</v>
          </cell>
          <cell r="C1780" t="str">
            <v>PROTECTION LATÉRALE BAMBI</v>
          </cell>
          <cell r="D1780" t="str">
            <v>NO 24" GAUCHE</v>
          </cell>
          <cell r="E1780">
            <v>123</v>
          </cell>
          <cell r="F1780" t="str">
            <v>SIDEGUARD BAMBINO 24" LEF</v>
          </cell>
        </row>
        <row r="1781">
          <cell r="A1781">
            <v>4410511</v>
          </cell>
          <cell r="B1781">
            <v>4410511</v>
          </cell>
          <cell r="C1781" t="str">
            <v>CACHE PROTECTION LATÉRALE</v>
          </cell>
          <cell r="D1781" t="str">
            <v xml:space="preserve"> BAMBINO 22" À DROITE</v>
          </cell>
          <cell r="E1781">
            <v>81</v>
          </cell>
          <cell r="F1781" t="str">
            <v>COVER PLATE SIDEGUARD BAM</v>
          </cell>
        </row>
        <row r="1782">
          <cell r="A1782">
            <v>4410512</v>
          </cell>
          <cell r="B1782">
            <v>4410512</v>
          </cell>
          <cell r="C1782" t="str">
            <v>CACHE PROTECTION LATÉRALE</v>
          </cell>
          <cell r="D1782" t="str">
            <v xml:space="preserve"> BAMBINO 22" À GAUCHE</v>
          </cell>
          <cell r="E1782">
            <v>81</v>
          </cell>
          <cell r="F1782" t="str">
            <v>COVER PLATE SIDEGUARD BAM</v>
          </cell>
        </row>
        <row r="1783">
          <cell r="A1783">
            <v>4410516</v>
          </cell>
          <cell r="B1783">
            <v>4410516</v>
          </cell>
          <cell r="C1783" t="str">
            <v>CACHE PROTECTION LATÉRALE</v>
          </cell>
          <cell r="D1783" t="str">
            <v xml:space="preserve"> BAMBINO 20" À DROITE</v>
          </cell>
          <cell r="E1783">
            <v>81</v>
          </cell>
          <cell r="F1783" t="str">
            <v>COVER PLATE SIDEGUARD BAM</v>
          </cell>
        </row>
        <row r="1784">
          <cell r="A1784">
            <v>4410517</v>
          </cell>
          <cell r="B1784">
            <v>4410517</v>
          </cell>
          <cell r="C1784" t="str">
            <v>CACHE PROTECTION LATÉRALE</v>
          </cell>
          <cell r="D1784" t="str">
            <v xml:space="preserve"> BAMBINO 20" À GAUCHE</v>
          </cell>
          <cell r="E1784">
            <v>81</v>
          </cell>
          <cell r="F1784" t="str">
            <v>COVER PLATE SIDEGUARD BAM</v>
          </cell>
        </row>
        <row r="1785">
          <cell r="A1785">
            <v>4410611</v>
          </cell>
          <cell r="B1785">
            <v>4410611</v>
          </cell>
          <cell r="C1785" t="str">
            <v>CACHE PROTECTION LATÉRALE</v>
          </cell>
          <cell r="D1785" t="str">
            <v xml:space="preserve"> BAMBINO 22" À DROITE</v>
          </cell>
          <cell r="E1785">
            <v>81</v>
          </cell>
          <cell r="F1785" t="str">
            <v>COVER PLATE SIDEGUARD WIN</v>
          </cell>
        </row>
        <row r="1786">
          <cell r="A1786">
            <v>4410612</v>
          </cell>
          <cell r="B1786">
            <v>4410612</v>
          </cell>
          <cell r="C1786" t="str">
            <v>CACHE PROTECTION LATÉRALE</v>
          </cell>
          <cell r="D1786" t="str">
            <v xml:space="preserve"> HIVER 22" À GAUCHE</v>
          </cell>
          <cell r="E1786">
            <v>81</v>
          </cell>
          <cell r="F1786" t="str">
            <v>COVER PLATE SIDEGUARD WIN</v>
          </cell>
        </row>
        <row r="1787">
          <cell r="A1787">
            <v>4410613</v>
          </cell>
          <cell r="B1787">
            <v>4410613</v>
          </cell>
          <cell r="C1787" t="str">
            <v>CACHE PROTECT LATÉRALE BA</v>
          </cell>
          <cell r="D1787" t="str">
            <v>MBINO HIVER 20" À DROITE</v>
          </cell>
          <cell r="E1787">
            <v>81</v>
          </cell>
          <cell r="F1787" t="str">
            <v>COVER PLATE SIDEGUARD WIN</v>
          </cell>
        </row>
        <row r="1788">
          <cell r="A1788">
            <v>4410614</v>
          </cell>
          <cell r="B1788">
            <v>4410614</v>
          </cell>
          <cell r="C1788" t="str">
            <v>CACHE PROTECTION LATÉRALE</v>
          </cell>
          <cell r="D1788" t="str">
            <v xml:space="preserve"> HIVER 20" À GAUCHE</v>
          </cell>
          <cell r="E1788">
            <v>81</v>
          </cell>
          <cell r="F1788" t="str">
            <v>COVER PLATE SIDEGUARD WIN</v>
          </cell>
        </row>
        <row r="1789">
          <cell r="A1789">
            <v>4420010</v>
          </cell>
          <cell r="B1789">
            <v>4420010</v>
          </cell>
          <cell r="C1789" t="str">
            <v>PROTECTIONS LATÉRALES AVE</v>
          </cell>
          <cell r="D1789" t="str">
            <v>C PAIRE DE CACHES</v>
          </cell>
          <cell r="E1789">
            <v>347</v>
          </cell>
          <cell r="F1789" t="str">
            <v>SIDEGUARDS WITH COVER PAI</v>
          </cell>
        </row>
        <row r="1790">
          <cell r="A1790">
            <v>4420011</v>
          </cell>
          <cell r="B1790">
            <v>4420011</v>
          </cell>
          <cell r="C1790" t="str">
            <v>PROTECTION LATÉRALE AVEC</v>
          </cell>
          <cell r="D1790" t="str">
            <v>CACHE À DROITE</v>
          </cell>
          <cell r="E1790">
            <v>138</v>
          </cell>
          <cell r="F1790" t="str">
            <v>SIDEGUARD WITH COVER RIGH</v>
          </cell>
        </row>
        <row r="1791">
          <cell r="A1791">
            <v>4420012</v>
          </cell>
          <cell r="B1791">
            <v>4420012</v>
          </cell>
          <cell r="C1791" t="str">
            <v>PROTECTION LATÉRALE AVEC</v>
          </cell>
          <cell r="D1791" t="str">
            <v>CACHE À GAUCHE</v>
          </cell>
          <cell r="E1791">
            <v>138</v>
          </cell>
          <cell r="F1791" t="str">
            <v>SIDEGUARD WITH COVER LEFT</v>
          </cell>
        </row>
        <row r="1792">
          <cell r="A1792">
            <v>4420018</v>
          </cell>
          <cell r="B1792">
            <v>4420018</v>
          </cell>
          <cell r="C1792" t="str">
            <v>FIXATION DE LA PROTECTION</v>
          </cell>
          <cell r="D1792" t="str">
            <v xml:space="preserve"> LATÉRALE AVEC CACHE</v>
          </cell>
          <cell r="E1792">
            <v>90</v>
          </cell>
          <cell r="F1792" t="str">
            <v>ATTACHMENT SIDEGUARD WITH</v>
          </cell>
        </row>
        <row r="1793">
          <cell r="A1793">
            <v>4420030</v>
          </cell>
          <cell r="B1793">
            <v>4420030</v>
          </cell>
          <cell r="C1793" t="str">
            <v>PROTECTIONS LATÉRALES AVE</v>
          </cell>
          <cell r="D1793" t="str">
            <v>C CACHE RALLONGÉ, PAIRE</v>
          </cell>
          <cell r="E1793">
            <v>416</v>
          </cell>
          <cell r="F1793" t="str">
            <v>SIDEGUARDS WITH COVER EXT</v>
          </cell>
        </row>
        <row r="1794">
          <cell r="A1794">
            <v>4420031</v>
          </cell>
          <cell r="B1794">
            <v>4420031</v>
          </cell>
          <cell r="C1794" t="str">
            <v>PROTECTION LATÉRALE AVEC</v>
          </cell>
          <cell r="D1794" t="str">
            <v>CACHE À DROITE, RALLONGÉ</v>
          </cell>
          <cell r="E1794">
            <v>143</v>
          </cell>
          <cell r="F1794" t="str">
            <v>SIDEGUARD WITH COVER RIGH</v>
          </cell>
        </row>
        <row r="1795">
          <cell r="A1795">
            <v>4420032</v>
          </cell>
          <cell r="B1795">
            <v>4420032</v>
          </cell>
          <cell r="C1795" t="str">
            <v>PROTECTION LATÉRALE AVEC</v>
          </cell>
          <cell r="D1795" t="str">
            <v>CACHE À GAUCHE, RALLONGÉ</v>
          </cell>
          <cell r="E1795">
            <v>143</v>
          </cell>
          <cell r="F1795" t="str">
            <v>SIDEGUARD WITH COVER LEFT</v>
          </cell>
        </row>
        <row r="1796">
          <cell r="A1796">
            <v>4420040</v>
          </cell>
          <cell r="B1796">
            <v>4420040</v>
          </cell>
          <cell r="C1796" t="str">
            <v>PROTECTIONS LATÉRALES AVE</v>
          </cell>
          <cell r="D1796" t="str">
            <v>C CACHE 26", PAIRE</v>
          </cell>
          <cell r="E1796">
            <v>347</v>
          </cell>
          <cell r="F1796" t="str">
            <v>SIDEGUARDS WITH COVER 26"</v>
          </cell>
        </row>
        <row r="1797">
          <cell r="A1797">
            <v>4420041</v>
          </cell>
          <cell r="B1797">
            <v>4420041</v>
          </cell>
          <cell r="C1797" t="str">
            <v>PROTECTIONS LATÉRALES AVE</v>
          </cell>
          <cell r="D1797" t="str">
            <v>C CACHE 26" À DROITE</v>
          </cell>
          <cell r="E1797">
            <v>138</v>
          </cell>
          <cell r="F1797" t="str">
            <v>SIDEGUARDS WITH COVER 26"</v>
          </cell>
        </row>
        <row r="1798">
          <cell r="A1798">
            <v>4420042</v>
          </cell>
          <cell r="B1798">
            <v>4420042</v>
          </cell>
          <cell r="C1798" t="str">
            <v>PROTECTIONS LATÉRALES AVE</v>
          </cell>
          <cell r="D1798" t="str">
            <v>C CACHE 26" À GAUCHE</v>
          </cell>
          <cell r="E1798">
            <v>138</v>
          </cell>
          <cell r="F1798" t="str">
            <v>SIDEGUARDS WITH COVER 26"</v>
          </cell>
        </row>
        <row r="1799">
          <cell r="A1799">
            <v>4420101</v>
          </cell>
          <cell r="B1799">
            <v>4420101</v>
          </cell>
          <cell r="C1799" t="str">
            <v>FIXATION PROTECTION LATÉR</v>
          </cell>
          <cell r="D1799" t="str">
            <v>ALE 1 S3, PIÈCE</v>
          </cell>
          <cell r="E1799">
            <v>13</v>
          </cell>
          <cell r="F1799" t="str">
            <v>ATTACHMENT SIDEGUARD 1 S3</v>
          </cell>
        </row>
        <row r="1800">
          <cell r="A1800">
            <v>4420103</v>
          </cell>
          <cell r="B1800">
            <v>4420103</v>
          </cell>
          <cell r="C1800" t="str">
            <v>FIXATION PROTECTION LATÉR</v>
          </cell>
          <cell r="D1800" t="str">
            <v>ALE 3 ARRIÈRE 24", PIÈCE</v>
          </cell>
          <cell r="E1800">
            <v>16</v>
          </cell>
          <cell r="F1800" t="str">
            <v>ATTACHMENT SIDEGUARD 3 RE</v>
          </cell>
        </row>
        <row r="1801">
          <cell r="A1801">
            <v>4420131</v>
          </cell>
          <cell r="B1801">
            <v>4420131</v>
          </cell>
          <cell r="C1801" t="str">
            <v>FIXATION PROTECTION LATÉR</v>
          </cell>
          <cell r="D1801" t="str">
            <v>ALE 2 S3 ARRIÈRE G, PIÈCE</v>
          </cell>
          <cell r="E1801">
            <v>29</v>
          </cell>
          <cell r="F1801" t="str">
            <v>ATTACHMENT SIDEGUARD 2 S3</v>
          </cell>
        </row>
        <row r="1802">
          <cell r="A1802">
            <v>4420132</v>
          </cell>
          <cell r="B1802">
            <v>4420132</v>
          </cell>
          <cell r="C1802" t="str">
            <v>FIXATION PROTECTION LATÉR</v>
          </cell>
          <cell r="D1802" t="str">
            <v>ALE 2 S3 ARRIÈRE D, PIÈCE</v>
          </cell>
          <cell r="E1802">
            <v>29</v>
          </cell>
          <cell r="F1802" t="str">
            <v>ATTACHMENT SIDEGUARD 2 S3</v>
          </cell>
        </row>
        <row r="1803">
          <cell r="A1803">
            <v>4420133</v>
          </cell>
          <cell r="B1803">
            <v>4420133</v>
          </cell>
          <cell r="C1803" t="str">
            <v>FIXATION PROTECTION LATÉR</v>
          </cell>
          <cell r="D1803" t="str">
            <v>ALE 4 S3 ARRIÈRE G, PIÈCE</v>
          </cell>
          <cell r="E1803">
            <v>29</v>
          </cell>
          <cell r="F1803" t="str">
            <v>ATTACHMENT SIDEGUARD 4 S3</v>
          </cell>
        </row>
        <row r="1804">
          <cell r="A1804">
            <v>4420134</v>
          </cell>
          <cell r="B1804">
            <v>4420134</v>
          </cell>
          <cell r="C1804" t="str">
            <v>FIXATION PROTECTION LATÉR</v>
          </cell>
          <cell r="D1804" t="str">
            <v>ALE 4 S3 ARRIÈRE D, PIÈCE</v>
          </cell>
          <cell r="E1804">
            <v>29</v>
          </cell>
          <cell r="F1804" t="str">
            <v>ATTACHMENT SIDEGUARD 4 S3</v>
          </cell>
        </row>
        <row r="1805">
          <cell r="A1805">
            <v>4420171</v>
          </cell>
          <cell r="B1805">
            <v>4420171</v>
          </cell>
          <cell r="C1805" t="str">
            <v>FIXATION PROTECTION LATÉR</v>
          </cell>
          <cell r="D1805" t="str">
            <v>ALE 6 X ARRIÈRE G, PIÈCE</v>
          </cell>
          <cell r="E1805">
            <v>29</v>
          </cell>
          <cell r="F1805" t="str">
            <v>ATTACHMENT SIDEGUARD 6 X</v>
          </cell>
        </row>
        <row r="1806">
          <cell r="A1806">
            <v>4420172</v>
          </cell>
          <cell r="B1806">
            <v>4420172</v>
          </cell>
          <cell r="C1806" t="str">
            <v>FIXATION PROTECTION LATÉR</v>
          </cell>
          <cell r="D1806" t="str">
            <v>ALE 6 X ARRIÈRE D, PIÈCE</v>
          </cell>
          <cell r="E1806">
            <v>29</v>
          </cell>
          <cell r="F1806" t="str">
            <v>ATTACHMENT SIDEGUARD 6 X</v>
          </cell>
        </row>
        <row r="1807">
          <cell r="A1807">
            <v>4420173</v>
          </cell>
          <cell r="B1807">
            <v>4420173</v>
          </cell>
          <cell r="C1807" t="str">
            <v>FIXATION PROTECTION LATÉR</v>
          </cell>
          <cell r="D1807" t="str">
            <v>ALE 7 X ARRIÈRE G, PIÈCE</v>
          </cell>
          <cell r="E1807">
            <v>29</v>
          </cell>
          <cell r="F1807" t="str">
            <v>ATTACHMENT SIDEGUARD 7 X</v>
          </cell>
        </row>
        <row r="1808">
          <cell r="A1808">
            <v>4420174</v>
          </cell>
          <cell r="B1808">
            <v>4420174</v>
          </cell>
          <cell r="C1808" t="str">
            <v>FIXATION PROTECTION LATÉR</v>
          </cell>
          <cell r="D1808" t="str">
            <v>ALE 7 X ARRIÈRE D, PIÈCE</v>
          </cell>
          <cell r="E1808">
            <v>29</v>
          </cell>
          <cell r="F1808" t="str">
            <v>ATTACHMENT SIDEGUARD 7 X</v>
          </cell>
        </row>
        <row r="1809">
          <cell r="A1809">
            <v>4420175</v>
          </cell>
          <cell r="B1809">
            <v>4420175</v>
          </cell>
          <cell r="C1809" t="str">
            <v>FIXATION PROTECTION LATÉR</v>
          </cell>
          <cell r="D1809" t="str">
            <v>ALE 8 X ARRIÈRE G, PIÈCE</v>
          </cell>
          <cell r="E1809">
            <v>29</v>
          </cell>
          <cell r="F1809" t="str">
            <v>ATTACHMENT SIDEGUARD 8 X</v>
          </cell>
        </row>
        <row r="1810">
          <cell r="A1810">
            <v>4420176</v>
          </cell>
          <cell r="B1810">
            <v>4420176</v>
          </cell>
          <cell r="C1810" t="str">
            <v>FIXATION PROTECTION LATÉR</v>
          </cell>
          <cell r="D1810" t="str">
            <v>ALE 8 X ARRIÈRE D, PIÈCE</v>
          </cell>
          <cell r="E1810">
            <v>29</v>
          </cell>
          <cell r="F1810" t="str">
            <v>ATTACHMENT SIDEGUARD 8 X</v>
          </cell>
        </row>
        <row r="1811">
          <cell r="A1811">
            <v>4420177</v>
          </cell>
          <cell r="B1811">
            <v>4420177</v>
          </cell>
          <cell r="C1811" t="str">
            <v>FIXATION PROTECTION LATÉR</v>
          </cell>
          <cell r="D1811" t="str">
            <v>ALE 9 X AR GAUCHE, PIÈCE</v>
          </cell>
          <cell r="E1811">
            <v>29</v>
          </cell>
          <cell r="F1811" t="str">
            <v>ATTACHMENT SIDEGUARD 9 X</v>
          </cell>
        </row>
        <row r="1812">
          <cell r="A1812">
            <v>4420178</v>
          </cell>
          <cell r="B1812">
            <v>4420178</v>
          </cell>
          <cell r="C1812" t="str">
            <v>FIXATION PROTECTION LATÉR</v>
          </cell>
          <cell r="D1812" t="str">
            <v>ALE 9 X AR DROITE, PIÈCE</v>
          </cell>
          <cell r="E1812">
            <v>29</v>
          </cell>
          <cell r="F1812" t="str">
            <v>ATTACHMENT SIDEGUARD 9 X</v>
          </cell>
        </row>
        <row r="1813">
          <cell r="A1813">
            <v>4420218</v>
          </cell>
          <cell r="B1813">
            <v>4420218</v>
          </cell>
          <cell r="C1813" t="str">
            <v>BAGUE ÉCROU PROTECTION LA</v>
          </cell>
          <cell r="D1813" t="str">
            <v>TÉRALE</v>
          </cell>
          <cell r="E1813">
            <v>8</v>
          </cell>
          <cell r="F1813" t="str">
            <v>BUSHING NUT SIDEGUARD</v>
          </cell>
        </row>
        <row r="1814">
          <cell r="A1814">
            <v>4420231</v>
          </cell>
          <cell r="B1814">
            <v>4420231</v>
          </cell>
          <cell r="C1814" t="str">
            <v>PLAQUE EN FER BLANC 26" À</v>
          </cell>
          <cell r="D1814" t="str">
            <v xml:space="preserve"> DROITE</v>
          </cell>
          <cell r="E1814">
            <v>41</v>
          </cell>
          <cell r="F1814" t="str">
            <v>TINPLATE 26" RIGHT</v>
          </cell>
        </row>
        <row r="1815">
          <cell r="A1815">
            <v>4420232</v>
          </cell>
          <cell r="B1815">
            <v>4420232</v>
          </cell>
          <cell r="C1815" t="str">
            <v>PLAQUE EN FER BLANC 26" À</v>
          </cell>
          <cell r="D1815" t="str">
            <v xml:space="preserve"> GAUCHE</v>
          </cell>
          <cell r="E1815">
            <v>41</v>
          </cell>
          <cell r="F1815" t="str">
            <v>TINLATE 26" LEFT</v>
          </cell>
        </row>
        <row r="1816">
          <cell r="A1816">
            <v>4420271</v>
          </cell>
          <cell r="B1816">
            <v>4420271</v>
          </cell>
          <cell r="C1816" t="str">
            <v>FIXATION PROTECTION LATÉR</v>
          </cell>
          <cell r="D1816" t="str">
            <v>ALE 5 X AVANT G, PIÈCE</v>
          </cell>
          <cell r="E1816">
            <v>29</v>
          </cell>
          <cell r="F1816" t="str">
            <v>ATTACHMENT SIDEGUARD 5 X</v>
          </cell>
        </row>
        <row r="1817">
          <cell r="A1817">
            <v>4420272</v>
          </cell>
          <cell r="B1817">
            <v>4420272</v>
          </cell>
          <cell r="C1817" t="str">
            <v>FIXATION PROTECTION LATÉR</v>
          </cell>
          <cell r="D1817" t="str">
            <v>ALE 5 X AVANT D, PIÈCE</v>
          </cell>
          <cell r="E1817">
            <v>29</v>
          </cell>
          <cell r="F1817" t="str">
            <v>ATTACHMENT SIDEGUARD 5 X</v>
          </cell>
        </row>
        <row r="1818">
          <cell r="A1818">
            <v>4420423</v>
          </cell>
          <cell r="B1818">
            <v>4420423</v>
          </cell>
          <cell r="C1818" t="str">
            <v>PLAQUE DE FIXATION PROTEC</v>
          </cell>
          <cell r="D1818" t="str">
            <v>. LATÉRALE CARBONE 24"</v>
          </cell>
          <cell r="E1818">
            <v>248</v>
          </cell>
          <cell r="F1818" t="str">
            <v>ATTACHMENPLATE SIDEGUARD</v>
          </cell>
        </row>
        <row r="1819">
          <cell r="A1819">
            <v>4420426</v>
          </cell>
          <cell r="B1819">
            <v>4420426</v>
          </cell>
          <cell r="C1819" t="str">
            <v>PLAQUE DE FIXATION CARBON</v>
          </cell>
          <cell r="D1819" t="str">
            <v>E 26"</v>
          </cell>
          <cell r="E1819">
            <v>248</v>
          </cell>
          <cell r="F1819" t="str">
            <v>ATTACHMENT PLATE CARBON 2</v>
          </cell>
        </row>
        <row r="1820">
          <cell r="A1820">
            <v>4420620</v>
          </cell>
          <cell r="B1820">
            <v>4420620</v>
          </cell>
          <cell r="C1820" t="str">
            <v>PLAQUE DE FIXATION DE LA</v>
          </cell>
          <cell r="D1820" t="str">
            <v>PROTECTION LATÉRALE AVANT</v>
          </cell>
          <cell r="E1820">
            <v>41</v>
          </cell>
          <cell r="F1820" t="str">
            <v>ATTACHMENT PLATE SIDEGUAR</v>
          </cell>
        </row>
        <row r="1821">
          <cell r="A1821">
            <v>4420621</v>
          </cell>
          <cell r="B1821">
            <v>4420621</v>
          </cell>
          <cell r="C1821" t="str">
            <v>TÔLE PROTECTION LATÉRALE</v>
          </cell>
          <cell r="D1821" t="str">
            <v>CARBONE, GRANDE, À DROITE</v>
          </cell>
          <cell r="E1821">
            <v>322</v>
          </cell>
          <cell r="F1821" t="str">
            <v>SIDEGUARD PLATE CARBON LA</v>
          </cell>
        </row>
        <row r="1822">
          <cell r="A1822">
            <v>4420622</v>
          </cell>
          <cell r="B1822">
            <v>4420622</v>
          </cell>
          <cell r="C1822" t="str">
            <v>TÔLE PROTECTION LATÉRALE</v>
          </cell>
          <cell r="D1822" t="str">
            <v>CARBONE, GRANDE, À GAUCHE</v>
          </cell>
          <cell r="E1822">
            <v>322</v>
          </cell>
          <cell r="F1822" t="str">
            <v>SIDEGUARD PLATE CARBON LA</v>
          </cell>
        </row>
        <row r="1823">
          <cell r="A1823">
            <v>4420625</v>
          </cell>
          <cell r="B1823">
            <v>4420625</v>
          </cell>
          <cell r="C1823" t="str">
            <v>PLAQUE DE FIXATION PROTEC</v>
          </cell>
          <cell r="D1823" t="str">
            <v>TION LATÉRALE U2 LIGHT</v>
          </cell>
          <cell r="E1823">
            <v>41</v>
          </cell>
          <cell r="F1823" t="str">
            <v>ATTACHMENT PLATE SIDEGUAR</v>
          </cell>
        </row>
        <row r="1824">
          <cell r="A1824">
            <v>4420626</v>
          </cell>
          <cell r="B1824">
            <v>4420626</v>
          </cell>
          <cell r="C1824" t="str">
            <v>PLAQUE DE FIXATION DE LA</v>
          </cell>
          <cell r="D1824" t="str">
            <v>PROTECTION LATÉRALE G</v>
          </cell>
          <cell r="E1824">
            <v>41</v>
          </cell>
          <cell r="F1824" t="str">
            <v>ATTACHMENT PLATE SIDEGUAR</v>
          </cell>
        </row>
        <row r="1825">
          <cell r="A1825">
            <v>4420637</v>
          </cell>
          <cell r="B1825">
            <v>4420637</v>
          </cell>
          <cell r="C1825" t="str">
            <v>PROTECTION LATÉRALE CARBO</v>
          </cell>
          <cell r="D1825" t="str">
            <v>NE GRANDE U2L</v>
          </cell>
          <cell r="E1825">
            <v>375</v>
          </cell>
          <cell r="F1825" t="str">
            <v>SIDE GUARD CARBON BIG U2L</v>
          </cell>
        </row>
        <row r="1826">
          <cell r="A1826">
            <v>4420638</v>
          </cell>
          <cell r="B1826">
            <v>4420638</v>
          </cell>
          <cell r="C1826" t="str">
            <v>PROTECTION LATÉRALE CARBO</v>
          </cell>
          <cell r="D1826" t="str">
            <v>NE GRANDE U2L</v>
          </cell>
          <cell r="E1826">
            <v>375</v>
          </cell>
          <cell r="F1826" t="str">
            <v>SIDE GUARD CARBON BIG U2L</v>
          </cell>
        </row>
        <row r="1827">
          <cell r="A1827">
            <v>4420719</v>
          </cell>
          <cell r="B1827">
            <v>4420719</v>
          </cell>
          <cell r="C1827" t="str">
            <v>PLAQUE DE FIXATION PROTEC</v>
          </cell>
          <cell r="D1827" t="str">
            <v>TION LATÉRALE X 26"</v>
          </cell>
          <cell r="E1827">
            <v>81</v>
          </cell>
          <cell r="F1827" t="str">
            <v>ATTACHMENT PLATE SIDEGUAR</v>
          </cell>
        </row>
        <row r="1828">
          <cell r="A1828">
            <v>4420720</v>
          </cell>
          <cell r="B1828">
            <v>4420720</v>
          </cell>
          <cell r="C1828" t="str">
            <v>PLAQUE DE FIXATION DE LA</v>
          </cell>
          <cell r="D1828" t="str">
            <v>PROTECTION LATÉRALE X</v>
          </cell>
          <cell r="E1828">
            <v>81</v>
          </cell>
          <cell r="F1828" t="str">
            <v>ATTACHMENT PLATE SIDEGUAR</v>
          </cell>
        </row>
        <row r="1829">
          <cell r="A1829">
            <v>4420721</v>
          </cell>
          <cell r="B1829">
            <v>4420721</v>
          </cell>
          <cell r="C1829" t="str">
            <v>PROTECTION LATÉRALE CARBO</v>
          </cell>
          <cell r="D1829" t="str">
            <v>NE, PETIT GARDE-BOUE D</v>
          </cell>
          <cell r="E1829">
            <v>322</v>
          </cell>
          <cell r="F1829" t="str">
            <v>SIDEGUARD CARBON SMALL FE</v>
          </cell>
        </row>
        <row r="1830">
          <cell r="A1830">
            <v>4420722</v>
          </cell>
          <cell r="B1830">
            <v>4420722</v>
          </cell>
          <cell r="C1830" t="str">
            <v>PROTECTION LATÉRALE CARBO</v>
          </cell>
          <cell r="D1830" t="str">
            <v>NE, PETIT GARDE-BOUE D</v>
          </cell>
          <cell r="E1830">
            <v>322</v>
          </cell>
          <cell r="F1830" t="str">
            <v>SIDEGUARD CARBON SMALL FE</v>
          </cell>
        </row>
        <row r="1831">
          <cell r="A1831">
            <v>4420744</v>
          </cell>
          <cell r="B1831">
            <v>4420744</v>
          </cell>
          <cell r="C1831" t="str">
            <v>PROT LAT. CARB, PETIT GDE</v>
          </cell>
          <cell r="D1831" t="str">
            <v>-BOUE ROUE X D 25-26" CPL</v>
          </cell>
          <cell r="E1831">
            <v>853</v>
          </cell>
          <cell r="F1831" t="str">
            <v>SIDE GUARD CARBON SMALL F</v>
          </cell>
        </row>
        <row r="1832">
          <cell r="A1832">
            <v>4420745</v>
          </cell>
          <cell r="B1832">
            <v>4420745</v>
          </cell>
          <cell r="C1832" t="str">
            <v>PROT LAT. CARB, PETIT GDE</v>
          </cell>
          <cell r="D1832" t="str">
            <v>-BOUE ROUE X G 25-26" CPL</v>
          </cell>
          <cell r="E1832">
            <v>853</v>
          </cell>
          <cell r="F1832" t="str">
            <v>SIDE GUARD CARBON SMALL F</v>
          </cell>
        </row>
        <row r="1833">
          <cell r="A1833">
            <v>4420821</v>
          </cell>
          <cell r="B1833">
            <v>4420821</v>
          </cell>
          <cell r="C1833" t="str">
            <v>PROTECTION LATÉRALE EN CA</v>
          </cell>
          <cell r="D1833" t="str">
            <v>RBONE DROITE AVEC REBORD</v>
          </cell>
          <cell r="E1833">
            <v>400</v>
          </cell>
          <cell r="F1833" t="str">
            <v>SIDEGUARD CARBON RIGHT W.</v>
          </cell>
        </row>
        <row r="1834">
          <cell r="A1834">
            <v>4420822</v>
          </cell>
          <cell r="B1834">
            <v>4420822</v>
          </cell>
          <cell r="C1834" t="str">
            <v>PROTECTION LATÉRALE EN CA</v>
          </cell>
          <cell r="D1834" t="str">
            <v>RBONE GAUCHE AVEC REBORD</v>
          </cell>
          <cell r="E1834">
            <v>400</v>
          </cell>
          <cell r="F1834" t="str">
            <v>SIDEGUARD CARBON LEFT W.L</v>
          </cell>
        </row>
        <row r="1835">
          <cell r="A1835">
            <v>4420844</v>
          </cell>
          <cell r="B1835">
            <v>4420844</v>
          </cell>
          <cell r="C1835" t="str">
            <v>PROT. LAT. CARB X 26" D S</v>
          </cell>
          <cell r="D1835" t="str">
            <v>ANS GDE-BOUE NI FIXATION.</v>
          </cell>
          <cell r="E1835">
            <v>412</v>
          </cell>
          <cell r="F1835" t="str">
            <v>SIDEGUARD CARBON X 26" RI</v>
          </cell>
        </row>
        <row r="1836">
          <cell r="A1836">
            <v>4420845</v>
          </cell>
          <cell r="B1836">
            <v>4420845</v>
          </cell>
          <cell r="C1836" t="str">
            <v>PROT. LAT. CARB X 26" G S</v>
          </cell>
          <cell r="D1836" t="str">
            <v>ANS GDE-BOUE NI FIXATION.</v>
          </cell>
          <cell r="E1836">
            <v>412</v>
          </cell>
          <cell r="F1836" t="str">
            <v>SIDEGUARD CARBON X 26" LE</v>
          </cell>
        </row>
        <row r="1837">
          <cell r="A1837">
            <v>4421030</v>
          </cell>
          <cell r="B1837">
            <v>4421030</v>
          </cell>
          <cell r="C1837" t="str">
            <v>PROT. LAT. CARBONE SANS G</v>
          </cell>
          <cell r="D1837" t="str">
            <v>DE-BOUE S3 24" PAIRE CPL</v>
          </cell>
          <cell r="E1837">
            <v>853</v>
          </cell>
          <cell r="F1837" t="str">
            <v>SIDEGUARD CARBON NO FENDE</v>
          </cell>
        </row>
        <row r="1838">
          <cell r="A1838">
            <v>4421033</v>
          </cell>
          <cell r="B1838">
            <v>4421033</v>
          </cell>
          <cell r="C1838" t="str">
            <v>PROTEC LAT. CARBONE SANS</v>
          </cell>
          <cell r="D1838" t="str">
            <v>GARDE-BOUE S3/X 24-25" G</v>
          </cell>
          <cell r="E1838">
            <v>379</v>
          </cell>
          <cell r="F1838" t="str">
            <v>SIDEGUARD CARBON NO FENDE</v>
          </cell>
        </row>
        <row r="1839">
          <cell r="A1839">
            <v>4421034</v>
          </cell>
          <cell r="B1839">
            <v>4421034</v>
          </cell>
          <cell r="C1839" t="str">
            <v>PROTECT LAT. CARBONE SANS</v>
          </cell>
          <cell r="D1839" t="str">
            <v xml:space="preserve"> GARDE-BOUE S3/X 24-25" D</v>
          </cell>
          <cell r="E1839">
            <v>379</v>
          </cell>
          <cell r="F1839" t="str">
            <v>SIDEGUARD CARBON NO FENDE</v>
          </cell>
        </row>
        <row r="1840">
          <cell r="A1840">
            <v>4421070</v>
          </cell>
          <cell r="B1840">
            <v>4421070</v>
          </cell>
          <cell r="C1840" t="str">
            <v>PROTEC LAT. CARBONE SANS</v>
          </cell>
          <cell r="D1840" t="str">
            <v>GDE-BOUE X 24" CPL PAIRE</v>
          </cell>
          <cell r="E1840">
            <v>853</v>
          </cell>
          <cell r="F1840" t="str">
            <v>SIDEGUARD CARBON NO FENDE</v>
          </cell>
        </row>
        <row r="1841">
          <cell r="A1841">
            <v>4421530</v>
          </cell>
          <cell r="B1841">
            <v>4421530</v>
          </cell>
          <cell r="C1841" t="str">
            <v>PROTEC LAT. CARBONE SANS</v>
          </cell>
          <cell r="D1841" t="str">
            <v>GDE-BOUE S3 25" CPL PAIRE</v>
          </cell>
          <cell r="E1841">
            <v>853</v>
          </cell>
          <cell r="F1841" t="str">
            <v>SIDEGUARD CARBON NO FENDE</v>
          </cell>
        </row>
        <row r="1842">
          <cell r="A1842">
            <v>4421570</v>
          </cell>
          <cell r="B1842">
            <v>4421570</v>
          </cell>
          <cell r="C1842" t="str">
            <v>PROTEC LAT. CARBONE SANS</v>
          </cell>
          <cell r="D1842" t="str">
            <v>GDE-BOUE X 25" CPL PAIRE</v>
          </cell>
          <cell r="E1842">
            <v>853</v>
          </cell>
          <cell r="F1842" t="str">
            <v>SIDEGUARD CARBON NO FENDE</v>
          </cell>
        </row>
        <row r="1843">
          <cell r="A1843">
            <v>4421630</v>
          </cell>
          <cell r="B1843">
            <v>4421630</v>
          </cell>
          <cell r="C1843" t="str">
            <v>PROTEC LAT. CARBONE SANS</v>
          </cell>
          <cell r="D1843" t="str">
            <v>GDE-BOUE S3 26" CPL PAIRE</v>
          </cell>
          <cell r="E1843">
            <v>853</v>
          </cell>
          <cell r="F1843" t="str">
            <v>SIDEGUARD CARBON NO FENDE</v>
          </cell>
        </row>
        <row r="1844">
          <cell r="A1844">
            <v>4421633</v>
          </cell>
          <cell r="B1844">
            <v>4421633</v>
          </cell>
          <cell r="C1844" t="str">
            <v>PROTEC LATÉRALE CARBONE S</v>
          </cell>
          <cell r="D1844" t="str">
            <v>ANS GARDE-BOUE S3 26" G</v>
          </cell>
          <cell r="E1844">
            <v>379</v>
          </cell>
          <cell r="F1844" t="str">
            <v>SIDEGUARD CARBON NO FENDE</v>
          </cell>
        </row>
        <row r="1845">
          <cell r="A1845">
            <v>4421634</v>
          </cell>
          <cell r="B1845">
            <v>4421634</v>
          </cell>
          <cell r="C1845" t="str">
            <v>PROTEC LATÉRALE CARBONE S</v>
          </cell>
          <cell r="D1845" t="str">
            <v>ANS GARDE-BOUE S3 26" D</v>
          </cell>
          <cell r="E1845">
            <v>379</v>
          </cell>
          <cell r="F1845" t="str">
            <v>SIDEGUARD CARBON NO FENDE</v>
          </cell>
        </row>
        <row r="1846">
          <cell r="A1846">
            <v>4421670</v>
          </cell>
          <cell r="B1846">
            <v>4421670</v>
          </cell>
          <cell r="C1846" t="str">
            <v>PROTEC LAT. CARBONE SANS</v>
          </cell>
          <cell r="D1846" t="str">
            <v>GDE-BOUE X 26" CPL PAIRE</v>
          </cell>
          <cell r="E1846">
            <v>853</v>
          </cell>
          <cell r="F1846" t="str">
            <v>SIDEGUARD CARBON NO FENDE</v>
          </cell>
        </row>
        <row r="1847">
          <cell r="A1847">
            <v>4421673</v>
          </cell>
          <cell r="B1847">
            <v>4421673</v>
          </cell>
          <cell r="C1847" t="str">
            <v>PROTEC LATÉRALE CARBONE S</v>
          </cell>
          <cell r="D1847" t="str">
            <v>ANS GARDE-BOUE X 26" G</v>
          </cell>
          <cell r="E1847">
            <v>379</v>
          </cell>
          <cell r="F1847" t="str">
            <v>SIDEGUARD CARBON NO FENDE</v>
          </cell>
        </row>
        <row r="1848">
          <cell r="A1848">
            <v>4421674</v>
          </cell>
          <cell r="B1848">
            <v>4421674</v>
          </cell>
          <cell r="C1848" t="str">
            <v>PROTEC LATÉRALE CARBONE S</v>
          </cell>
          <cell r="D1848" t="str">
            <v>ANS GARDE-BOUE X 26" D</v>
          </cell>
          <cell r="E1848">
            <v>379</v>
          </cell>
          <cell r="F1848" t="str">
            <v>SIDEGUARD CARBON NO FENDE</v>
          </cell>
        </row>
        <row r="1849">
          <cell r="A1849">
            <v>4422030</v>
          </cell>
          <cell r="B1849">
            <v>4422030</v>
          </cell>
          <cell r="C1849" t="str">
            <v>PROTEC. LAT. CARB PETIT G</v>
          </cell>
          <cell r="D1849" t="str">
            <v>DE-BOUE S3 24" CPL, PAIRE</v>
          </cell>
          <cell r="E1849">
            <v>853</v>
          </cell>
          <cell r="F1849" t="str">
            <v>SIDEGUARD CARBON S. FENDE</v>
          </cell>
        </row>
        <row r="1850">
          <cell r="A1850">
            <v>4422033</v>
          </cell>
          <cell r="B1850">
            <v>4422033</v>
          </cell>
          <cell r="C1850" t="str">
            <v>PROTEC. LAT. CARBONE PETI</v>
          </cell>
          <cell r="D1850" t="str">
            <v>T GDE-BOUE S3/X 24-25" G</v>
          </cell>
          <cell r="E1850">
            <v>379</v>
          </cell>
          <cell r="F1850" t="str">
            <v>SIDEGUARD CARBON S. FENDE</v>
          </cell>
        </row>
        <row r="1851">
          <cell r="A1851">
            <v>4422034</v>
          </cell>
          <cell r="B1851">
            <v>4422034</v>
          </cell>
          <cell r="C1851" t="str">
            <v>PROTEC. LAT. CARBONE PETI</v>
          </cell>
          <cell r="D1851" t="str">
            <v>T GDE-BOUE S3/X 24-25" D</v>
          </cell>
          <cell r="E1851">
            <v>379</v>
          </cell>
          <cell r="F1851" t="str">
            <v>SIDEGUARD CARBON S. FENDE</v>
          </cell>
        </row>
        <row r="1852">
          <cell r="A1852">
            <v>4422070</v>
          </cell>
          <cell r="B1852">
            <v>4422070</v>
          </cell>
          <cell r="C1852" t="str">
            <v>PROTEC. LAT. CARB PETIT G</v>
          </cell>
          <cell r="D1852" t="str">
            <v>DE-BOUE X 24" CPL, PAIRE</v>
          </cell>
          <cell r="E1852">
            <v>853</v>
          </cell>
          <cell r="F1852" t="str">
            <v>SIDEGUARD CARBON S. FENDE</v>
          </cell>
        </row>
        <row r="1853">
          <cell r="A1853">
            <v>4422530</v>
          </cell>
          <cell r="B1853">
            <v>4422530</v>
          </cell>
          <cell r="C1853" t="str">
            <v>PROTEC. LAT. CARB PETIT G</v>
          </cell>
          <cell r="D1853" t="str">
            <v>DE-BOUE S3 25" CPL, PAIRE</v>
          </cell>
          <cell r="E1853">
            <v>853</v>
          </cell>
          <cell r="F1853" t="str">
            <v>SIDEGUARD CARBON S. FENDE</v>
          </cell>
        </row>
        <row r="1854">
          <cell r="A1854">
            <v>4422570</v>
          </cell>
          <cell r="B1854">
            <v>4422570</v>
          </cell>
          <cell r="C1854" t="str">
            <v>PROTEC. LAT. CARB PETIT G</v>
          </cell>
          <cell r="D1854" t="str">
            <v>DE-BOUE X 25" CPL, PAIRE</v>
          </cell>
          <cell r="E1854">
            <v>853</v>
          </cell>
          <cell r="F1854" t="str">
            <v>SIDEGUARD CARBON S. FENDE</v>
          </cell>
        </row>
        <row r="1855">
          <cell r="A1855">
            <v>4422630</v>
          </cell>
          <cell r="B1855">
            <v>4422630</v>
          </cell>
          <cell r="C1855" t="str">
            <v>PROTEC. LAT. CARB PETIT G</v>
          </cell>
          <cell r="D1855" t="str">
            <v>DE-BOUE S3 26" CPL, PAIRE</v>
          </cell>
          <cell r="E1855">
            <v>853</v>
          </cell>
          <cell r="F1855" t="str">
            <v>SIDEGUARD CARBON S. FENDE</v>
          </cell>
        </row>
        <row r="1856">
          <cell r="A1856">
            <v>4422633</v>
          </cell>
          <cell r="B1856">
            <v>4422633</v>
          </cell>
          <cell r="C1856" t="str">
            <v>PROTEC. LAT. CARB PETIT G</v>
          </cell>
          <cell r="D1856" t="str">
            <v>DE-BOUE S3 26" G</v>
          </cell>
          <cell r="E1856">
            <v>379</v>
          </cell>
          <cell r="F1856" t="str">
            <v>SIDEGUARD CARBON S. FENDE</v>
          </cell>
        </row>
        <row r="1857">
          <cell r="A1857">
            <v>4422634</v>
          </cell>
          <cell r="B1857">
            <v>4422634</v>
          </cell>
          <cell r="C1857" t="str">
            <v>PROTEC. LAT. CARBONE PETI</v>
          </cell>
          <cell r="D1857" t="str">
            <v>T GDE-BOUE S3 26" D</v>
          </cell>
          <cell r="E1857">
            <v>379</v>
          </cell>
          <cell r="F1857" t="str">
            <v>SIDEGUARD CARBON S. FENDE</v>
          </cell>
        </row>
        <row r="1858">
          <cell r="A1858">
            <v>4422670</v>
          </cell>
          <cell r="B1858">
            <v>4422670</v>
          </cell>
          <cell r="C1858" t="str">
            <v>PROTEC. LAT. CARB PETIT G</v>
          </cell>
          <cell r="D1858" t="str">
            <v>DE-BOUE X 26" CPL, PAIRE</v>
          </cell>
          <cell r="E1858">
            <v>853</v>
          </cell>
          <cell r="F1858" t="str">
            <v>SIDEGUARD CARBON S. FENDE</v>
          </cell>
        </row>
        <row r="1859">
          <cell r="A1859">
            <v>4422673</v>
          </cell>
          <cell r="B1859">
            <v>4422673</v>
          </cell>
          <cell r="C1859" t="str">
            <v>PROTEC. LATÉRALE CARBONE</v>
          </cell>
          <cell r="D1859" t="str">
            <v>PETIT GDE-BOUE X 26" G</v>
          </cell>
          <cell r="E1859">
            <v>379</v>
          </cell>
          <cell r="F1859" t="str">
            <v>SIDEGUARD CARBON S. FENDE</v>
          </cell>
        </row>
        <row r="1860">
          <cell r="A1860">
            <v>4422674</v>
          </cell>
          <cell r="B1860">
            <v>4422674</v>
          </cell>
          <cell r="C1860" t="str">
            <v>PROTEC. LATÉRALE CARBONE</v>
          </cell>
          <cell r="D1860" t="str">
            <v>PETIT GDE-BOUE X 26" D</v>
          </cell>
          <cell r="E1860">
            <v>379</v>
          </cell>
          <cell r="F1860" t="str">
            <v>SIDEGUARD CARBON S. FENDE</v>
          </cell>
        </row>
        <row r="1861">
          <cell r="A1861">
            <v>4423030</v>
          </cell>
          <cell r="B1861">
            <v>4423030</v>
          </cell>
          <cell r="C1861" t="str">
            <v>PROTEC. LAT. CARB GRAND G</v>
          </cell>
          <cell r="D1861" t="str">
            <v>DE-BOUE S3 24" CPL, PAIRE</v>
          </cell>
          <cell r="E1861">
            <v>853</v>
          </cell>
          <cell r="F1861" t="str">
            <v>SIDEGUARD CARBON L. FENDE</v>
          </cell>
        </row>
        <row r="1862">
          <cell r="A1862">
            <v>4423033</v>
          </cell>
          <cell r="B1862">
            <v>4423033</v>
          </cell>
          <cell r="C1862" t="str">
            <v>PROTEC. LAT. CARBONE GRAN</v>
          </cell>
          <cell r="D1862" t="str">
            <v>D GDE-BOUE S3/X 24-25" G</v>
          </cell>
          <cell r="E1862">
            <v>379</v>
          </cell>
          <cell r="F1862" t="str">
            <v>SIDEGUARD CARBON L. FENDE</v>
          </cell>
        </row>
        <row r="1863">
          <cell r="A1863">
            <v>4423034</v>
          </cell>
          <cell r="B1863">
            <v>4423034</v>
          </cell>
          <cell r="C1863" t="str">
            <v>PROTEC. LAT. CARBONE GRAN</v>
          </cell>
          <cell r="D1863" t="str">
            <v>D GDE-BOUE S3/X 24-25" D</v>
          </cell>
          <cell r="E1863">
            <v>379</v>
          </cell>
          <cell r="F1863" t="str">
            <v>SIDEGUARD CARBON L. FENDE</v>
          </cell>
        </row>
        <row r="1864">
          <cell r="A1864">
            <v>4423070</v>
          </cell>
          <cell r="B1864">
            <v>4423070</v>
          </cell>
          <cell r="C1864" t="str">
            <v>PROTEC. LAT. CARB GRAND G</v>
          </cell>
          <cell r="D1864" t="str">
            <v>DE-BOUE X 24" CPL, PAIRE</v>
          </cell>
          <cell r="E1864">
            <v>853</v>
          </cell>
          <cell r="F1864" t="str">
            <v>SIDEGUARD CARBON L. FENDE</v>
          </cell>
        </row>
        <row r="1865">
          <cell r="A1865">
            <v>4423530</v>
          </cell>
          <cell r="B1865">
            <v>4423530</v>
          </cell>
          <cell r="C1865" t="str">
            <v>PROTEC. LAT. CARB GRAND G</v>
          </cell>
          <cell r="D1865" t="str">
            <v>DE-BOUE S3 25" CPL, PAIRE</v>
          </cell>
          <cell r="E1865">
            <v>853</v>
          </cell>
          <cell r="F1865" t="str">
            <v>SIDEGUARD CARBON L. FENDE</v>
          </cell>
        </row>
        <row r="1866">
          <cell r="A1866">
            <v>4423570</v>
          </cell>
          <cell r="B1866">
            <v>4423570</v>
          </cell>
          <cell r="C1866" t="str">
            <v>PROTEC. LAT. CARB GRAND G</v>
          </cell>
          <cell r="D1866" t="str">
            <v>DE-BOUE X 25" CPL, PAIRE</v>
          </cell>
          <cell r="E1866">
            <v>853</v>
          </cell>
          <cell r="F1866" t="str">
            <v>SIDEGUARD CARBON L. FENDE</v>
          </cell>
        </row>
        <row r="1867">
          <cell r="A1867">
            <v>4423630</v>
          </cell>
          <cell r="B1867">
            <v>4423630</v>
          </cell>
          <cell r="C1867" t="str">
            <v>PROTEC. LAT. CARB GRAND G</v>
          </cell>
          <cell r="D1867" t="str">
            <v>DE-BOUE S3 26" CPL, PAIRE</v>
          </cell>
          <cell r="E1867">
            <v>853</v>
          </cell>
          <cell r="F1867" t="str">
            <v>SIDEGUARD CARBON L. FENDE</v>
          </cell>
        </row>
        <row r="1868">
          <cell r="A1868">
            <v>4423633</v>
          </cell>
          <cell r="B1868">
            <v>4423633</v>
          </cell>
          <cell r="C1868" t="str">
            <v>PROTEC. LATÉRALE CARBONE</v>
          </cell>
          <cell r="D1868" t="str">
            <v>GRAND GDE-BOUE S3 26" G</v>
          </cell>
          <cell r="E1868">
            <v>379</v>
          </cell>
          <cell r="F1868" t="str">
            <v>SIDEGUARD CARBON L. FENDE</v>
          </cell>
        </row>
        <row r="1869">
          <cell r="A1869">
            <v>4423634</v>
          </cell>
          <cell r="B1869">
            <v>4423634</v>
          </cell>
          <cell r="C1869" t="str">
            <v>PROTEC. LATÉRALE CARBONE</v>
          </cell>
          <cell r="D1869" t="str">
            <v>GRAND GDE-BOUE S3 26" D</v>
          </cell>
          <cell r="E1869">
            <v>379</v>
          </cell>
          <cell r="F1869" t="str">
            <v>SIDEGUARD CARBON L. FENDE</v>
          </cell>
        </row>
        <row r="1870">
          <cell r="A1870">
            <v>4423670</v>
          </cell>
          <cell r="B1870">
            <v>4423670</v>
          </cell>
          <cell r="C1870" t="str">
            <v>PROTEC. LAT. CARB GRAND G</v>
          </cell>
          <cell r="D1870" t="str">
            <v>DE-BOUE X 26" CPL, PAIRE</v>
          </cell>
          <cell r="E1870">
            <v>853</v>
          </cell>
          <cell r="F1870" t="str">
            <v>SIDEGUARD CARBON L. FENDE</v>
          </cell>
        </row>
        <row r="1871">
          <cell r="A1871">
            <v>4423673</v>
          </cell>
          <cell r="B1871">
            <v>4423673</v>
          </cell>
          <cell r="C1871" t="str">
            <v>PROTEC. LATÉRALE CARBONE</v>
          </cell>
          <cell r="D1871" t="str">
            <v>GRAND GDE-BOUE X 26" G</v>
          </cell>
          <cell r="E1871">
            <v>379</v>
          </cell>
          <cell r="F1871" t="str">
            <v>SIDEGUARD CARBON  L. FEND</v>
          </cell>
        </row>
        <row r="1872">
          <cell r="A1872">
            <v>4423674</v>
          </cell>
          <cell r="B1872">
            <v>4423674</v>
          </cell>
          <cell r="C1872" t="str">
            <v>PROTEC. LATÉRALE CARBONE</v>
          </cell>
          <cell r="D1872" t="str">
            <v>GRAND GDE-BOUE X 26" D</v>
          </cell>
          <cell r="E1872">
            <v>379</v>
          </cell>
          <cell r="F1872" t="str">
            <v>SIDEGUARD CARBON L. FENDE</v>
          </cell>
        </row>
        <row r="1873">
          <cell r="A1873">
            <v>4430013</v>
          </cell>
          <cell r="B1873">
            <v>4430013</v>
          </cell>
          <cell r="C1873" t="str">
            <v>FIXATIONS ACCOUDOIR S2/U2</v>
          </cell>
          <cell r="D1873" t="str">
            <v xml:space="preserve"> PAIRE</v>
          </cell>
          <cell r="E1873">
            <v>220</v>
          </cell>
          <cell r="F1873" t="str">
            <v>ATTACHMENTS ARMREST S2/U2</v>
          </cell>
        </row>
        <row r="1874">
          <cell r="A1874">
            <v>4430014</v>
          </cell>
          <cell r="B1874">
            <v>4430014</v>
          </cell>
          <cell r="C1874" t="str">
            <v>FIXATION ACCOUDOIR GRAND/</v>
          </cell>
          <cell r="D1874" t="str">
            <v>HAUT, PAIRE</v>
          </cell>
          <cell r="E1874">
            <v>220</v>
          </cell>
          <cell r="F1874" t="str">
            <v>ATTACHMENT ARMREST LARGE/</v>
          </cell>
        </row>
        <row r="1875">
          <cell r="A1875">
            <v>4430018</v>
          </cell>
          <cell r="B1875">
            <v>4430018</v>
          </cell>
          <cell r="C1875" t="str">
            <v>FIXATION ACCOUDOIR S2/U2</v>
          </cell>
          <cell r="D1875" t="str">
            <v>GAUCHE</v>
          </cell>
          <cell r="E1875">
            <v>106</v>
          </cell>
          <cell r="F1875" t="str">
            <v>ATTACHMENT ARMREST S2/U2</v>
          </cell>
        </row>
        <row r="1876">
          <cell r="A1876">
            <v>4430019</v>
          </cell>
          <cell r="B1876">
            <v>4430019</v>
          </cell>
          <cell r="C1876" t="str">
            <v>FIXATION ACCOUDOIR S2/U2</v>
          </cell>
          <cell r="D1876" t="str">
            <v>DROITE</v>
          </cell>
          <cell r="E1876">
            <v>110</v>
          </cell>
          <cell r="F1876" t="str">
            <v>ATTACHMENT ARMREST S2/U2</v>
          </cell>
        </row>
        <row r="1877">
          <cell r="A1877">
            <v>4430100</v>
          </cell>
          <cell r="B1877">
            <v>4430100</v>
          </cell>
          <cell r="C1877" t="str">
            <v>ACCOUDOIRS, PAIRE COMPLÈT</v>
          </cell>
          <cell r="D1877" t="str">
            <v>E, COUSSIN COURT</v>
          </cell>
          <cell r="E1877">
            <v>575</v>
          </cell>
          <cell r="F1877" t="str">
            <v>ARMREST COMPL PAIR SHORT</v>
          </cell>
        </row>
        <row r="1878">
          <cell r="A1878">
            <v>4430101</v>
          </cell>
          <cell r="B1878">
            <v>4430101</v>
          </cell>
          <cell r="C1878" t="str">
            <v>ACCOUDOIR COURT, COUSSIN</v>
          </cell>
          <cell r="D1878" t="str">
            <v>COMPLET DROIT</v>
          </cell>
          <cell r="E1878">
            <v>175</v>
          </cell>
          <cell r="F1878" t="str">
            <v>ARMREST SHORT CUSHION COM</v>
          </cell>
        </row>
        <row r="1879">
          <cell r="A1879">
            <v>4430102</v>
          </cell>
          <cell r="B1879">
            <v>4430102</v>
          </cell>
          <cell r="C1879" t="str">
            <v>ACCOUDOIR COURT COUSSIN C</v>
          </cell>
          <cell r="D1879" t="str">
            <v>OMPLET GAUCHE</v>
          </cell>
          <cell r="E1879">
            <v>175</v>
          </cell>
          <cell r="F1879" t="str">
            <v>ARMREST SHORT CUSHION COM</v>
          </cell>
        </row>
        <row r="1880">
          <cell r="A1880">
            <v>4430110</v>
          </cell>
          <cell r="B1880">
            <v>4430110</v>
          </cell>
          <cell r="C1880" t="str">
            <v>ACCOUDOIR BAMBINO PAIRE C</v>
          </cell>
          <cell r="D1880" t="str">
            <v>OMPLÈTE</v>
          </cell>
          <cell r="E1880">
            <v>575</v>
          </cell>
          <cell r="F1880" t="str">
            <v>ARMREST BAMBINO COMPL PAI</v>
          </cell>
        </row>
        <row r="1881">
          <cell r="A1881">
            <v>4430120</v>
          </cell>
          <cell r="B1881">
            <v>4430120</v>
          </cell>
          <cell r="C1881" t="str">
            <v>ACCOUDOIRS, PAIRE COMPLÈT</v>
          </cell>
          <cell r="D1881" t="str">
            <v>E, RALLONGÉE 35 MM</v>
          </cell>
          <cell r="E1881">
            <v>575</v>
          </cell>
          <cell r="F1881" t="str">
            <v>ARMREST COMPL PAIR EXTEND</v>
          </cell>
        </row>
        <row r="1882">
          <cell r="A1882">
            <v>4430121</v>
          </cell>
          <cell r="B1882">
            <v>4430121</v>
          </cell>
          <cell r="C1882" t="str">
            <v>ACCOUDOIR COMPLET À DROIT</v>
          </cell>
          <cell r="D1882" t="str">
            <v>E, RALLONGÉ 35 MM</v>
          </cell>
          <cell r="E1882">
            <v>180</v>
          </cell>
          <cell r="F1882" t="str">
            <v>ARMREST COMPL RIGHT EXTEN</v>
          </cell>
        </row>
        <row r="1883">
          <cell r="A1883">
            <v>4430122</v>
          </cell>
          <cell r="B1883">
            <v>4430122</v>
          </cell>
          <cell r="C1883" t="str">
            <v>ACCOUDOIR COMPLET GAUCHE</v>
          </cell>
          <cell r="D1883" t="str">
            <v>RALLONGÉ 35 MM</v>
          </cell>
          <cell r="E1883">
            <v>180</v>
          </cell>
          <cell r="F1883" t="str">
            <v>ARMREST COMPL LEFT EXTEND</v>
          </cell>
        </row>
        <row r="1884">
          <cell r="A1884">
            <v>4430125</v>
          </cell>
          <cell r="B1884">
            <v>4430125</v>
          </cell>
          <cell r="C1884" t="str">
            <v>ACCOUDOIR LONG COUSSIN S2</v>
          </cell>
          <cell r="D1884" t="str">
            <v xml:space="preserve"> GRAND PAIRE COMPLÈTE</v>
          </cell>
          <cell r="E1884">
            <v>571</v>
          </cell>
          <cell r="F1884" t="str">
            <v>ARMREST LONG CUSHION S2 L</v>
          </cell>
        </row>
        <row r="1885">
          <cell r="A1885">
            <v>4430130</v>
          </cell>
          <cell r="B1885">
            <v>4430130</v>
          </cell>
          <cell r="C1885" t="str">
            <v>ACCOUDOIRS, PAIRE COMPLÈT</v>
          </cell>
          <cell r="D1885" t="str">
            <v>E, COUSSIN LONG</v>
          </cell>
          <cell r="E1885">
            <v>575</v>
          </cell>
          <cell r="F1885" t="str">
            <v>ARMREST COMPL PAIR LONG C</v>
          </cell>
        </row>
        <row r="1886">
          <cell r="A1886">
            <v>4430131</v>
          </cell>
          <cell r="B1886">
            <v>4430131</v>
          </cell>
          <cell r="C1886" t="str">
            <v>ACCOUDOIR DROIT, COUSSIN</v>
          </cell>
          <cell r="D1886" t="str">
            <v>LONG</v>
          </cell>
          <cell r="E1886">
            <v>180</v>
          </cell>
          <cell r="F1886" t="str">
            <v>ARMREST RIGHT LONG CUSHIO</v>
          </cell>
        </row>
        <row r="1887">
          <cell r="A1887">
            <v>4430132</v>
          </cell>
          <cell r="B1887">
            <v>4430132</v>
          </cell>
          <cell r="C1887" t="str">
            <v>ACCOUDOIR GAUCHE, COUSSIN</v>
          </cell>
          <cell r="D1887" t="str">
            <v xml:space="preserve"> LONG</v>
          </cell>
          <cell r="E1887">
            <v>180</v>
          </cell>
          <cell r="F1887" t="str">
            <v>ARMREST LEFT LONG CUSHION</v>
          </cell>
        </row>
        <row r="1888">
          <cell r="A1888">
            <v>4430135</v>
          </cell>
          <cell r="B1888">
            <v>4430135</v>
          </cell>
          <cell r="C1888" t="str">
            <v>ACCOUDOIR RALLONGÉ 35 MM</v>
          </cell>
          <cell r="D1888" t="str">
            <v>S2 LARGE</v>
          </cell>
          <cell r="E1888">
            <v>571</v>
          </cell>
          <cell r="F1888" t="str">
            <v>ARMREST LONG EXTENDED 35M</v>
          </cell>
        </row>
        <row r="1889">
          <cell r="A1889">
            <v>4430140</v>
          </cell>
          <cell r="B1889">
            <v>4430140</v>
          </cell>
          <cell r="C1889" t="str">
            <v>ACCOUDOIR, PAIRE COMPLÈTE</v>
          </cell>
          <cell r="D1889" t="str">
            <v>, RALLONGÉE 35 MM</v>
          </cell>
          <cell r="E1889">
            <v>571</v>
          </cell>
          <cell r="F1889" t="str">
            <v>ARMREST COMPL PAIR EXTEND</v>
          </cell>
        </row>
        <row r="1890">
          <cell r="A1890">
            <v>4430141</v>
          </cell>
          <cell r="B1890">
            <v>4430141</v>
          </cell>
          <cell r="C1890" t="str">
            <v>ACCOUDOIR DROIT LONG, COU</v>
          </cell>
          <cell r="D1890" t="str">
            <v>SSIN RALLONGÉ</v>
          </cell>
          <cell r="E1890">
            <v>180</v>
          </cell>
          <cell r="F1890" t="str">
            <v>ARMREST RIGHT LONG CUSHIO</v>
          </cell>
        </row>
        <row r="1891">
          <cell r="A1891">
            <v>4430142</v>
          </cell>
          <cell r="B1891">
            <v>4430142</v>
          </cell>
          <cell r="C1891" t="str">
            <v>ACCOUDOIR GAUCHE LONG COU</v>
          </cell>
          <cell r="D1891" t="str">
            <v>SSIN RALLONGÉ</v>
          </cell>
          <cell r="E1891">
            <v>180</v>
          </cell>
          <cell r="F1891" t="str">
            <v>ARMREST LEFT LONG CUSHION</v>
          </cell>
        </row>
        <row r="1892">
          <cell r="A1892">
            <v>4430150</v>
          </cell>
          <cell r="B1892">
            <v>4430150</v>
          </cell>
          <cell r="C1892" t="str">
            <v>ACCOUDOIR LONG COUSSIN PL</v>
          </cell>
          <cell r="D1892" t="str">
            <v>AT PAIRE CPL</v>
          </cell>
          <cell r="E1892">
            <v>698</v>
          </cell>
          <cell r="F1892" t="str">
            <v>ARMREST LONG FLAT CUSHION</v>
          </cell>
        </row>
        <row r="1893">
          <cell r="A1893">
            <v>4430151</v>
          </cell>
          <cell r="B1893">
            <v>4430151</v>
          </cell>
          <cell r="C1893" t="str">
            <v>COUSSIN PLAT D’ACCOUDOIR</v>
          </cell>
          <cell r="D1893" t="str">
            <v>DROIT</v>
          </cell>
          <cell r="E1893">
            <v>245</v>
          </cell>
          <cell r="F1893" t="str">
            <v>ARMREST FLAT CUSHION RIGH</v>
          </cell>
        </row>
        <row r="1894">
          <cell r="A1894">
            <v>4430152</v>
          </cell>
          <cell r="B1894">
            <v>4430152</v>
          </cell>
          <cell r="C1894" t="str">
            <v>COUSSIN PLAT D’ACCOUDOIR</v>
          </cell>
          <cell r="D1894" t="str">
            <v>GAUCHE</v>
          </cell>
          <cell r="E1894">
            <v>245</v>
          </cell>
          <cell r="F1894" t="str">
            <v>ARMREST FLAT CUSHION LEFT</v>
          </cell>
        </row>
        <row r="1895">
          <cell r="A1895">
            <v>4430200</v>
          </cell>
          <cell r="B1895">
            <v>4430200</v>
          </cell>
          <cell r="C1895" t="str">
            <v>COUSSIN D’ACCOUDOIR</v>
          </cell>
          <cell r="D1895" t="str">
            <v xml:space="preserve"> </v>
          </cell>
          <cell r="E1895">
            <v>57</v>
          </cell>
          <cell r="F1895" t="str">
            <v>ARMREST CUSHION</v>
          </cell>
        </row>
        <row r="1896">
          <cell r="A1896">
            <v>4430201</v>
          </cell>
          <cell r="B1896">
            <v>4430201</v>
          </cell>
          <cell r="C1896" t="str">
            <v>COUSSIN D’ACCOUDOIR LONG</v>
          </cell>
          <cell r="D1896" t="str">
            <v xml:space="preserve"> </v>
          </cell>
          <cell r="E1896">
            <v>66</v>
          </cell>
          <cell r="F1896" t="str">
            <v>ARMREST CUSHION LONG</v>
          </cell>
        </row>
        <row r="1897">
          <cell r="A1897">
            <v>4430202</v>
          </cell>
          <cell r="B1897">
            <v>4430202</v>
          </cell>
          <cell r="C1897" t="str">
            <v>COUSSIN D’ACCOUDOIR LONG</v>
          </cell>
          <cell r="D1897" t="str">
            <v xml:space="preserve"> </v>
          </cell>
          <cell r="E1897">
            <v>66</v>
          </cell>
          <cell r="F1897" t="str">
            <v>ARMREST CUSHION LONG</v>
          </cell>
        </row>
        <row r="1898">
          <cell r="A1898">
            <v>4500000</v>
          </cell>
          <cell r="B1898">
            <v>4500000</v>
          </cell>
          <cell r="C1898" t="str">
            <v>FLASQUE AVEC LOGO PANTHER</v>
          </cell>
          <cell r="D1898" t="str">
            <v>A PAIRE</v>
          </cell>
          <cell r="E1898">
            <v>242</v>
          </cell>
          <cell r="F1898" t="str">
            <v>SPOKE PROTECTORS WITH PAN</v>
          </cell>
        </row>
        <row r="1899">
          <cell r="A1899">
            <v>4500001</v>
          </cell>
          <cell r="B1899">
            <v>4500001</v>
          </cell>
          <cell r="C1899" t="str">
            <v>FLASQUE AVEC LOGO PANTHER</v>
          </cell>
          <cell r="D1899" t="str">
            <v>A 24" PCS</v>
          </cell>
          <cell r="E1899">
            <v>122</v>
          </cell>
          <cell r="F1899" t="str">
            <v>SPOKE PROTECTORS WITH PAN</v>
          </cell>
        </row>
        <row r="1900">
          <cell r="A1900">
            <v>4500002</v>
          </cell>
          <cell r="B1900">
            <v>4500002</v>
          </cell>
          <cell r="C1900" t="str">
            <v>FLASQUE 24" MAXGRIP PAIRE</v>
          </cell>
          <cell r="D1900" t="str">
            <v xml:space="preserve"> </v>
          </cell>
          <cell r="E1900">
            <v>242</v>
          </cell>
          <cell r="F1900" t="str">
            <v>SPOKE PROTECTORS 24" MAXG</v>
          </cell>
        </row>
        <row r="1901">
          <cell r="A1901">
            <v>4500011</v>
          </cell>
          <cell r="B1901">
            <v>4500011</v>
          </cell>
          <cell r="C1901" t="str">
            <v>FLASQUE 24" SANS IMPRESSI</v>
          </cell>
          <cell r="D1901" t="str">
            <v>ON PAIRE</v>
          </cell>
          <cell r="E1901">
            <v>242</v>
          </cell>
          <cell r="F1901" t="str">
            <v>SPOKE PROTECTORS 24" PAIR</v>
          </cell>
        </row>
        <row r="1902">
          <cell r="A1902">
            <v>4500012</v>
          </cell>
          <cell r="B1902">
            <v>4500012</v>
          </cell>
          <cell r="C1902" t="str">
            <v>FLASQUE 24" SANS IMPRESSI</v>
          </cell>
          <cell r="D1902" t="str">
            <v>ON PCS</v>
          </cell>
          <cell r="E1902">
            <v>122</v>
          </cell>
          <cell r="F1902" t="str">
            <v>SPOKE PROTECTORS 24" PCS</v>
          </cell>
        </row>
        <row r="1903">
          <cell r="A1903">
            <v>4500018</v>
          </cell>
          <cell r="B1903">
            <v>4500018</v>
          </cell>
          <cell r="C1903" t="str">
            <v>FLASQUE AVEC LOGO PANTHER</v>
          </cell>
          <cell r="D1903" t="str">
            <v>A 18" PCS</v>
          </cell>
          <cell r="E1903">
            <v>122</v>
          </cell>
          <cell r="F1903" t="str">
            <v>SPOKE PROTECTORS WITH PAN</v>
          </cell>
        </row>
        <row r="1904">
          <cell r="A1904">
            <v>4500019</v>
          </cell>
          <cell r="B1904">
            <v>4500019</v>
          </cell>
          <cell r="C1904" t="str">
            <v>FLASQUE AVEC LOGO PANTHER</v>
          </cell>
          <cell r="D1904" t="str">
            <v>A 18" PAIRE</v>
          </cell>
          <cell r="E1904">
            <v>242</v>
          </cell>
          <cell r="F1904" t="str">
            <v>SPOKE PROTECTORS WITH PAN</v>
          </cell>
        </row>
        <row r="1905">
          <cell r="A1905">
            <v>4500020</v>
          </cell>
          <cell r="B1905">
            <v>4500020</v>
          </cell>
          <cell r="C1905" t="str">
            <v>FLASQUE AVEC LOGO PANTHER</v>
          </cell>
          <cell r="D1905" t="str">
            <v>A 20" PCS</v>
          </cell>
          <cell r="E1905">
            <v>122</v>
          </cell>
          <cell r="F1905" t="str">
            <v>SPOKE PROTECTORS WITH PAN</v>
          </cell>
        </row>
        <row r="1906">
          <cell r="A1906">
            <v>4500021</v>
          </cell>
          <cell r="B1906">
            <v>4500021</v>
          </cell>
          <cell r="C1906" t="str">
            <v>FLASQUE AVEC LOGO PANTHER</v>
          </cell>
          <cell r="D1906" t="str">
            <v>A 20" PAIRE</v>
          </cell>
          <cell r="E1906">
            <v>242</v>
          </cell>
          <cell r="F1906" t="str">
            <v>SPOKE PROTECTORS WITH PAN</v>
          </cell>
        </row>
        <row r="1907">
          <cell r="A1907">
            <v>4500100</v>
          </cell>
          <cell r="B1907">
            <v>4500100</v>
          </cell>
          <cell r="C1907" t="str">
            <v>FLASQUE AVEC LOGO PANTHER</v>
          </cell>
          <cell r="D1907" t="str">
            <v>A 22" PCS</v>
          </cell>
          <cell r="E1907">
            <v>242</v>
          </cell>
          <cell r="F1907" t="str">
            <v>SPOKE PROTECTORS WITH PAN</v>
          </cell>
        </row>
        <row r="1908">
          <cell r="A1908">
            <v>4500101</v>
          </cell>
          <cell r="B1908">
            <v>4500101</v>
          </cell>
          <cell r="C1908" t="str">
            <v>FLASQUE AVEC LOGO PANTHER</v>
          </cell>
          <cell r="D1908" t="str">
            <v>A 22" PAIRE</v>
          </cell>
          <cell r="E1908">
            <v>122</v>
          </cell>
          <cell r="F1908" t="str">
            <v>SPOKE PROTECTORS WITH PAN</v>
          </cell>
        </row>
        <row r="1909">
          <cell r="A1909">
            <v>4500111</v>
          </cell>
          <cell r="B1909">
            <v>4500111</v>
          </cell>
          <cell r="C1909" t="str">
            <v>FLASQUE 22" SANS IMPRESSI</v>
          </cell>
          <cell r="D1909" t="str">
            <v>ON PAIRE</v>
          </cell>
          <cell r="E1909">
            <v>242</v>
          </cell>
          <cell r="F1909" t="str">
            <v>SPOKE PROTECTORS 22" PAIR</v>
          </cell>
        </row>
        <row r="1910">
          <cell r="A1910">
            <v>4500112</v>
          </cell>
          <cell r="B1910">
            <v>4500112</v>
          </cell>
          <cell r="C1910" t="str">
            <v>FLASQUE 22" SANS IMPRESSI</v>
          </cell>
          <cell r="D1910" t="str">
            <v>ON PCS</v>
          </cell>
          <cell r="E1910">
            <v>122</v>
          </cell>
          <cell r="F1910" t="str">
            <v>SPOKE PROTECTORS 22" PCS</v>
          </cell>
        </row>
        <row r="1911">
          <cell r="A1911">
            <v>4500120</v>
          </cell>
          <cell r="B1911">
            <v>4500120</v>
          </cell>
          <cell r="C1911" t="str">
            <v>FLASQUE THÈME JANTES DE V</v>
          </cell>
          <cell r="D1911" t="str">
            <v>OITURE 20" PAIRE</v>
          </cell>
          <cell r="E1911">
            <v>242</v>
          </cell>
          <cell r="F1911" t="str">
            <v>SPOKE GUARD CAR RIM THEME</v>
          </cell>
        </row>
        <row r="1912">
          <cell r="A1912">
            <v>4500122</v>
          </cell>
          <cell r="B1912">
            <v>4500122</v>
          </cell>
          <cell r="C1912" t="str">
            <v>FLASQUE THÈME JANTES DE V</v>
          </cell>
          <cell r="D1912" t="str">
            <v>OITURE 22" PAIRE</v>
          </cell>
          <cell r="E1912">
            <v>242</v>
          </cell>
          <cell r="F1912" t="str">
            <v>SPOKE GUARD CAR RIM THEME</v>
          </cell>
        </row>
        <row r="1913">
          <cell r="A1913">
            <v>4500124</v>
          </cell>
          <cell r="B1913">
            <v>4500124</v>
          </cell>
          <cell r="C1913" t="str">
            <v>FLASQUE THÈME JANTES DE V</v>
          </cell>
          <cell r="D1913" t="str">
            <v>OITURE 24" PAIRE</v>
          </cell>
          <cell r="E1913">
            <v>242</v>
          </cell>
          <cell r="F1913" t="str">
            <v>SPOKE GUARD CAR RIM THEME</v>
          </cell>
        </row>
        <row r="1914">
          <cell r="A1914">
            <v>4500220</v>
          </cell>
          <cell r="B1914">
            <v>4500220</v>
          </cell>
          <cell r="C1914" t="str">
            <v>FLASQUE THÈME SMILEY 20"</v>
          </cell>
          <cell r="D1914" t="str">
            <v>PAIRE</v>
          </cell>
          <cell r="E1914">
            <v>242</v>
          </cell>
          <cell r="F1914" t="str">
            <v>SPOKE GUARD SMILEY THEME</v>
          </cell>
        </row>
        <row r="1915">
          <cell r="A1915">
            <v>4500222</v>
          </cell>
          <cell r="B1915">
            <v>4500222</v>
          </cell>
          <cell r="C1915" t="str">
            <v>FLASQUE THÈME SMILEY 22"</v>
          </cell>
          <cell r="D1915" t="str">
            <v>PAIRE</v>
          </cell>
          <cell r="E1915">
            <v>242</v>
          </cell>
          <cell r="F1915" t="str">
            <v>SPOKE GUARD SMILEY THEME</v>
          </cell>
        </row>
        <row r="1916">
          <cell r="A1916">
            <v>4500224</v>
          </cell>
          <cell r="B1916">
            <v>4500224</v>
          </cell>
          <cell r="C1916" t="str">
            <v>FLASQUE THÈME SMILEY 24"</v>
          </cell>
          <cell r="D1916" t="str">
            <v>PAIRE</v>
          </cell>
          <cell r="E1916">
            <v>242</v>
          </cell>
          <cell r="F1916" t="str">
            <v>SPOKE GUARD SMILEY THEME</v>
          </cell>
        </row>
        <row r="1917">
          <cell r="A1917">
            <v>4500320</v>
          </cell>
          <cell r="B1917">
            <v>4500320</v>
          </cell>
          <cell r="C1917" t="str">
            <v>FLASQUE THÈME SPLASH 20"</v>
          </cell>
          <cell r="D1917" t="str">
            <v>PAIRE</v>
          </cell>
          <cell r="E1917">
            <v>242</v>
          </cell>
          <cell r="F1917" t="str">
            <v>SPOKE GUARD SPLASH THEME</v>
          </cell>
        </row>
        <row r="1918">
          <cell r="A1918">
            <v>4500322</v>
          </cell>
          <cell r="B1918">
            <v>4500322</v>
          </cell>
          <cell r="C1918" t="str">
            <v>PROTÈGE-RAYONS THÈME SPLA</v>
          </cell>
          <cell r="D1918" t="str">
            <v>SH 22" PAIRE</v>
          </cell>
          <cell r="E1918">
            <v>242</v>
          </cell>
          <cell r="F1918" t="str">
            <v>SPOKE GUARD SPLASH THEME</v>
          </cell>
        </row>
        <row r="1919">
          <cell r="A1919">
            <v>4500324</v>
          </cell>
          <cell r="B1919">
            <v>4500324</v>
          </cell>
          <cell r="C1919" t="str">
            <v>FLASQUE THÈME SPLASH 24"</v>
          </cell>
          <cell r="D1919" t="str">
            <v>PAIRE</v>
          </cell>
          <cell r="E1919">
            <v>242</v>
          </cell>
          <cell r="F1919" t="str">
            <v>SPOKE GUARD SPLASH THEME</v>
          </cell>
        </row>
        <row r="1920">
          <cell r="A1920">
            <v>4500420</v>
          </cell>
          <cell r="B1920">
            <v>4500420</v>
          </cell>
          <cell r="C1920" t="str">
            <v>FLASQUE ANIMAL PLANET 20"</v>
          </cell>
          <cell r="D1920" t="str">
            <v xml:space="preserve"> PAIRE</v>
          </cell>
          <cell r="E1920">
            <v>242</v>
          </cell>
          <cell r="F1920" t="str">
            <v>SPOKE GUARD ANIMAL PLANET</v>
          </cell>
        </row>
        <row r="1921">
          <cell r="A1921">
            <v>4500422</v>
          </cell>
          <cell r="B1921">
            <v>4500422</v>
          </cell>
          <cell r="C1921" t="str">
            <v>FLASQUE ANIMAL PLANET 22"</v>
          </cell>
          <cell r="D1921" t="str">
            <v xml:space="preserve"> PAIRE</v>
          </cell>
          <cell r="E1921">
            <v>242</v>
          </cell>
          <cell r="F1921" t="str">
            <v>SPOKE GUARD ANIMAL PLANET</v>
          </cell>
        </row>
        <row r="1922">
          <cell r="A1922">
            <v>4500424</v>
          </cell>
          <cell r="B1922">
            <v>4500424</v>
          </cell>
          <cell r="C1922" t="str">
            <v>FLASQUE ANIMAL PLANET 24"</v>
          </cell>
          <cell r="D1922" t="str">
            <v xml:space="preserve"> PAIRE</v>
          </cell>
          <cell r="E1922">
            <v>242</v>
          </cell>
          <cell r="F1922" t="str">
            <v>SPOKE GUARD ANIMAL PLANET</v>
          </cell>
        </row>
        <row r="1923">
          <cell r="A1923">
            <v>4500518</v>
          </cell>
          <cell r="B1923">
            <v>4500518</v>
          </cell>
          <cell r="C1923" t="str">
            <v>FLASQUE OCEAN MICRO 18" P</v>
          </cell>
          <cell r="D1923" t="str">
            <v>AIRE</v>
          </cell>
          <cell r="E1923">
            <v>242</v>
          </cell>
          <cell r="F1923" t="str">
            <v>SPOKE GUARD OCEAN MICRO 1</v>
          </cell>
        </row>
        <row r="1924">
          <cell r="A1924">
            <v>4500520</v>
          </cell>
          <cell r="B1924">
            <v>4500520</v>
          </cell>
          <cell r="C1924" t="str">
            <v>FLASQUE OCEAN MICRO 20" P</v>
          </cell>
          <cell r="D1924" t="str">
            <v>AIRE</v>
          </cell>
          <cell r="E1924">
            <v>242</v>
          </cell>
          <cell r="F1924" t="str">
            <v>SPOKE GUARD OCEAN MICRO 2</v>
          </cell>
        </row>
        <row r="1925">
          <cell r="A1925">
            <v>4500618</v>
          </cell>
          <cell r="B1925">
            <v>4500618</v>
          </cell>
          <cell r="C1925" t="str">
            <v>FLASQUE CARS MICRO 18" PA</v>
          </cell>
          <cell r="D1925" t="str">
            <v>IRE</v>
          </cell>
          <cell r="E1925">
            <v>242</v>
          </cell>
          <cell r="F1925" t="str">
            <v>SPOKE GUARD CARS MICRO 18</v>
          </cell>
        </row>
        <row r="1926">
          <cell r="A1926">
            <v>4500620</v>
          </cell>
          <cell r="B1926">
            <v>4500620</v>
          </cell>
          <cell r="C1926" t="str">
            <v>FLASQUE CARS MICRO 20" PA</v>
          </cell>
          <cell r="D1926" t="str">
            <v>IRE</v>
          </cell>
          <cell r="E1926">
            <v>242</v>
          </cell>
          <cell r="F1926" t="str">
            <v>SPOKE GUARD CARS MICRO 20</v>
          </cell>
        </row>
        <row r="1927">
          <cell r="A1927">
            <v>4500718</v>
          </cell>
          <cell r="B1927">
            <v>4500718</v>
          </cell>
          <cell r="C1927" t="str">
            <v>FLASQUE ANIMALS MICRO 18"</v>
          </cell>
          <cell r="D1927" t="str">
            <v xml:space="preserve"> PAIRE</v>
          </cell>
          <cell r="E1927">
            <v>242</v>
          </cell>
          <cell r="F1927" t="str">
            <v>SPOKE GUARD ANIMALS MICRO</v>
          </cell>
        </row>
        <row r="1928">
          <cell r="A1928">
            <v>4500720</v>
          </cell>
          <cell r="B1928">
            <v>4500720</v>
          </cell>
          <cell r="C1928" t="str">
            <v>FLASQUE ANIMALS MICRO 20"</v>
          </cell>
          <cell r="D1928" t="str">
            <v xml:space="preserve"> PAIRE</v>
          </cell>
          <cell r="E1928">
            <v>242</v>
          </cell>
          <cell r="F1928" t="str">
            <v>SPOKE GUARD ANIMALS MICRO</v>
          </cell>
        </row>
        <row r="1929">
          <cell r="A1929">
            <v>4500818</v>
          </cell>
          <cell r="B1929">
            <v>4500818</v>
          </cell>
          <cell r="C1929" t="str">
            <v>FLASQUE SPLASH MICRO 18"</v>
          </cell>
          <cell r="D1929" t="str">
            <v>PAIRE</v>
          </cell>
          <cell r="E1929">
            <v>242</v>
          </cell>
          <cell r="F1929" t="str">
            <v>SPOKE GUARD SPLASH MICRO</v>
          </cell>
        </row>
        <row r="1930">
          <cell r="A1930">
            <v>4500820</v>
          </cell>
          <cell r="B1930">
            <v>4500820</v>
          </cell>
          <cell r="C1930" t="str">
            <v>FLASQUE SPLASH MICRO 20"</v>
          </cell>
          <cell r="D1930" t="str">
            <v>PAIRE</v>
          </cell>
          <cell r="E1930">
            <v>242</v>
          </cell>
          <cell r="F1930" t="str">
            <v>SPOKE GUARD SPLASH MICRO</v>
          </cell>
        </row>
        <row r="1931">
          <cell r="A1931">
            <v>4600000</v>
          </cell>
          <cell r="B1931">
            <v>4600000</v>
          </cell>
          <cell r="C1931" t="str">
            <v>PAIRE DE FREINS ÉLEVÉS</v>
          </cell>
          <cell r="D1931" t="str">
            <v xml:space="preserve"> </v>
          </cell>
          <cell r="E1931">
            <v>217</v>
          </cell>
          <cell r="F1931" t="str">
            <v>HIGH BRAKE PAIR</v>
          </cell>
        </row>
        <row r="1932">
          <cell r="A1932">
            <v>4600001</v>
          </cell>
          <cell r="B1932">
            <v>4600001</v>
          </cell>
          <cell r="C1932" t="str">
            <v>FREIN HAUT À GAUCHE</v>
          </cell>
          <cell r="D1932" t="str">
            <v xml:space="preserve"> </v>
          </cell>
          <cell r="E1932">
            <v>110</v>
          </cell>
          <cell r="F1932" t="str">
            <v>HIGH BRAKE LEFT</v>
          </cell>
        </row>
        <row r="1933">
          <cell r="A1933">
            <v>4600002</v>
          </cell>
          <cell r="B1933">
            <v>4600002</v>
          </cell>
          <cell r="C1933" t="str">
            <v>FREIN HAUT À DROITE</v>
          </cell>
          <cell r="D1933" t="str">
            <v xml:space="preserve"> </v>
          </cell>
          <cell r="E1933">
            <v>110</v>
          </cell>
          <cell r="F1933" t="str">
            <v>HIGH BRAKE RIGHT</v>
          </cell>
        </row>
        <row r="1934">
          <cell r="A1934">
            <v>4600004</v>
          </cell>
          <cell r="B1934">
            <v>4600004</v>
          </cell>
          <cell r="C1934" t="str">
            <v>LEVIER DROIT</v>
          </cell>
          <cell r="D1934" t="str">
            <v xml:space="preserve"> </v>
          </cell>
          <cell r="E1934">
            <v>29</v>
          </cell>
          <cell r="F1934" t="str">
            <v>LEVER RIGHT</v>
          </cell>
        </row>
        <row r="1935">
          <cell r="A1935">
            <v>4600005</v>
          </cell>
          <cell r="B1935">
            <v>4600005</v>
          </cell>
          <cell r="C1935" t="str">
            <v>LEVIER GAUCHE</v>
          </cell>
          <cell r="D1935" t="str">
            <v xml:space="preserve"> </v>
          </cell>
          <cell r="E1935">
            <v>29</v>
          </cell>
          <cell r="F1935" t="str">
            <v>LEVER LEFT</v>
          </cell>
        </row>
        <row r="1936">
          <cell r="A1936">
            <v>4600008</v>
          </cell>
          <cell r="B1936">
            <v>4600008</v>
          </cell>
          <cell r="C1936" t="str">
            <v>ÉTRIER STANDARD</v>
          </cell>
          <cell r="D1936" t="str">
            <v xml:space="preserve"> </v>
          </cell>
          <cell r="E1936">
            <v>13</v>
          </cell>
          <cell r="F1936" t="str">
            <v>CLAMP STANDARD</v>
          </cell>
        </row>
        <row r="1937">
          <cell r="A1937">
            <v>4600032</v>
          </cell>
          <cell r="B1937">
            <v>4600032</v>
          </cell>
          <cell r="C1937" t="str">
            <v>FIXATION PLAQUE EN L DU F</v>
          </cell>
          <cell r="D1937" t="str">
            <v>REIN HAUT</v>
          </cell>
          <cell r="E1937">
            <v>20</v>
          </cell>
          <cell r="F1937" t="str">
            <v>ATTACHMENT L-PLATE HIGH B</v>
          </cell>
        </row>
        <row r="1938">
          <cell r="A1938">
            <v>4600033</v>
          </cell>
          <cell r="B1938">
            <v>4600033</v>
          </cell>
          <cell r="C1938" t="str">
            <v>EXTENSION FIXATION PLAQUE</v>
          </cell>
          <cell r="D1938" t="str">
            <v xml:space="preserve"> EN L DU FREIN HAUT</v>
          </cell>
          <cell r="E1938">
            <v>57</v>
          </cell>
          <cell r="F1938" t="str">
            <v>EXTENDED ATTACHMENT L-PLA</v>
          </cell>
        </row>
        <row r="1939">
          <cell r="A1939">
            <v>4600042</v>
          </cell>
          <cell r="B1939">
            <v>4600042</v>
          </cell>
          <cell r="C1939" t="str">
            <v>ENTRETOISE POUR ÉCARTEMEN</v>
          </cell>
          <cell r="D1939" t="str">
            <v>T FREIN HAUT 3 MM</v>
          </cell>
          <cell r="E1939">
            <v>13</v>
          </cell>
          <cell r="F1939" t="str">
            <v>SPACER WIDENING HIGH BRAK</v>
          </cell>
        </row>
        <row r="1940">
          <cell r="A1940">
            <v>4600050</v>
          </cell>
          <cell r="B1940">
            <v>4600050</v>
          </cell>
          <cell r="C1940" t="str">
            <v>PAIRE DE FREINS ÉLEVÉS DÉ</v>
          </cell>
          <cell r="D1940" t="str">
            <v>PLACÉS VERS L’AVANT</v>
          </cell>
          <cell r="E1940">
            <v>217</v>
          </cell>
          <cell r="F1940" t="str">
            <v>HIGH BRAKES PAIR MOVED AH</v>
          </cell>
        </row>
        <row r="1941">
          <cell r="A1941">
            <v>4600051</v>
          </cell>
          <cell r="B1941">
            <v>4600051</v>
          </cell>
          <cell r="C1941" t="str">
            <v>FREINS ÉLEVÉS À GAUCHE DÉ</v>
          </cell>
          <cell r="D1941" t="str">
            <v>PLACÉS VERS L’AVANT</v>
          </cell>
          <cell r="E1941">
            <v>110</v>
          </cell>
          <cell r="F1941" t="str">
            <v>HIGH BRAKES LEFT MOVED AH</v>
          </cell>
        </row>
        <row r="1942">
          <cell r="A1942">
            <v>4600052</v>
          </cell>
          <cell r="B1942">
            <v>4600052</v>
          </cell>
          <cell r="C1942" t="str">
            <v>FREINS ÉLEVÉS À DROITE DÉ</v>
          </cell>
          <cell r="D1942" t="str">
            <v>PLACÉS VERS L’AVANT</v>
          </cell>
          <cell r="E1942">
            <v>110</v>
          </cell>
          <cell r="F1942" t="str">
            <v>HIGH BRAKES RIGHT MOVED A</v>
          </cell>
        </row>
        <row r="1943">
          <cell r="A1943">
            <v>4600070</v>
          </cell>
          <cell r="B1943">
            <v>4600070</v>
          </cell>
          <cell r="C1943" t="str">
            <v>FREINS ÉLEVÉS RALLONGÉS;</v>
          </cell>
          <cell r="D1943" t="str">
            <v>DÉPLACÉS VERS L’AVANT</v>
          </cell>
          <cell r="E1943">
            <v>302</v>
          </cell>
          <cell r="F1943" t="str">
            <v>HIGH BRAKES EXTENDED MOVE</v>
          </cell>
        </row>
        <row r="1944">
          <cell r="A1944">
            <v>4600071</v>
          </cell>
          <cell r="B1944">
            <v>4600071</v>
          </cell>
          <cell r="C1944" t="str">
            <v>FREINS ÉLEVÉS G, RALLONGÉ</v>
          </cell>
          <cell r="D1944" t="str">
            <v>S, DÉPLACÉS VERS LA GCHE</v>
          </cell>
          <cell r="E1944">
            <v>151</v>
          </cell>
          <cell r="F1944" t="str">
            <v>HIGH BRAKES LEFT EXTENDED</v>
          </cell>
        </row>
        <row r="1945">
          <cell r="A1945">
            <v>4600072</v>
          </cell>
          <cell r="B1945">
            <v>4600072</v>
          </cell>
          <cell r="C1945" t="str">
            <v>FREINS ÉLEVÉS D, RALLONGÉ</v>
          </cell>
          <cell r="D1945" t="str">
            <v>S, DÉPLACÉS VERS LA DRTE</v>
          </cell>
          <cell r="E1945">
            <v>151</v>
          </cell>
          <cell r="F1945" t="str">
            <v>HIGH BRAKES RIGHT EXTENDE</v>
          </cell>
        </row>
        <row r="1946">
          <cell r="A1946">
            <v>4600080</v>
          </cell>
          <cell r="B1946">
            <v>4600080</v>
          </cell>
          <cell r="C1946" t="str">
            <v>FREIN ÉLEVÉ RALLONGÉ POUR</v>
          </cell>
          <cell r="D1946" t="str">
            <v xml:space="preserve"> SWING, PAIRE</v>
          </cell>
          <cell r="E1946">
            <v>217</v>
          </cell>
          <cell r="F1946" t="str">
            <v>HIGH BRAKE EXTENDED FOR S</v>
          </cell>
        </row>
        <row r="1947">
          <cell r="A1947">
            <v>4600081</v>
          </cell>
          <cell r="B1947">
            <v>4600081</v>
          </cell>
          <cell r="C1947" t="str">
            <v>FREIN ÉLEVÉ RALLONGÉ POUR</v>
          </cell>
          <cell r="D1947" t="str">
            <v xml:space="preserve"> SWING, À GAUCHE</v>
          </cell>
          <cell r="E1947">
            <v>110</v>
          </cell>
          <cell r="F1947" t="str">
            <v>HIGH BRAKE EXTENDED FOR S</v>
          </cell>
        </row>
        <row r="1948">
          <cell r="A1948">
            <v>4600082</v>
          </cell>
          <cell r="B1948">
            <v>4600082</v>
          </cell>
          <cell r="C1948" t="str">
            <v>FREIN ÉLEVÉ RALLONGÉ POUR</v>
          </cell>
          <cell r="D1948" t="str">
            <v xml:space="preserve"> SWING, À DROITE</v>
          </cell>
          <cell r="E1948">
            <v>110</v>
          </cell>
          <cell r="F1948" t="str">
            <v>HIGH BRAKE EXTENDED FOR S</v>
          </cell>
        </row>
        <row r="1949">
          <cell r="A1949">
            <v>4601115</v>
          </cell>
          <cell r="B1949">
            <v>4601115</v>
          </cell>
          <cell r="C1949" t="str">
            <v>ÉTRIER DE CHARNIÈRE</v>
          </cell>
          <cell r="D1949" t="str">
            <v xml:space="preserve"> </v>
          </cell>
          <cell r="E1949">
            <v>33</v>
          </cell>
          <cell r="F1949" t="str">
            <v>HINGE CLAMP</v>
          </cell>
        </row>
        <row r="1950">
          <cell r="A1950">
            <v>4601120</v>
          </cell>
          <cell r="B1950">
            <v>4601120</v>
          </cell>
          <cell r="C1950" t="str">
            <v>ÉTRIER POUR UN PANIER</v>
          </cell>
          <cell r="D1950" t="str">
            <v xml:space="preserve"> </v>
          </cell>
          <cell r="E1950">
            <v>20</v>
          </cell>
          <cell r="F1950" t="str">
            <v>CLAMP SINGLE BASKET</v>
          </cell>
        </row>
        <row r="1951">
          <cell r="A1951">
            <v>4601901</v>
          </cell>
          <cell r="B1951">
            <v>4601901</v>
          </cell>
          <cell r="C1951" t="str">
            <v>PLAQUE EN FER BLANC 26" 2</v>
          </cell>
          <cell r="D1951" t="str">
            <v>5 CM DOSSIER À DROITE</v>
          </cell>
          <cell r="E1951">
            <v>41</v>
          </cell>
          <cell r="F1951" t="str">
            <v>TINPLATE 26" 25 CM BACKRE</v>
          </cell>
        </row>
        <row r="1952">
          <cell r="A1952">
            <v>4610000</v>
          </cell>
          <cell r="B1952">
            <v>4610000</v>
          </cell>
          <cell r="C1952" t="str">
            <v>PAIRE DE FREINS HAUTS NOU</v>
          </cell>
          <cell r="D1952" t="str">
            <v>VEAU</v>
          </cell>
          <cell r="E1952">
            <v>217</v>
          </cell>
          <cell r="F1952" t="str">
            <v>HIGH BRAKES PAIR NEW</v>
          </cell>
        </row>
        <row r="1953">
          <cell r="A1953">
            <v>4610001</v>
          </cell>
          <cell r="B1953">
            <v>4610001</v>
          </cell>
          <cell r="C1953" t="str">
            <v>FREINS HAUTS GAUCHE NOUVE</v>
          </cell>
          <cell r="D1953" t="str">
            <v>AU</v>
          </cell>
          <cell r="E1953">
            <v>110</v>
          </cell>
          <cell r="F1953" t="str">
            <v>HIGH BRAKES LEFT NEW</v>
          </cell>
        </row>
        <row r="1954">
          <cell r="A1954">
            <v>4623301</v>
          </cell>
          <cell r="B1954">
            <v>4623301</v>
          </cell>
          <cell r="C1954" t="str">
            <v>FREIN D'UNE SEULE MAIN X</v>
          </cell>
          <cell r="D1954" t="str">
            <v>33, GAUCHE</v>
          </cell>
          <cell r="E1954">
            <v>910</v>
          </cell>
          <cell r="F1954" t="str">
            <v>BRAKE ONEHAND X 33 LEFT</v>
          </cell>
        </row>
        <row r="1955">
          <cell r="A1955">
            <v>4623302</v>
          </cell>
          <cell r="B1955">
            <v>4623302</v>
          </cell>
          <cell r="C1955" t="str">
            <v>FREIN D'UNE SEULE MAIN X</v>
          </cell>
          <cell r="D1955" t="str">
            <v>33, DROITE</v>
          </cell>
          <cell r="E1955">
            <v>910</v>
          </cell>
          <cell r="F1955" t="str">
            <v>BRAKE ONEHAND X 33 RIGHT</v>
          </cell>
        </row>
        <row r="1956">
          <cell r="A1956">
            <v>4623601</v>
          </cell>
          <cell r="B1956">
            <v>4623601</v>
          </cell>
          <cell r="C1956" t="str">
            <v>FREIN D'UNE SEULE MAIN X</v>
          </cell>
          <cell r="D1956" t="str">
            <v>36, GAUCHE</v>
          </cell>
          <cell r="E1956">
            <v>910</v>
          </cell>
          <cell r="F1956" t="str">
            <v>BRAKE ONEHAND X 36 LEFT</v>
          </cell>
        </row>
        <row r="1957">
          <cell r="A1957">
            <v>4623602</v>
          </cell>
          <cell r="B1957">
            <v>4623602</v>
          </cell>
          <cell r="C1957" t="str">
            <v>FREIN D'UNE SEULE MAIN X</v>
          </cell>
          <cell r="D1957" t="str">
            <v>36, DROITE</v>
          </cell>
          <cell r="E1957">
            <v>910</v>
          </cell>
          <cell r="F1957" t="str">
            <v>BRAKE ONEHAND X 36 RIGHT</v>
          </cell>
        </row>
        <row r="1958">
          <cell r="A1958">
            <v>4623901</v>
          </cell>
          <cell r="B1958">
            <v>4623901</v>
          </cell>
          <cell r="C1958" t="str">
            <v>FREIN D'UNE SEULE MAIN X</v>
          </cell>
          <cell r="D1958" t="str">
            <v>39, GAUCHE</v>
          </cell>
          <cell r="E1958">
            <v>910</v>
          </cell>
          <cell r="F1958" t="str">
            <v>BRAKE ONEHAND X 39 LEFT</v>
          </cell>
        </row>
        <row r="1959">
          <cell r="A1959">
            <v>4623902</v>
          </cell>
          <cell r="B1959">
            <v>4623902</v>
          </cell>
          <cell r="C1959" t="str">
            <v>FREIN D'UNE SEULE MAIN X</v>
          </cell>
          <cell r="D1959" t="str">
            <v>39, DROITE</v>
          </cell>
          <cell r="E1959">
            <v>910</v>
          </cell>
          <cell r="F1959" t="str">
            <v>BRAKE ONEHAND X 39 RIGHT</v>
          </cell>
        </row>
        <row r="1960">
          <cell r="A1960">
            <v>4624201</v>
          </cell>
          <cell r="B1960">
            <v>4624201</v>
          </cell>
          <cell r="C1960" t="str">
            <v>FREIN D'UNE SEULE MAIN X</v>
          </cell>
          <cell r="D1960" t="str">
            <v>42, GAUCHE</v>
          </cell>
          <cell r="E1960">
            <v>910</v>
          </cell>
          <cell r="F1960" t="str">
            <v>BRAKE ONEHAND X 42 LEFT</v>
          </cell>
        </row>
        <row r="1961">
          <cell r="A1961">
            <v>4624202</v>
          </cell>
          <cell r="B1961">
            <v>4624202</v>
          </cell>
          <cell r="C1961" t="str">
            <v>FREIN D'UNE SEULE MAIN X</v>
          </cell>
          <cell r="D1961" t="str">
            <v>42, DROITE</v>
          </cell>
          <cell r="E1961">
            <v>910</v>
          </cell>
          <cell r="F1961" t="str">
            <v>BRAKE ONEHAND X 42 RIGHT</v>
          </cell>
        </row>
        <row r="1962">
          <cell r="A1962">
            <v>4624501</v>
          </cell>
          <cell r="B1962">
            <v>4624501</v>
          </cell>
          <cell r="C1962" t="str">
            <v>FREIN D'UNE SEULE MAIN X</v>
          </cell>
          <cell r="D1962" t="str">
            <v>45, GAUCHE</v>
          </cell>
          <cell r="E1962">
            <v>910</v>
          </cell>
          <cell r="F1962" t="str">
            <v>BRAKE ONEHAND X 45 LEFT</v>
          </cell>
        </row>
        <row r="1963">
          <cell r="A1963">
            <v>4624502</v>
          </cell>
          <cell r="B1963">
            <v>4624502</v>
          </cell>
          <cell r="C1963" t="str">
            <v>FREIN D'UNE SEULE MAIN X</v>
          </cell>
          <cell r="D1963" t="str">
            <v>45, DROITE</v>
          </cell>
          <cell r="E1963">
            <v>910</v>
          </cell>
          <cell r="F1963" t="str">
            <v>BRAKE ONEHAND X 45 RIGHT</v>
          </cell>
        </row>
        <row r="1964">
          <cell r="A1964">
            <v>4630000</v>
          </cell>
          <cell r="B1964">
            <v>4630000</v>
          </cell>
          <cell r="C1964" t="str">
            <v>FREINS S3 PAIRE COMPLÈTE</v>
          </cell>
          <cell r="D1964" t="str">
            <v xml:space="preserve"> </v>
          </cell>
          <cell r="E1964">
            <v>217</v>
          </cell>
          <cell r="F1964" t="str">
            <v>BRAKES S3 CPL PAIR</v>
          </cell>
        </row>
        <row r="1965">
          <cell r="A1965">
            <v>4630001</v>
          </cell>
          <cell r="B1965">
            <v>4630001</v>
          </cell>
          <cell r="C1965" t="str">
            <v>FREIN S3 À GAUCHE</v>
          </cell>
          <cell r="D1965" t="str">
            <v xml:space="preserve"> </v>
          </cell>
          <cell r="E1965">
            <v>110</v>
          </cell>
          <cell r="F1965" t="str">
            <v>BRAKE S3 LEFT</v>
          </cell>
        </row>
        <row r="1966">
          <cell r="A1966">
            <v>4630002</v>
          </cell>
          <cell r="B1966">
            <v>4630002</v>
          </cell>
          <cell r="C1966" t="str">
            <v>FREIN S3 À DROITE</v>
          </cell>
          <cell r="D1966" t="str">
            <v xml:space="preserve"> </v>
          </cell>
          <cell r="E1966">
            <v>110</v>
          </cell>
          <cell r="F1966" t="str">
            <v>BRAKE S3 RIGHT</v>
          </cell>
        </row>
        <row r="1967">
          <cell r="A1967">
            <v>4630010</v>
          </cell>
          <cell r="B1967">
            <v>4630010</v>
          </cell>
          <cell r="C1967" t="str">
            <v>FREINS S3 DÉPLACÉS VERS L</v>
          </cell>
          <cell r="D1967" t="str">
            <v>’AVANT PAIRE COMPLÈTE</v>
          </cell>
          <cell r="E1967">
            <v>212</v>
          </cell>
          <cell r="F1967" t="str">
            <v>BRAKES S3 MOVED FORWARD C</v>
          </cell>
        </row>
        <row r="1968">
          <cell r="A1968">
            <v>4630011</v>
          </cell>
          <cell r="B1968">
            <v>4630011</v>
          </cell>
          <cell r="C1968" t="str">
            <v>FREIN S3 DÉPLACÉ VERS L’A</v>
          </cell>
          <cell r="D1968" t="str">
            <v>VANT À GAUCHE</v>
          </cell>
          <cell r="E1968">
            <v>110</v>
          </cell>
          <cell r="F1968" t="str">
            <v>BRAKE S3 MOVED FORWARD LE</v>
          </cell>
        </row>
        <row r="1969">
          <cell r="A1969">
            <v>4630012</v>
          </cell>
          <cell r="B1969">
            <v>4630012</v>
          </cell>
          <cell r="C1969" t="str">
            <v>FREIN S3 DÉPLACÉ VERS L’A</v>
          </cell>
          <cell r="D1969" t="str">
            <v>VANT À DROITE</v>
          </cell>
          <cell r="E1969">
            <v>110</v>
          </cell>
          <cell r="F1969" t="str">
            <v>BRAKE S3 MOVED FORWARD RI</v>
          </cell>
        </row>
        <row r="1970">
          <cell r="A1970">
            <v>4630020</v>
          </cell>
          <cell r="B1970">
            <v>4630020</v>
          </cell>
          <cell r="C1970" t="str">
            <v>FREIN S3 AVEC LEVIER FREI</v>
          </cell>
          <cell r="D1970" t="str">
            <v>N EXT., PAIRE CPL</v>
          </cell>
          <cell r="E1970">
            <v>432</v>
          </cell>
          <cell r="F1970" t="str">
            <v>BRAKE S3 W EXT.BRAKE LEVE</v>
          </cell>
        </row>
        <row r="1971">
          <cell r="A1971">
            <v>4630021</v>
          </cell>
          <cell r="B1971">
            <v>4630021</v>
          </cell>
          <cell r="C1971" t="str">
            <v>FREIN S3 AVEC LEVIER DE F</v>
          </cell>
          <cell r="D1971" t="str">
            <v>REIN RALLONGÉ G</v>
          </cell>
          <cell r="E1971">
            <v>224</v>
          </cell>
          <cell r="F1971" t="str">
            <v>BRAKE S3 W. EXTENDED BRAK</v>
          </cell>
        </row>
        <row r="1972">
          <cell r="A1972">
            <v>4630022</v>
          </cell>
          <cell r="B1972">
            <v>4630022</v>
          </cell>
          <cell r="C1972" t="str">
            <v>FREIN S3 AVEC LEVIER DE F</v>
          </cell>
          <cell r="D1972" t="str">
            <v>REIN RALLONGÉ D</v>
          </cell>
          <cell r="E1972">
            <v>224</v>
          </cell>
          <cell r="F1972" t="str">
            <v>BRAKE S3 W. EXTENDED BRAK</v>
          </cell>
        </row>
        <row r="1973">
          <cell r="A1973">
            <v>4630030</v>
          </cell>
          <cell r="B1973">
            <v>4630030</v>
          </cell>
          <cell r="C1973" t="str">
            <v>FREINS S3 POUR X, PAIRE C</v>
          </cell>
          <cell r="D1973" t="str">
            <v>PL</v>
          </cell>
          <cell r="E1973">
            <v>437</v>
          </cell>
          <cell r="F1973" t="str">
            <v>BRAKES S3 FOR X CPL PAIR</v>
          </cell>
        </row>
        <row r="1974">
          <cell r="A1974">
            <v>4630031</v>
          </cell>
          <cell r="B1974">
            <v>4630031</v>
          </cell>
          <cell r="C1974" t="str">
            <v>FREIN S3 POUR X, GAUCHE</v>
          </cell>
          <cell r="D1974" t="str">
            <v xml:space="preserve"> </v>
          </cell>
          <cell r="E1974">
            <v>228</v>
          </cell>
          <cell r="F1974" t="str">
            <v>BRAKE S3 FOR X LEFT</v>
          </cell>
        </row>
        <row r="1975">
          <cell r="A1975">
            <v>4630032</v>
          </cell>
          <cell r="B1975">
            <v>4630032</v>
          </cell>
          <cell r="C1975" t="str">
            <v>FREIN S3 POUR X À DROITE</v>
          </cell>
          <cell r="D1975" t="str">
            <v xml:space="preserve"> </v>
          </cell>
          <cell r="E1975">
            <v>228</v>
          </cell>
          <cell r="F1975" t="str">
            <v>BRAKE S3 FOR X RIGHT</v>
          </cell>
        </row>
        <row r="1976">
          <cell r="A1976">
            <v>4630113</v>
          </cell>
          <cell r="B1976">
            <v>4630113</v>
          </cell>
          <cell r="C1976" t="str">
            <v>ÉTRIER FREIN EXTÉRIEUR S3</v>
          </cell>
          <cell r="D1976" t="str">
            <v xml:space="preserve"> À GAUCHE V2</v>
          </cell>
          <cell r="E1976">
            <v>37</v>
          </cell>
          <cell r="F1976" t="str">
            <v>CLAMP OUTER BRAKE S3 LEFT</v>
          </cell>
        </row>
        <row r="1977">
          <cell r="A1977">
            <v>4630114</v>
          </cell>
          <cell r="B1977">
            <v>4630114</v>
          </cell>
          <cell r="C1977" t="str">
            <v>ÉTRIER FREIN EXTÉRIEUR S3</v>
          </cell>
          <cell r="D1977" t="str">
            <v xml:space="preserve"> À DROITE V2</v>
          </cell>
          <cell r="E1977">
            <v>37</v>
          </cell>
          <cell r="F1977" t="str">
            <v>CLAMP OUTER BRAKE S3 RIGH</v>
          </cell>
        </row>
        <row r="1978">
          <cell r="A1978">
            <v>4630116</v>
          </cell>
          <cell r="B1978">
            <v>4630116</v>
          </cell>
          <cell r="C1978" t="str">
            <v>ÉTRIER FREIN INTÉRIEUR S3</v>
          </cell>
          <cell r="D1978" t="str">
            <v xml:space="preserve"> </v>
          </cell>
          <cell r="E1978">
            <v>13</v>
          </cell>
          <cell r="F1978" t="str">
            <v xml:space="preserve"> CLAMP INNER BRAKE S3</v>
          </cell>
        </row>
        <row r="1979">
          <cell r="A1979">
            <v>4630120</v>
          </cell>
          <cell r="B1979">
            <v>4630120</v>
          </cell>
          <cell r="C1979" t="str">
            <v>PLAQUE DE RÉGLAGE FREIN S</v>
          </cell>
          <cell r="D1979" t="str">
            <v>3 CPL PAIRE</v>
          </cell>
          <cell r="E1979">
            <v>94</v>
          </cell>
          <cell r="F1979" t="str">
            <v>ADJUSTMENT PLATE BRAKE S3</v>
          </cell>
        </row>
        <row r="1980">
          <cell r="A1980">
            <v>4630123</v>
          </cell>
          <cell r="B1980">
            <v>4630123</v>
          </cell>
          <cell r="C1980" t="str">
            <v>PLAQUE DE RÉGLAGE DU FREI</v>
          </cell>
          <cell r="D1980" t="str">
            <v>N S3 À GAUCHE</v>
          </cell>
          <cell r="E1980">
            <v>41</v>
          </cell>
          <cell r="F1980" t="str">
            <v>ADJUSTMENT PLATE BRAKE S3</v>
          </cell>
        </row>
        <row r="1981">
          <cell r="A1981">
            <v>4630124</v>
          </cell>
          <cell r="B1981">
            <v>4630124</v>
          </cell>
          <cell r="C1981" t="str">
            <v>PLAQUE DE RÉGLAGE DU FREI</v>
          </cell>
          <cell r="D1981" t="str">
            <v>N S3 À DROITE</v>
          </cell>
          <cell r="E1981">
            <v>41</v>
          </cell>
          <cell r="F1981" t="str">
            <v>ADJUSTMENT PLATE BRAKE S3</v>
          </cell>
        </row>
        <row r="1982">
          <cell r="A1982">
            <v>4630133</v>
          </cell>
          <cell r="B1982">
            <v>4630133</v>
          </cell>
          <cell r="C1982" t="str">
            <v>EXTENSION DU LEVIER DE FR</v>
          </cell>
          <cell r="D1982" t="str">
            <v>EIN FREIN S3 DE GAUCHE</v>
          </cell>
          <cell r="E1982">
            <v>57</v>
          </cell>
          <cell r="F1982" t="str">
            <v>BRAKE LEVER EXTENSION BRA</v>
          </cell>
        </row>
        <row r="1983">
          <cell r="A1983">
            <v>4630134</v>
          </cell>
          <cell r="B1983">
            <v>4630134</v>
          </cell>
          <cell r="C1983" t="str">
            <v>EXTENSION DU LEVIER DE FR</v>
          </cell>
          <cell r="D1983" t="str">
            <v>EIN FREIN S3 DE DROITE</v>
          </cell>
          <cell r="E1983">
            <v>57</v>
          </cell>
          <cell r="F1983" t="str">
            <v>BRAKE LEVER EXTENSION BRA</v>
          </cell>
        </row>
        <row r="1984">
          <cell r="A1984">
            <v>4630146</v>
          </cell>
          <cell r="B1984">
            <v>4630146</v>
          </cell>
          <cell r="C1984" t="str">
            <v>PLAQUE DE FREIN S3 PNEU P</v>
          </cell>
          <cell r="D1984" t="str">
            <v>U</v>
          </cell>
          <cell r="E1984">
            <v>33</v>
          </cell>
          <cell r="F1984" t="str">
            <v>BRAKE PLATE S3 PU-TYRE</v>
          </cell>
        </row>
        <row r="1985">
          <cell r="A1985">
            <v>4630150</v>
          </cell>
          <cell r="B1985">
            <v>4630150</v>
          </cell>
          <cell r="C1985" t="str">
            <v>PLAQUE DE FREIN S3 PNEU P</v>
          </cell>
          <cell r="D1985" t="str">
            <v>U</v>
          </cell>
          <cell r="E1985">
            <v>70</v>
          </cell>
          <cell r="F1985" t="str">
            <v>BRAKE PLATE S3 PU-TYRE</v>
          </cell>
        </row>
        <row r="1986">
          <cell r="A1986">
            <v>4630200</v>
          </cell>
          <cell r="B1986">
            <v>4630200</v>
          </cell>
          <cell r="C1986" t="str">
            <v>FREIN B3 CPL, PAIRE</v>
          </cell>
          <cell r="D1986" t="str">
            <v xml:space="preserve"> </v>
          </cell>
          <cell r="E1986">
            <v>212</v>
          </cell>
          <cell r="F1986" t="str">
            <v>BRAKE B3 CPL PAIR</v>
          </cell>
        </row>
        <row r="1987">
          <cell r="A1987">
            <v>4630201</v>
          </cell>
          <cell r="B1987">
            <v>4630201</v>
          </cell>
          <cell r="C1987" t="str">
            <v>FREIN B3 CPL GAUCHE</v>
          </cell>
          <cell r="D1987" t="str">
            <v xml:space="preserve"> </v>
          </cell>
          <cell r="E1987">
            <v>106</v>
          </cell>
          <cell r="F1987" t="str">
            <v>BRAKE B3 CPL LEFT</v>
          </cell>
        </row>
        <row r="1988">
          <cell r="A1988">
            <v>4630202</v>
          </cell>
          <cell r="B1988">
            <v>4630202</v>
          </cell>
          <cell r="C1988" t="str">
            <v>FREIN B3 CPL DROITE</v>
          </cell>
          <cell r="D1988" t="str">
            <v xml:space="preserve"> </v>
          </cell>
          <cell r="E1988">
            <v>106</v>
          </cell>
          <cell r="F1988" t="str">
            <v>BRAKE B3 CPL RIGHT</v>
          </cell>
        </row>
        <row r="1989">
          <cell r="A1989">
            <v>4630227</v>
          </cell>
          <cell r="B1989">
            <v>4630227</v>
          </cell>
          <cell r="C1989" t="str">
            <v>ÉTRIER FREIN B3 INTÉRIEUR</v>
          </cell>
          <cell r="D1989" t="str">
            <v xml:space="preserve"> </v>
          </cell>
          <cell r="E1989">
            <v>20</v>
          </cell>
          <cell r="F1989" t="str">
            <v>CLAMP BRAKE B3 INNER</v>
          </cell>
        </row>
        <row r="1990">
          <cell r="A1990">
            <v>4630233</v>
          </cell>
          <cell r="B1990">
            <v>4630233</v>
          </cell>
          <cell r="C1990" t="str">
            <v>PLAQUE DE FREIN B3 PNEU P</v>
          </cell>
          <cell r="D1990" t="str">
            <v>U</v>
          </cell>
          <cell r="E1990">
            <v>33</v>
          </cell>
          <cell r="F1990" t="str">
            <v>BRAKE PLATE B3 PU-TYRE</v>
          </cell>
        </row>
        <row r="1991">
          <cell r="A1991">
            <v>4630234</v>
          </cell>
          <cell r="B1991">
            <v>4630234</v>
          </cell>
          <cell r="C1991" t="str">
            <v>PLAQUE DE FREIN B3, KIT D</v>
          </cell>
          <cell r="D1991" t="str">
            <v>E PNEUS PU</v>
          </cell>
          <cell r="E1991">
            <v>66</v>
          </cell>
          <cell r="F1991" t="str">
            <v>BRAKE PLATE B3 PU-TYRE KI</v>
          </cell>
        </row>
        <row r="1992">
          <cell r="A1992">
            <v>4630235</v>
          </cell>
          <cell r="B1992">
            <v>4630235</v>
          </cell>
          <cell r="C1992" t="str">
            <v>PLAQUE DE RÉGLAGE FREIN B</v>
          </cell>
          <cell r="D1992" t="str">
            <v>3</v>
          </cell>
          <cell r="E1992">
            <v>41</v>
          </cell>
          <cell r="F1992" t="str">
            <v>ADJUSTMENT PLATE BRAKE B3</v>
          </cell>
        </row>
        <row r="1993">
          <cell r="A1993">
            <v>4630236</v>
          </cell>
          <cell r="B1993">
            <v>4630236</v>
          </cell>
          <cell r="C1993" t="str">
            <v>PLAQUE DE RÉGLAGE FREIN B</v>
          </cell>
          <cell r="D1993" t="str">
            <v>3 PAIRE</v>
          </cell>
          <cell r="E1993">
            <v>77</v>
          </cell>
          <cell r="F1993" t="str">
            <v>ADJUSTMENT PLATE BRAKE B3</v>
          </cell>
        </row>
        <row r="1994">
          <cell r="A1994">
            <v>4630300</v>
          </cell>
          <cell r="B1994">
            <v>4630300</v>
          </cell>
          <cell r="C1994" t="str">
            <v>FREIN B3 DÉPLACÉ VERS L’A</v>
          </cell>
          <cell r="D1994" t="str">
            <v>VANT PAIRE COMPLÈTE</v>
          </cell>
          <cell r="E1994">
            <v>212</v>
          </cell>
          <cell r="F1994" t="str">
            <v>BRAKE B3 MOVED FORWARD CP</v>
          </cell>
        </row>
        <row r="1995">
          <cell r="A1995">
            <v>4630301</v>
          </cell>
          <cell r="B1995">
            <v>4630301</v>
          </cell>
          <cell r="C1995" t="str">
            <v>FREIN B3 DÉPLACÉ VERS L’A</v>
          </cell>
          <cell r="D1995" t="str">
            <v>VANT CPL G</v>
          </cell>
          <cell r="E1995">
            <v>106</v>
          </cell>
          <cell r="F1995" t="str">
            <v>BRAKE B3 MOVED FORWARD CP</v>
          </cell>
        </row>
        <row r="1996">
          <cell r="A1996">
            <v>4630302</v>
          </cell>
          <cell r="B1996">
            <v>4630302</v>
          </cell>
          <cell r="C1996" t="str">
            <v>FREIN B3 DÉPLACÉ VERS L’A</v>
          </cell>
          <cell r="D1996" t="str">
            <v>VANT CPL D</v>
          </cell>
          <cell r="E1996">
            <v>106</v>
          </cell>
          <cell r="F1996" t="str">
            <v>BRAKE B3 MOVED FORWARD CP</v>
          </cell>
        </row>
        <row r="1997">
          <cell r="A1997">
            <v>4640000</v>
          </cell>
          <cell r="B1997">
            <v>4640000</v>
          </cell>
          <cell r="C1997" t="str">
            <v>DISPOSITIF ANTI-ROULIS MI</v>
          </cell>
          <cell r="D1997" t="str">
            <v>CRO 3 CPL, PAIRE</v>
          </cell>
          <cell r="E1997">
            <v>314</v>
          </cell>
          <cell r="F1997" t="str">
            <v>ANTI ROLL DEVICE MICRO 3</v>
          </cell>
        </row>
        <row r="1998">
          <cell r="A1998">
            <v>4640001</v>
          </cell>
          <cell r="B1998">
            <v>4640001</v>
          </cell>
          <cell r="C1998" t="str">
            <v>FIXATION DISPOSITIF ANTI-</v>
          </cell>
          <cell r="D1998" t="str">
            <v>ROULIS A</v>
          </cell>
          <cell r="E1998">
            <v>81</v>
          </cell>
          <cell r="F1998" t="str">
            <v>ATTACHMENT ANTI ROLL DEVI</v>
          </cell>
        </row>
        <row r="1999">
          <cell r="A1999">
            <v>4640002</v>
          </cell>
          <cell r="B1999">
            <v>4640002</v>
          </cell>
          <cell r="C1999" t="str">
            <v>FIXATION DISPOSITIF ANTI-</v>
          </cell>
          <cell r="D1999" t="str">
            <v>ROULIS B</v>
          </cell>
          <cell r="E1999">
            <v>81</v>
          </cell>
          <cell r="F1999" t="str">
            <v>ATTACHMENT ANTI ROLL DEVI</v>
          </cell>
        </row>
        <row r="2000">
          <cell r="A2000">
            <v>4640003</v>
          </cell>
          <cell r="B2000">
            <v>4640003</v>
          </cell>
          <cell r="C2000" t="str">
            <v>LEVIER DE BLOCAGE DU DISP</v>
          </cell>
          <cell r="D2000" t="str">
            <v>OSITIF ANTI-ROULIS</v>
          </cell>
          <cell r="E2000">
            <v>1</v>
          </cell>
          <cell r="F2000" t="str">
            <v>LOCKING LEVER ANTI ROLL D</v>
          </cell>
        </row>
        <row r="2001">
          <cell r="A2001">
            <v>4640004</v>
          </cell>
          <cell r="B2001">
            <v>4640004</v>
          </cell>
          <cell r="C2001" t="str">
            <v>BRAS DE VERROUILLAGE DISP</v>
          </cell>
          <cell r="D2001" t="str">
            <v>OSITIF ANTI-ROULIS</v>
          </cell>
          <cell r="E2001">
            <v>4</v>
          </cell>
          <cell r="F2001" t="str">
            <v>LOCK ARM ANTI ROLL DEVICE</v>
          </cell>
        </row>
        <row r="2002">
          <cell r="A2002">
            <v>4640005</v>
          </cell>
          <cell r="B2002">
            <v>4640005</v>
          </cell>
          <cell r="C2002" t="str">
            <v>ÉCROU DE RÉGLAGE DU DISPO</v>
          </cell>
          <cell r="D2002" t="str">
            <v>SITIF ANTIROULIS</v>
          </cell>
          <cell r="E2002">
            <v>8</v>
          </cell>
          <cell r="F2002" t="str">
            <v>ADJUST NUT ANTI ROLL DEVI</v>
          </cell>
        </row>
        <row r="2003">
          <cell r="A2003">
            <v>4640011</v>
          </cell>
          <cell r="B2003">
            <v>4640011</v>
          </cell>
          <cell r="C2003" t="str">
            <v>DISPOSITIF ANTI-ROULIS MI</v>
          </cell>
          <cell r="D2003" t="str">
            <v>CRO 3 CPL A</v>
          </cell>
          <cell r="E2003">
            <v>160</v>
          </cell>
          <cell r="F2003" t="str">
            <v>ANTI ROLL DEVICE MICRO 3</v>
          </cell>
        </row>
        <row r="2004">
          <cell r="A2004">
            <v>4640012</v>
          </cell>
          <cell r="B2004">
            <v>4640012</v>
          </cell>
          <cell r="C2004" t="str">
            <v>DISPOSITIF ANTI-ROULIS MI</v>
          </cell>
          <cell r="D2004" t="str">
            <v>CRO 3 CPL B</v>
          </cell>
          <cell r="E2004">
            <v>160</v>
          </cell>
          <cell r="F2004" t="str">
            <v>ANTI ROLL DEVICE MICRO 3</v>
          </cell>
        </row>
        <row r="2005">
          <cell r="A2005">
            <v>4710012</v>
          </cell>
          <cell r="B2005">
            <v>4710012</v>
          </cell>
          <cell r="C2005" t="str">
            <v>CALE DE DOSSIER 12 CM</v>
          </cell>
          <cell r="D2005" t="str">
            <v xml:space="preserve"> </v>
          </cell>
          <cell r="E2005">
            <v>102</v>
          </cell>
          <cell r="F2005" t="str">
            <v>BACKREST WEDGE 12 CM</v>
          </cell>
        </row>
        <row r="2006">
          <cell r="A2006">
            <v>4710024</v>
          </cell>
          <cell r="B2006">
            <v>4710024</v>
          </cell>
          <cell r="C2006" t="str">
            <v>COUSSIN TÊTE 24 CM</v>
          </cell>
          <cell r="D2006" t="str">
            <v xml:space="preserve"> </v>
          </cell>
          <cell r="E2006">
            <v>191</v>
          </cell>
          <cell r="F2006" t="str">
            <v>CUSHION HEAD 24CM</v>
          </cell>
        </row>
        <row r="2007">
          <cell r="A2007">
            <v>4710027</v>
          </cell>
          <cell r="B2007">
            <v>4710027</v>
          </cell>
          <cell r="C2007" t="str">
            <v>COUSSIN TÊTE 27 CM</v>
          </cell>
          <cell r="D2007" t="str">
            <v xml:space="preserve"> </v>
          </cell>
          <cell r="E2007">
            <v>191</v>
          </cell>
          <cell r="F2007" t="str">
            <v>CUSHION HEAD 27CM</v>
          </cell>
        </row>
        <row r="2008">
          <cell r="A2008">
            <v>4710030</v>
          </cell>
          <cell r="B2008">
            <v>4710030</v>
          </cell>
          <cell r="C2008" t="str">
            <v>COUSSIN TÊTE 30 CM</v>
          </cell>
          <cell r="D2008" t="str">
            <v xml:space="preserve"> </v>
          </cell>
          <cell r="E2008">
            <v>191</v>
          </cell>
          <cell r="F2008" t="str">
            <v>CUSHION HEAD 30CM</v>
          </cell>
        </row>
        <row r="2009">
          <cell r="A2009">
            <v>4710033</v>
          </cell>
          <cell r="B2009">
            <v>4710033</v>
          </cell>
          <cell r="C2009" t="str">
            <v>COUSSIN TÊTE 33 CM</v>
          </cell>
          <cell r="D2009" t="str">
            <v xml:space="preserve"> </v>
          </cell>
          <cell r="E2009">
            <v>191</v>
          </cell>
          <cell r="F2009" t="str">
            <v>CUSHION HEAD 33CM</v>
          </cell>
        </row>
        <row r="2010">
          <cell r="A2010">
            <v>4710036</v>
          </cell>
          <cell r="B2010">
            <v>4710036</v>
          </cell>
          <cell r="C2010" t="str">
            <v>COUSSIN TÊTE 36 CM</v>
          </cell>
          <cell r="D2010" t="str">
            <v xml:space="preserve"> </v>
          </cell>
          <cell r="E2010">
            <v>191</v>
          </cell>
          <cell r="F2010" t="str">
            <v>CUSHION HEAD 36CM</v>
          </cell>
        </row>
        <row r="2011">
          <cell r="A2011">
            <v>4710039</v>
          </cell>
          <cell r="B2011">
            <v>4710039</v>
          </cell>
          <cell r="C2011" t="str">
            <v>COUSSIN TÊTE 39 CM</v>
          </cell>
          <cell r="D2011" t="str">
            <v xml:space="preserve"> </v>
          </cell>
          <cell r="E2011">
            <v>191</v>
          </cell>
          <cell r="F2011" t="str">
            <v>CUSHION HEAD 39CM</v>
          </cell>
        </row>
        <row r="2012">
          <cell r="A2012">
            <v>4710100</v>
          </cell>
          <cell r="B2012">
            <v>4710100</v>
          </cell>
          <cell r="C2012" t="str">
            <v>APPUIE-TÊTE B3 BLEU CPL</v>
          </cell>
          <cell r="D2012" t="str">
            <v xml:space="preserve"> </v>
          </cell>
          <cell r="E2012">
            <v>528</v>
          </cell>
          <cell r="F2012" t="str">
            <v>HEAD SUPPORT B3 BLUE CPL</v>
          </cell>
        </row>
        <row r="2013">
          <cell r="A2013">
            <v>4710101</v>
          </cell>
          <cell r="B2013">
            <v>4710101</v>
          </cell>
          <cell r="C2013" t="str">
            <v>BASE APPUIE-TÊTE DE BASE</v>
          </cell>
          <cell r="D2013" t="str">
            <v>B3 AVEC CROCHET CPL</v>
          </cell>
          <cell r="E2013">
            <v>191</v>
          </cell>
          <cell r="F2013" t="str">
            <v>BASE HEAD SUPPORT B3 W. H</v>
          </cell>
        </row>
        <row r="2014">
          <cell r="A2014">
            <v>4710102</v>
          </cell>
          <cell r="B2014">
            <v>4710102</v>
          </cell>
          <cell r="C2014" t="str">
            <v>COUSSIN APPUIE-TÊTE B3 BL</v>
          </cell>
          <cell r="D2014" t="str">
            <v>EU</v>
          </cell>
          <cell r="E2014">
            <v>191</v>
          </cell>
          <cell r="F2014" t="str">
            <v>CUSHION HEADSUPPORT B3 BL</v>
          </cell>
        </row>
        <row r="2015">
          <cell r="A2015">
            <v>4710103</v>
          </cell>
          <cell r="B2015">
            <v>4710103</v>
          </cell>
          <cell r="C2015" t="str">
            <v>FIXATION ÉTRIER APPUIE-TÊ</v>
          </cell>
          <cell r="D2015" t="str">
            <v>TE B3 CPL</v>
          </cell>
          <cell r="E2015">
            <v>191</v>
          </cell>
          <cell r="F2015" t="str">
            <v>ATTACHMENT CLAMP HEADSUPP</v>
          </cell>
        </row>
        <row r="2016">
          <cell r="A2016">
            <v>4710106</v>
          </cell>
          <cell r="B2016">
            <v>4710106</v>
          </cell>
          <cell r="C2016" t="str">
            <v>PLAQUE DE BASE APPUIE-TÊT</v>
          </cell>
          <cell r="D2016" t="str">
            <v>E B3</v>
          </cell>
          <cell r="E2016">
            <v>94</v>
          </cell>
          <cell r="F2016" t="str">
            <v>BASE PLATE HEADSUPPORT B3</v>
          </cell>
        </row>
        <row r="2017">
          <cell r="A2017">
            <v>4710118</v>
          </cell>
          <cell r="B2017">
            <v>4710118</v>
          </cell>
          <cell r="C2017" t="str">
            <v>KIT DE FIXATION CROCHET A</v>
          </cell>
          <cell r="D2017" t="str">
            <v>PPUIE-TÊTE B3</v>
          </cell>
          <cell r="E2017">
            <v>94</v>
          </cell>
          <cell r="F2017" t="str">
            <v>HOOK ATTACHMENT HEADSUPPO</v>
          </cell>
        </row>
        <row r="2018">
          <cell r="A2018">
            <v>4710119</v>
          </cell>
          <cell r="B2018">
            <v>4710119</v>
          </cell>
          <cell r="C2018" t="str">
            <v>FIXATION ÉTRIER AVEC BLOC</v>
          </cell>
          <cell r="D2018" t="str">
            <v>AGE B3</v>
          </cell>
          <cell r="E2018">
            <v>143</v>
          </cell>
          <cell r="F2018" t="str">
            <v>CLAMP ATTACHMENT W. LOCK</v>
          </cell>
        </row>
        <row r="2019">
          <cell r="A2019">
            <v>4710174</v>
          </cell>
          <cell r="B2019">
            <v>4710174</v>
          </cell>
          <cell r="C2019" t="str">
            <v>ÉCROU RIVETÉ RIV-0429-M5-</v>
          </cell>
          <cell r="D2019" t="str">
            <v>002</v>
          </cell>
          <cell r="E2019" t="e">
            <v>#N/A</v>
          </cell>
          <cell r="F2019" t="str">
            <v>RIV NUT RIV-0429-M5-002</v>
          </cell>
        </row>
        <row r="2020">
          <cell r="A2020">
            <v>4750045</v>
          </cell>
          <cell r="B2020">
            <v>4750045</v>
          </cell>
          <cell r="C2020" t="e">
            <v>#N/A</v>
          </cell>
          <cell r="D2020" t="e">
            <v>#N/A</v>
          </cell>
          <cell r="E2020" t="e">
            <v>#N/A</v>
          </cell>
          <cell r="F2020" t="e">
            <v>#N/A</v>
          </cell>
        </row>
        <row r="2021">
          <cell r="A2021">
            <v>4800000</v>
          </cell>
          <cell r="B2021">
            <v>4800000</v>
          </cell>
          <cell r="C2021" t="str">
            <v>KIT DÉBLOCAGE RAPIDE TETR</v>
          </cell>
          <cell r="D2021" t="str">
            <v>A</v>
          </cell>
          <cell r="E2021">
            <v>128</v>
          </cell>
          <cell r="F2021" t="str">
            <v>TETRA QUICK-RELEASE SET</v>
          </cell>
        </row>
        <row r="2022">
          <cell r="A2022">
            <v>4800001</v>
          </cell>
          <cell r="B2022">
            <v>4800001</v>
          </cell>
          <cell r="C2022" t="str">
            <v>PLAQUE DÉBLOCAGE RAPIDE T</v>
          </cell>
          <cell r="D2022" t="str">
            <v>ETRA</v>
          </cell>
          <cell r="E2022">
            <v>171</v>
          </cell>
          <cell r="F2022" t="str">
            <v>TETRA QUICK-RELEASE PLATE</v>
          </cell>
        </row>
        <row r="2023">
          <cell r="A2023">
            <v>4800005</v>
          </cell>
          <cell r="B2023">
            <v>4800005</v>
          </cell>
          <cell r="C2023" t="str">
            <v>KIT TETRA DÉBLOCAGE RAPID</v>
          </cell>
          <cell r="D2023" t="str">
            <v>E SPOX</v>
          </cell>
          <cell r="E2023">
            <v>167</v>
          </cell>
          <cell r="F2023" t="str">
            <v>TETRA QUICK-RELEASE SPOX</v>
          </cell>
        </row>
        <row r="2024">
          <cell r="A2024">
            <v>4800010</v>
          </cell>
          <cell r="B2024">
            <v>4800010</v>
          </cell>
          <cell r="C2024" t="str">
            <v>RESSORT TETRA Q-R</v>
          </cell>
          <cell r="D2024" t="str">
            <v xml:space="preserve"> </v>
          </cell>
          <cell r="E2024">
            <v>4</v>
          </cell>
          <cell r="F2024" t="str">
            <v>SPRING TETRA Q-R</v>
          </cell>
        </row>
        <row r="2025">
          <cell r="A2025">
            <v>4810101</v>
          </cell>
          <cell r="B2025">
            <v>4810101</v>
          </cell>
          <cell r="C2025" t="str">
            <v>ROULEMENT 6801-2RS ABEC C</v>
          </cell>
          <cell r="D2025" t="str">
            <v>3</v>
          </cell>
          <cell r="E2025">
            <v>44</v>
          </cell>
          <cell r="F2025" t="str">
            <v>BEARING 6801-2RS ABEC C3</v>
          </cell>
        </row>
        <row r="2026">
          <cell r="A2026">
            <v>4810102</v>
          </cell>
          <cell r="B2026">
            <v>4810102</v>
          </cell>
          <cell r="C2026" t="str">
            <v>ROULEMENT 6802-2RS ABEC C</v>
          </cell>
          <cell r="D2026" t="str">
            <v>3</v>
          </cell>
          <cell r="E2026">
            <v>44</v>
          </cell>
          <cell r="F2026" t="str">
            <v>BEARING 6802-2RS ABEC C3</v>
          </cell>
        </row>
        <row r="2027">
          <cell r="A2027">
            <v>4810121</v>
          </cell>
          <cell r="B2027">
            <v>4810121</v>
          </cell>
          <cell r="C2027" t="str">
            <v>JOINT BA 18X24X3 NBR</v>
          </cell>
          <cell r="D2027" t="str">
            <v xml:space="preserve"> </v>
          </cell>
          <cell r="E2027">
            <v>16</v>
          </cell>
          <cell r="F2027" t="str">
            <v>SEALING BA 18X24X3 NBR</v>
          </cell>
        </row>
        <row r="2028">
          <cell r="A2028">
            <v>4810123</v>
          </cell>
          <cell r="B2028">
            <v>4810123</v>
          </cell>
          <cell r="C2028" t="str">
            <v>RONDELLE POUR GARNITURE,</v>
          </cell>
          <cell r="D2028" t="str">
            <v>NOIRE</v>
          </cell>
          <cell r="E2028">
            <v>8</v>
          </cell>
          <cell r="F2028" t="str">
            <v>WASHER UPHOLSTERY BLACK</v>
          </cell>
        </row>
        <row r="2029">
          <cell r="A2029">
            <v>4810126</v>
          </cell>
          <cell r="B2029">
            <v>4810126</v>
          </cell>
          <cell r="C2029" t="str">
            <v>BAGUE FIXATION DE DOSSIER</v>
          </cell>
          <cell r="D2029" t="str">
            <v xml:space="preserve"> X</v>
          </cell>
          <cell r="E2029">
            <v>13</v>
          </cell>
          <cell r="F2029" t="str">
            <v>BUSHING BACKREST ATTACHME</v>
          </cell>
        </row>
        <row r="2030">
          <cell r="A2030">
            <v>4810132</v>
          </cell>
          <cell r="B2030">
            <v>4810132</v>
          </cell>
          <cell r="C2030" t="str">
            <v>BOULON FOURCHE X</v>
          </cell>
          <cell r="D2030" t="str">
            <v xml:space="preserve"> </v>
          </cell>
          <cell r="E2030">
            <v>13</v>
          </cell>
          <cell r="F2030" t="str">
            <v>BOLT FORK X</v>
          </cell>
        </row>
        <row r="2031">
          <cell r="A2031">
            <v>4810133</v>
          </cell>
          <cell r="B2031">
            <v>4810133</v>
          </cell>
          <cell r="C2031" t="str">
            <v>ÉCROU FOURCHE X</v>
          </cell>
          <cell r="D2031" t="str">
            <v xml:space="preserve"> </v>
          </cell>
          <cell r="E2031">
            <v>13</v>
          </cell>
          <cell r="F2031" t="str">
            <v>NUT FORK X</v>
          </cell>
        </row>
        <row r="2032">
          <cell r="A2032">
            <v>4810136</v>
          </cell>
          <cell r="B2032">
            <v>4810136</v>
          </cell>
          <cell r="C2032" t="str">
            <v>CACHE-ÉCROU X</v>
          </cell>
          <cell r="D2032" t="str">
            <v xml:space="preserve"> </v>
          </cell>
          <cell r="E2032">
            <v>20</v>
          </cell>
          <cell r="F2032" t="str">
            <v>NUT CAP X</v>
          </cell>
        </row>
        <row r="2033">
          <cell r="A2033">
            <v>4810137</v>
          </cell>
          <cell r="B2033">
            <v>4810137</v>
          </cell>
          <cell r="C2033" t="str">
            <v>SUPPORT DE JOINT RADIAL X</v>
          </cell>
          <cell r="D2033" t="str">
            <v xml:space="preserve"> </v>
          </cell>
          <cell r="E2033">
            <v>13</v>
          </cell>
          <cell r="F2033" t="str">
            <v>RADIAL GASKET HOLDER X</v>
          </cell>
        </row>
        <row r="2034">
          <cell r="A2034">
            <v>4810138</v>
          </cell>
          <cell r="B2034">
            <v>4810138</v>
          </cell>
          <cell r="C2034" t="str">
            <v>ENVELOPPE INTÉRIEURE X</v>
          </cell>
          <cell r="D2034" t="str">
            <v xml:space="preserve"> </v>
          </cell>
          <cell r="E2034">
            <v>13</v>
          </cell>
          <cell r="F2034" t="str">
            <v>INNER CASING X</v>
          </cell>
        </row>
        <row r="2035">
          <cell r="A2035">
            <v>4810140</v>
          </cell>
          <cell r="B2035">
            <v>4810140</v>
          </cell>
          <cell r="C2035" t="str">
            <v>ARTICULATION À VIS HÉLICO</v>
          </cell>
          <cell r="D2035" t="str">
            <v>ÏDALE M6X9 PLUS</v>
          </cell>
          <cell r="E2035">
            <v>13</v>
          </cell>
          <cell r="F2035" t="str">
            <v>HELICOIL SCREWLOCK M6X9 P</v>
          </cell>
        </row>
        <row r="2036">
          <cell r="A2036">
            <v>4810145</v>
          </cell>
          <cell r="B2036">
            <v>4810145</v>
          </cell>
          <cell r="C2036" t="str">
            <v>BOUCHON D'EXTRÉMITÉ SUP.</v>
          </cell>
          <cell r="D2036" t="str">
            <v>DE DOSSIER SANS LISTEAU</v>
          </cell>
          <cell r="E2036">
            <v>13</v>
          </cell>
          <cell r="F2036" t="str">
            <v>BACKREST PLUG UPPER WITHO</v>
          </cell>
        </row>
        <row r="2037">
          <cell r="A2037">
            <v>4810146</v>
          </cell>
          <cell r="B2037">
            <v>4810146</v>
          </cell>
          <cell r="C2037" t="str">
            <v>ENTRETOISE FOURCHE X CÔTÉ</v>
          </cell>
          <cell r="D2037" t="str">
            <v xml:space="preserve"> ÉCROU</v>
          </cell>
          <cell r="E2037">
            <v>13</v>
          </cell>
          <cell r="F2037" t="str">
            <v>SPACER FORK X NUT SIDE</v>
          </cell>
        </row>
        <row r="2038">
          <cell r="A2038">
            <v>4810147</v>
          </cell>
          <cell r="B2038">
            <v>4810147</v>
          </cell>
          <cell r="C2038" t="str">
            <v>BOUCHON D'EXTRÉMITÉ SUP.</v>
          </cell>
          <cell r="D2038" t="str">
            <v>DOSSIER X</v>
          </cell>
          <cell r="E2038">
            <v>33</v>
          </cell>
          <cell r="F2038" t="str">
            <v>BACKREST PLUG UPPER X</v>
          </cell>
        </row>
        <row r="2039">
          <cell r="A2039">
            <v>4810162</v>
          </cell>
          <cell r="B2039">
            <v>4810162</v>
          </cell>
          <cell r="C2039" t="str">
            <v>ÉCROU REPOSE-PIEDS X</v>
          </cell>
          <cell r="D2039" t="str">
            <v xml:space="preserve"> </v>
          </cell>
          <cell r="E2039">
            <v>16</v>
          </cell>
          <cell r="F2039" t="str">
            <v>NUT FOOTREST X</v>
          </cell>
        </row>
        <row r="2040">
          <cell r="A2040">
            <v>4810163</v>
          </cell>
          <cell r="B2040">
            <v>4810163</v>
          </cell>
          <cell r="C2040" t="str">
            <v>ECROU, BOULON DE DOSSIER</v>
          </cell>
          <cell r="D2040" t="str">
            <v>NW17</v>
          </cell>
          <cell r="E2040">
            <v>20</v>
          </cell>
          <cell r="F2040" t="str">
            <v>NUT BACK REST BOLT NW17</v>
          </cell>
        </row>
        <row r="2041">
          <cell r="A2041">
            <v>4810171</v>
          </cell>
          <cell r="B2041">
            <v>4810171</v>
          </cell>
          <cell r="C2041" t="str">
            <v>CLÉ CACHE-ÉCROU X</v>
          </cell>
          <cell r="D2041" t="str">
            <v xml:space="preserve"> </v>
          </cell>
          <cell r="E2041">
            <v>44</v>
          </cell>
          <cell r="F2041" t="str">
            <v>WRENCH NUT CAP X</v>
          </cell>
        </row>
        <row r="2042">
          <cell r="A2042">
            <v>4813904</v>
          </cell>
          <cell r="B2042">
            <v>4813904</v>
          </cell>
          <cell r="C2042" t="str">
            <v>GALET PROTECTION LATÉRALE</v>
          </cell>
          <cell r="D2042" t="str">
            <v xml:space="preserve"> X INT.</v>
          </cell>
          <cell r="E2042">
            <v>13</v>
          </cell>
          <cell r="F2042" t="str">
            <v>ROLL SIDEGUARD X INNER</v>
          </cell>
        </row>
        <row r="2043">
          <cell r="A2043">
            <v>4813905</v>
          </cell>
          <cell r="B2043">
            <v>4813905</v>
          </cell>
          <cell r="C2043" t="str">
            <v>GALET PROTECTION LATÉRALE</v>
          </cell>
          <cell r="D2043" t="str">
            <v xml:space="preserve"> X EXT.</v>
          </cell>
          <cell r="E2043">
            <v>13</v>
          </cell>
          <cell r="F2043" t="str">
            <v>ROLL SIDEGUARD X OUTER</v>
          </cell>
        </row>
        <row r="2044">
          <cell r="A2044">
            <v>4813906</v>
          </cell>
          <cell r="B2044">
            <v>4813906</v>
          </cell>
          <cell r="C2044" t="str">
            <v>ÉCROU PROTECTION LATÉRALE</v>
          </cell>
          <cell r="D2044" t="str">
            <v xml:space="preserve"> X</v>
          </cell>
          <cell r="E2044">
            <v>13</v>
          </cell>
          <cell r="F2044" t="str">
            <v>NUT SIDEGUARD X</v>
          </cell>
        </row>
        <row r="2045">
          <cell r="A2045">
            <v>4813907</v>
          </cell>
          <cell r="B2045">
            <v>4813907</v>
          </cell>
          <cell r="C2045" t="str">
            <v>FIXATION PROTECTION LATÉR</v>
          </cell>
          <cell r="D2045" t="str">
            <v>ALE X ARRIÈRE DROITE</v>
          </cell>
          <cell r="E2045">
            <v>29</v>
          </cell>
          <cell r="F2045" t="str">
            <v>ATTACHMENT SIDEGUARD X RE</v>
          </cell>
        </row>
        <row r="2046">
          <cell r="A2046">
            <v>4813909</v>
          </cell>
          <cell r="B2046">
            <v>4813909</v>
          </cell>
          <cell r="C2046" t="str">
            <v>GALET PROTECTION LATÉRALE</v>
          </cell>
          <cell r="D2046" t="str">
            <v xml:space="preserve"> U2 LIGHT EXT.</v>
          </cell>
          <cell r="E2046">
            <v>13</v>
          </cell>
          <cell r="F2046" t="str">
            <v>ROLL SIDEGUARD U2 LIGHT O</v>
          </cell>
        </row>
        <row r="2047">
          <cell r="A2047">
            <v>4813910</v>
          </cell>
          <cell r="B2047">
            <v>4813910</v>
          </cell>
          <cell r="C2047" t="str">
            <v>GALET PROTECTION LATÉRALE</v>
          </cell>
          <cell r="D2047" t="str">
            <v xml:space="preserve"> U2 LIGHT INT.</v>
          </cell>
          <cell r="E2047">
            <v>13</v>
          </cell>
          <cell r="F2047" t="str">
            <v>ROLL SIDEGUARD U2 LIGHT I</v>
          </cell>
        </row>
        <row r="2048">
          <cell r="A2048">
            <v>4813914</v>
          </cell>
          <cell r="B2048">
            <v>4813914</v>
          </cell>
          <cell r="C2048" t="str">
            <v>FIXATION PROTECTION LATÉR</v>
          </cell>
          <cell r="D2048" t="str">
            <v>ALE X ARRIÈRE GAUCHE</v>
          </cell>
          <cell r="E2048">
            <v>29</v>
          </cell>
          <cell r="F2048" t="str">
            <v>ATTACHMENT SIDEGUARD X RE</v>
          </cell>
        </row>
        <row r="2049">
          <cell r="A2049">
            <v>4813917</v>
          </cell>
          <cell r="B2049">
            <v>4813917</v>
          </cell>
          <cell r="C2049" t="str">
            <v>PLAQUE DE FIXATION PROTEC</v>
          </cell>
          <cell r="D2049" t="str">
            <v>TION LATÉRALE X 26"</v>
          </cell>
          <cell r="E2049">
            <v>41</v>
          </cell>
          <cell r="F2049" t="str">
            <v>ATTACHMENT PLATE SIDEGUAR</v>
          </cell>
        </row>
        <row r="2050">
          <cell r="A2050">
            <v>4900002</v>
          </cell>
          <cell r="B2050">
            <v>4900002</v>
          </cell>
          <cell r="C2050" t="str">
            <v>CLÉ À SIX PANS CREUX 2,5 </v>
          </cell>
          <cell r="D2050" t="str">
            <v>MM</v>
          </cell>
          <cell r="E2050">
            <v>4</v>
          </cell>
          <cell r="F2050" t="str">
            <v>ALLEN KEY 2,5 MM</v>
          </cell>
        </row>
        <row r="2051">
          <cell r="A2051">
            <v>4900004</v>
          </cell>
          <cell r="B2051">
            <v>4900004</v>
          </cell>
          <cell r="C2051" t="str">
            <v>CLÉ À SIX PANS CREUX 4 MM</v>
          </cell>
          <cell r="D2051" t="str">
            <v xml:space="preserve"> </v>
          </cell>
          <cell r="E2051">
            <v>4</v>
          </cell>
          <cell r="F2051" t="str">
            <v>ALLEN KEY 4 MM</v>
          </cell>
        </row>
        <row r="2052">
          <cell r="A2052">
            <v>4900007</v>
          </cell>
          <cell r="B2052">
            <v>4900007</v>
          </cell>
          <cell r="C2052" t="str">
            <v>POMPE</v>
          </cell>
          <cell r="D2052" t="str">
            <v xml:space="preserve"> </v>
          </cell>
          <cell r="E2052">
            <v>16</v>
          </cell>
          <cell r="F2052" t="str">
            <v>PUMP</v>
          </cell>
        </row>
        <row r="2053">
          <cell r="A2053">
            <v>4900009</v>
          </cell>
          <cell r="B2053">
            <v>4900009</v>
          </cell>
          <cell r="C2053" t="str">
            <v>POMPE COMPRESSEUR D’AIR R</v>
          </cell>
          <cell r="D2053" t="str">
            <v>ECHARGEABLE</v>
          </cell>
          <cell r="E2053">
            <v>200</v>
          </cell>
          <cell r="F2053" t="str">
            <v>PUMP RECHARGEABLE AIR COM</v>
          </cell>
        </row>
        <row r="2054">
          <cell r="A2054">
            <v>4900010</v>
          </cell>
          <cell r="B2054">
            <v>4900010</v>
          </cell>
          <cell r="C2054" t="str">
            <v>KIT D’OUTILS AVEC POMPE</v>
          </cell>
          <cell r="D2054" t="str">
            <v xml:space="preserve"> </v>
          </cell>
          <cell r="E2054">
            <v>57</v>
          </cell>
          <cell r="F2054" t="str">
            <v>TOOL-KIT WITH PUMP</v>
          </cell>
        </row>
        <row r="2055">
          <cell r="A2055">
            <v>4900011</v>
          </cell>
          <cell r="B2055">
            <v>4900011</v>
          </cell>
          <cell r="C2055" t="str">
            <v>POMPE MANUELLE MINI NOIRE</v>
          </cell>
          <cell r="D2055" t="str">
            <v xml:space="preserve"> </v>
          </cell>
          <cell r="E2055">
            <v>16</v>
          </cell>
          <cell r="F2055" t="str">
            <v>HAND PUMP MINI BLACK</v>
          </cell>
        </row>
        <row r="2056">
          <cell r="A2056">
            <v>4900025</v>
          </cell>
          <cell r="B2056">
            <v>4900025</v>
          </cell>
          <cell r="C2056" t="str">
            <v>KIT D’OUTILS X</v>
          </cell>
          <cell r="D2056" t="str">
            <v xml:space="preserve"> </v>
          </cell>
          <cell r="E2056">
            <v>44</v>
          </cell>
          <cell r="F2056" t="str">
            <v>TOOL-KIT X</v>
          </cell>
        </row>
        <row r="2057">
          <cell r="A2057">
            <v>4901012</v>
          </cell>
          <cell r="B2057">
            <v>4901012</v>
          </cell>
          <cell r="C2057" t="str">
            <v>CLÉ 12</v>
          </cell>
          <cell r="D2057" t="str">
            <v xml:space="preserve"> </v>
          </cell>
          <cell r="E2057">
            <v>13</v>
          </cell>
          <cell r="F2057" t="str">
            <v>WRENCH 12</v>
          </cell>
        </row>
        <row r="2058">
          <cell r="A2058">
            <v>4901700</v>
          </cell>
          <cell r="B2058">
            <v>4901700</v>
          </cell>
          <cell r="C2058" t="str">
            <v>CLÉ 17</v>
          </cell>
          <cell r="D2058" t="str">
            <v xml:space="preserve"> </v>
          </cell>
          <cell r="E2058">
            <v>16</v>
          </cell>
          <cell r="F2058" t="str">
            <v>WRENCH 17</v>
          </cell>
        </row>
        <row r="2059">
          <cell r="A2059">
            <v>4902010</v>
          </cell>
          <cell r="B2059">
            <v>4902010</v>
          </cell>
          <cell r="C2059" t="str">
            <v>KIT D’OUTILS</v>
          </cell>
          <cell r="D2059" t="str">
            <v xml:space="preserve"> </v>
          </cell>
          <cell r="E2059">
            <v>44</v>
          </cell>
          <cell r="F2059" t="str">
            <v>TOOL-KIT</v>
          </cell>
        </row>
        <row r="2060">
          <cell r="A2060">
            <v>5013340</v>
          </cell>
          <cell r="B2060">
            <v>5013340</v>
          </cell>
          <cell r="C2060" t="str">
            <v>CHÂSSIS S3 LARG. 33, PIÈC</v>
          </cell>
          <cell r="D2060" t="str">
            <v>E DE RECHANGE GRISE</v>
          </cell>
          <cell r="E2060">
            <v>1273</v>
          </cell>
          <cell r="F2060" t="str">
            <v>CHASSIS S3 W 33 GREY SPAR</v>
          </cell>
        </row>
        <row r="2061">
          <cell r="A2061">
            <v>5013640</v>
          </cell>
          <cell r="B2061">
            <v>5013640</v>
          </cell>
          <cell r="C2061" t="str">
            <v>CHÂSSIS S3 LARG. 36, PIÈC</v>
          </cell>
          <cell r="D2061" t="str">
            <v>E DE RECHANGE GRISE</v>
          </cell>
          <cell r="E2061">
            <v>1273</v>
          </cell>
          <cell r="F2061" t="str">
            <v>CHASSIS S3 W 36 GREY SPAR</v>
          </cell>
        </row>
        <row r="2062">
          <cell r="A2062">
            <v>5013940</v>
          </cell>
          <cell r="B2062">
            <v>5013940</v>
          </cell>
          <cell r="C2062" t="str">
            <v>CHÂSSIS S3 LARG. 39, PIÈC</v>
          </cell>
          <cell r="D2062" t="str">
            <v>E DE RECHANGE GRISE</v>
          </cell>
          <cell r="E2062">
            <v>1273</v>
          </cell>
          <cell r="F2062" t="str">
            <v>CHASSIS S3 W 39 GREY SPAR</v>
          </cell>
        </row>
        <row r="2063">
          <cell r="A2063">
            <v>5014240</v>
          </cell>
          <cell r="B2063">
            <v>5014240</v>
          </cell>
          <cell r="C2063" t="str">
            <v>CHÂSSIS S3 LARG. 42, PIÈC</v>
          </cell>
          <cell r="D2063" t="str">
            <v>E DE RECHANGE GRISE</v>
          </cell>
          <cell r="E2063">
            <v>1273</v>
          </cell>
          <cell r="F2063" t="str">
            <v>CHASSIS S3 W 42 GREY  SPA</v>
          </cell>
        </row>
        <row r="2064">
          <cell r="A2064">
            <v>5014540</v>
          </cell>
          <cell r="B2064">
            <v>5014540</v>
          </cell>
          <cell r="C2064" t="str">
            <v>CHÂSSIS S3 LARG. 45, PIÈC</v>
          </cell>
          <cell r="D2064" t="str">
            <v>E DE RECHANGE GRISE</v>
          </cell>
          <cell r="E2064">
            <v>1273</v>
          </cell>
          <cell r="F2064" t="str">
            <v>CHASSIS S3 W 45 GREY SPAR</v>
          </cell>
        </row>
        <row r="2065">
          <cell r="A2065">
            <v>5015040</v>
          </cell>
          <cell r="B2065">
            <v>5015040</v>
          </cell>
          <cell r="C2065" t="str">
            <v>CHÂSSIS S3 LARG. 50, PIÈC</v>
          </cell>
          <cell r="D2065" t="str">
            <v>E DE RECHANGE GRISE</v>
          </cell>
          <cell r="E2065">
            <v>1273</v>
          </cell>
          <cell r="F2065" t="str">
            <v>CHASSIS S3 W 50 GREY SPAR</v>
          </cell>
        </row>
        <row r="2066">
          <cell r="A2066">
            <v>5023040</v>
          </cell>
          <cell r="B2066">
            <v>5023040</v>
          </cell>
          <cell r="C2066" t="str">
            <v>CHÂSSIS S3 COURT, L30, PI</v>
          </cell>
          <cell r="D2066" t="str">
            <v>ÈCE DE RECHANGE GRISE</v>
          </cell>
          <cell r="E2066">
            <v>1273</v>
          </cell>
          <cell r="F2066" t="str">
            <v>CHASSIS S3 SHORT W 30 GRE</v>
          </cell>
        </row>
        <row r="2067">
          <cell r="A2067">
            <v>5023340</v>
          </cell>
          <cell r="B2067">
            <v>5023340</v>
          </cell>
          <cell r="C2067" t="str">
            <v>CHÂSSIS S3 COURT, L33, PI</v>
          </cell>
          <cell r="D2067" t="str">
            <v>ÈCE DE RECHANGE GRISE</v>
          </cell>
          <cell r="E2067">
            <v>1273</v>
          </cell>
          <cell r="F2067" t="str">
            <v>CHASSIS S3 SHORT W 33 GRE</v>
          </cell>
        </row>
        <row r="2068">
          <cell r="A2068">
            <v>5023640</v>
          </cell>
          <cell r="B2068">
            <v>5023640</v>
          </cell>
          <cell r="C2068" t="str">
            <v>CHÂSSIS S3 COURT, L36, PI</v>
          </cell>
          <cell r="D2068" t="str">
            <v>ÈCE DE RECHANGE GRISE</v>
          </cell>
          <cell r="E2068">
            <v>1273</v>
          </cell>
          <cell r="F2068" t="str">
            <v>CHASSIS S3 SHORT W 36 GRE</v>
          </cell>
        </row>
        <row r="2069">
          <cell r="A2069">
            <v>5023940</v>
          </cell>
          <cell r="B2069">
            <v>5023940</v>
          </cell>
          <cell r="C2069" t="str">
            <v>CHÂSSIS S3 COURT, L39, PI</v>
          </cell>
          <cell r="D2069" t="str">
            <v>ÈCE DE RECHANGE GRISE</v>
          </cell>
          <cell r="E2069">
            <v>1273</v>
          </cell>
          <cell r="F2069" t="str">
            <v>CHASSIS S3 SHORT W 39 GRE</v>
          </cell>
        </row>
        <row r="2070">
          <cell r="A2070">
            <v>5024240</v>
          </cell>
          <cell r="B2070">
            <v>5024240</v>
          </cell>
          <cell r="C2070" t="str">
            <v>CHÂSSIS S3 COURT, L42, PI</v>
          </cell>
          <cell r="D2070" t="str">
            <v>ÈCE DE RECHANGE GRISE</v>
          </cell>
          <cell r="E2070">
            <v>1273</v>
          </cell>
          <cell r="F2070" t="str">
            <v>CHASSIS S3 SHORT W 42 GRE</v>
          </cell>
        </row>
        <row r="2071">
          <cell r="A2071">
            <v>5024540</v>
          </cell>
          <cell r="B2071">
            <v>5024540</v>
          </cell>
          <cell r="C2071" t="str">
            <v>CHÂSSIS S3 COURT, L45, PI</v>
          </cell>
          <cell r="D2071" t="str">
            <v>ÈCE DE RECHANGE GRISE</v>
          </cell>
          <cell r="E2071">
            <v>1273</v>
          </cell>
          <cell r="F2071" t="str">
            <v>CHASSIS S3 SHORT W 45 GRE</v>
          </cell>
        </row>
        <row r="2072">
          <cell r="A2072">
            <v>5110033</v>
          </cell>
          <cell r="B2072">
            <v>5110033</v>
          </cell>
          <cell r="C2072" t="str">
            <v>CHÂSSIS U3 LARG. 33, PIÈC</v>
          </cell>
          <cell r="D2072" t="str">
            <v>E DE RECHANGE GRISE</v>
          </cell>
          <cell r="E2072">
            <v>1273</v>
          </cell>
          <cell r="F2072" t="str">
            <v>CHASSIS U3 W 33 GREY SPAR</v>
          </cell>
        </row>
        <row r="2073">
          <cell r="A2073">
            <v>5120033</v>
          </cell>
          <cell r="B2073">
            <v>5120033</v>
          </cell>
          <cell r="C2073" t="str">
            <v>CHÂSSIS U3 LIGHT 33, PIÈC</v>
          </cell>
          <cell r="D2073" t="str">
            <v>E DE RECHANGE BLANCHE</v>
          </cell>
          <cell r="E2073">
            <v>1273</v>
          </cell>
          <cell r="F2073" t="str">
            <v>CHASSIS U3 LIGHT 33 WHITE</v>
          </cell>
        </row>
        <row r="2074">
          <cell r="A2074">
            <v>5120036</v>
          </cell>
          <cell r="B2074">
            <v>5120036</v>
          </cell>
          <cell r="C2074" t="str">
            <v>CHÂSSIS U3 LIGHT 36, PIÈC</v>
          </cell>
          <cell r="D2074" t="str">
            <v>E DE RECHANGE BLANCHE</v>
          </cell>
          <cell r="E2074">
            <v>1273</v>
          </cell>
          <cell r="F2074" t="str">
            <v>CHASSIS U3 LIGHT 36 WHITE</v>
          </cell>
        </row>
        <row r="2075">
          <cell r="A2075">
            <v>5120039</v>
          </cell>
          <cell r="B2075">
            <v>5120039</v>
          </cell>
          <cell r="C2075" t="str">
            <v>CHÂSSIS U3 LIGHT 39, PIÈC</v>
          </cell>
          <cell r="D2075" t="str">
            <v>E DE RECHANGE BLANCHE</v>
          </cell>
          <cell r="E2075">
            <v>1273</v>
          </cell>
          <cell r="F2075" t="str">
            <v>CHASSIS U3 LIGHT 39 WHITE</v>
          </cell>
        </row>
        <row r="2076">
          <cell r="A2076">
            <v>5120042</v>
          </cell>
          <cell r="B2076">
            <v>5120042</v>
          </cell>
          <cell r="C2076" t="str">
            <v>CHÂSSIS U3 LIGHT 42, PIÈC</v>
          </cell>
          <cell r="D2076" t="str">
            <v>E DE RECHANGE BLANCHE</v>
          </cell>
          <cell r="E2076">
            <v>1273</v>
          </cell>
          <cell r="F2076" t="str">
            <v>CHASSIS U3 LIGHT 42 WHITE</v>
          </cell>
        </row>
        <row r="2077">
          <cell r="A2077">
            <v>5120045</v>
          </cell>
          <cell r="B2077">
            <v>5120045</v>
          </cell>
          <cell r="C2077" t="str">
            <v>CHÂSSIS U3 LIGHT 45, PIÈC</v>
          </cell>
          <cell r="D2077" t="str">
            <v>E DE RECHANGE BLANCHE</v>
          </cell>
          <cell r="E2077">
            <v>1273</v>
          </cell>
          <cell r="F2077" t="str">
            <v>CHASSIS U3 LIGHT 45 WHITE</v>
          </cell>
        </row>
        <row r="2078">
          <cell r="A2078">
            <v>5130033</v>
          </cell>
          <cell r="B2078">
            <v>5130033</v>
          </cell>
          <cell r="C2078" t="str">
            <v>CHÂSSIS U3 LIGHT/L33, PIÈ</v>
          </cell>
          <cell r="D2078" t="str">
            <v>CE DE RECHANGE BLANCHE</v>
          </cell>
          <cell r="E2078">
            <v>1273</v>
          </cell>
          <cell r="F2078" t="str">
            <v>CHASSIS U3 LIGHT/L33 WHIT</v>
          </cell>
        </row>
        <row r="2079">
          <cell r="A2079">
            <v>5130036</v>
          </cell>
          <cell r="B2079">
            <v>5130036</v>
          </cell>
          <cell r="C2079" t="str">
            <v>CHÂSSIS U3 LIGHT/L36, PIÈ</v>
          </cell>
          <cell r="D2079" t="str">
            <v>CE DE RECHANGE BLANCHE</v>
          </cell>
          <cell r="E2079">
            <v>1273</v>
          </cell>
          <cell r="F2079" t="str">
            <v>CHASSIS U3 LIGHT/L36 WHIT</v>
          </cell>
        </row>
        <row r="2080">
          <cell r="A2080">
            <v>5130039</v>
          </cell>
          <cell r="B2080">
            <v>5130039</v>
          </cell>
          <cell r="C2080" t="str">
            <v>CHÂSSIS U3 LIGHT/L39, PIÈ</v>
          </cell>
          <cell r="D2080" t="str">
            <v>CE DE RECHANGE BLANCHE</v>
          </cell>
          <cell r="E2080">
            <v>1273</v>
          </cell>
          <cell r="F2080" t="str">
            <v>CHASSIS U3 LIGHT/L39 WHIT</v>
          </cell>
        </row>
        <row r="2081">
          <cell r="A2081">
            <v>5130042</v>
          </cell>
          <cell r="B2081">
            <v>5130042</v>
          </cell>
          <cell r="C2081" t="str">
            <v>CHÂSSIS U3 LIGHT/L42, PIÈ</v>
          </cell>
          <cell r="D2081" t="str">
            <v>CE DE RECHANGE BLANCHE</v>
          </cell>
          <cell r="E2081">
            <v>1273</v>
          </cell>
          <cell r="F2081" t="str">
            <v>CHASSIS U3 LIGHT/L42 WHIT</v>
          </cell>
        </row>
        <row r="2082">
          <cell r="A2082">
            <v>5130045</v>
          </cell>
          <cell r="B2082">
            <v>5130045</v>
          </cell>
          <cell r="C2082" t="str">
            <v>CHÂSSIS U3 LIGHT/L45, PIÈ</v>
          </cell>
          <cell r="D2082" t="str">
            <v>CE DE RECHANGE BLANCHE</v>
          </cell>
          <cell r="E2082">
            <v>1273</v>
          </cell>
          <cell r="F2082" t="str">
            <v>CHASSIS U3 LIGHT/L45 WHIT</v>
          </cell>
        </row>
        <row r="2083">
          <cell r="A2083">
            <v>5150024</v>
          </cell>
          <cell r="B2083">
            <v>5150024</v>
          </cell>
          <cell r="C2083" t="str">
            <v>CHÂSSIS MICRO 3 24 BLEU S</v>
          </cell>
          <cell r="D2083" t="str">
            <v>ANS ESSIEU NI SANGLE PECT</v>
          </cell>
          <cell r="E2083" t="e">
            <v>#N/A</v>
          </cell>
          <cell r="F2083" t="str">
            <v>CHASSIS MICRO 3 24 BLUE N</v>
          </cell>
        </row>
        <row r="2084">
          <cell r="A2084">
            <v>5150027</v>
          </cell>
          <cell r="B2084">
            <v>5150027</v>
          </cell>
          <cell r="C2084" t="str">
            <v>CHÂSSIS MICRO 3 27 BLEU S</v>
          </cell>
          <cell r="D2084" t="str">
            <v>ANS ESSIEU NI SGLE PECTOR</v>
          </cell>
          <cell r="E2084" t="e">
            <v>#N/A</v>
          </cell>
          <cell r="F2084" t="str">
            <v>CHASSIS MICRO 3 27 BLUE N</v>
          </cell>
        </row>
        <row r="2085">
          <cell r="A2085">
            <v>5160024</v>
          </cell>
          <cell r="B2085">
            <v>5160024</v>
          </cell>
          <cell r="C2085" t="str">
            <v>CHÂSSIS MICRO 3 24 LG BLE</v>
          </cell>
          <cell r="D2085" t="str">
            <v>U SANS ESS. NI SGLE PECT.</v>
          </cell>
          <cell r="E2085" t="e">
            <v>#N/A</v>
          </cell>
          <cell r="F2085" t="str">
            <v>CHASSIS MICRO 3 LONG 24 B</v>
          </cell>
        </row>
        <row r="2086">
          <cell r="A2086">
            <v>5160027</v>
          </cell>
          <cell r="B2086">
            <v>5160027</v>
          </cell>
          <cell r="C2086" t="str">
            <v>CHÂSSIS MICRO 3 27 LG BLE</v>
          </cell>
          <cell r="D2086" t="str">
            <v>U SANS ESS. NI SGLE PECT</v>
          </cell>
          <cell r="E2086" t="e">
            <v>#N/A</v>
          </cell>
          <cell r="F2086" t="str">
            <v>CHASSIS MICRO 3 LONG 27 B</v>
          </cell>
        </row>
        <row r="2087">
          <cell r="A2087">
            <v>5200121</v>
          </cell>
          <cell r="B2087">
            <v>5200121</v>
          </cell>
          <cell r="C2087" t="str">
            <v>ARCEAU DE DOSSIER À VIS E</v>
          </cell>
          <cell r="D2087" t="str">
            <v>XCENTRÉE S3</v>
          </cell>
          <cell r="E2087">
            <v>13</v>
          </cell>
          <cell r="F2087" t="str">
            <v>ECCENTRIC SCREW BACKREST</v>
          </cell>
        </row>
        <row r="2088">
          <cell r="A2088">
            <v>5202417</v>
          </cell>
          <cell r="B2088">
            <v>5202417</v>
          </cell>
          <cell r="C2088" t="str">
            <v>CADRE DOSSIER B3 L24 H20-</v>
          </cell>
          <cell r="D2088" t="str">
            <v>28</v>
          </cell>
          <cell r="E2088">
            <v>531</v>
          </cell>
          <cell r="F2088" t="str">
            <v>FRAME BACKREST B3 W24 H20</v>
          </cell>
        </row>
        <row r="2089">
          <cell r="A2089">
            <v>5202418</v>
          </cell>
          <cell r="B2089">
            <v>5202418</v>
          </cell>
          <cell r="C2089" t="str">
            <v>CADRE DOSSIER B3 L24 H27-</v>
          </cell>
          <cell r="D2089" t="str">
            <v>35</v>
          </cell>
          <cell r="E2089">
            <v>531</v>
          </cell>
          <cell r="F2089" t="str">
            <v>FRAME BACKREST B3 W24 H27</v>
          </cell>
        </row>
        <row r="2090">
          <cell r="A2090">
            <v>5202717</v>
          </cell>
          <cell r="B2090">
            <v>5202717</v>
          </cell>
          <cell r="C2090" t="str">
            <v>CADRE DOSSIER B3 L27 H20-</v>
          </cell>
          <cell r="D2090" t="str">
            <v>28</v>
          </cell>
          <cell r="E2090">
            <v>531</v>
          </cell>
          <cell r="F2090" t="str">
            <v>FRAME BACKREST B3 W27 H20</v>
          </cell>
        </row>
        <row r="2091">
          <cell r="A2091">
            <v>5202718</v>
          </cell>
          <cell r="B2091">
            <v>5202718</v>
          </cell>
          <cell r="C2091" t="str">
            <v>CADRE DOSSIER B3 L27 H27-</v>
          </cell>
          <cell r="D2091" t="str">
            <v>35</v>
          </cell>
          <cell r="E2091">
            <v>531</v>
          </cell>
          <cell r="F2091" t="str">
            <v>FRAME BACKREST B3 W27 H27</v>
          </cell>
        </row>
        <row r="2092">
          <cell r="A2092">
            <v>5203017</v>
          </cell>
          <cell r="B2092">
            <v>5203017</v>
          </cell>
          <cell r="C2092" t="str">
            <v>CADRE DOSSIER B3 L30 H20-</v>
          </cell>
          <cell r="D2092" t="str">
            <v>28</v>
          </cell>
          <cell r="E2092">
            <v>531</v>
          </cell>
          <cell r="F2092" t="str">
            <v>FRAME BACKREST B3 W30 H20</v>
          </cell>
        </row>
        <row r="2093">
          <cell r="A2093">
            <v>5203018</v>
          </cell>
          <cell r="B2093">
            <v>5203018</v>
          </cell>
          <cell r="C2093" t="str">
            <v>CADRE DOSSIER B3 L30 H27-</v>
          </cell>
          <cell r="D2093" t="str">
            <v>35</v>
          </cell>
          <cell r="E2093">
            <v>531</v>
          </cell>
          <cell r="F2093" t="str">
            <v>FRAME BACKREST B3 W30 H27</v>
          </cell>
        </row>
        <row r="2094">
          <cell r="A2094">
            <v>5203317</v>
          </cell>
          <cell r="B2094">
            <v>5203317</v>
          </cell>
          <cell r="C2094" t="str">
            <v>CADRE DOSSIER B3 L33 H20-</v>
          </cell>
          <cell r="D2094" t="str">
            <v>28</v>
          </cell>
          <cell r="E2094">
            <v>531</v>
          </cell>
          <cell r="F2094" t="str">
            <v>FRAME BACKREST B3 W33 H20</v>
          </cell>
        </row>
        <row r="2095">
          <cell r="A2095">
            <v>5203318</v>
          </cell>
          <cell r="B2095">
            <v>5203318</v>
          </cell>
          <cell r="C2095" t="str">
            <v>CADRE DOSSIER B3 L33 H27-</v>
          </cell>
          <cell r="D2095" t="str">
            <v>35</v>
          </cell>
          <cell r="E2095">
            <v>531</v>
          </cell>
          <cell r="F2095" t="str">
            <v>FRAME BACKREST B3 W33 H27</v>
          </cell>
        </row>
        <row r="2096">
          <cell r="A2096">
            <v>5232417</v>
          </cell>
          <cell r="B2096">
            <v>5232417</v>
          </cell>
          <cell r="C2096" t="str">
            <v>DOSSIER B3 BLEU L24 H20-2</v>
          </cell>
          <cell r="D2096" t="str">
            <v>8 CPL</v>
          </cell>
          <cell r="E2096">
            <v>645</v>
          </cell>
          <cell r="F2096" t="str">
            <v>BACKREST B3 BLUE W24 H20-</v>
          </cell>
        </row>
        <row r="2097">
          <cell r="A2097">
            <v>5232418</v>
          </cell>
          <cell r="B2097">
            <v>5232418</v>
          </cell>
          <cell r="C2097" t="str">
            <v>DOSSIER B3 BLEU L24 H27-3</v>
          </cell>
          <cell r="D2097" t="str">
            <v>5 CPL</v>
          </cell>
          <cell r="E2097">
            <v>645</v>
          </cell>
          <cell r="F2097" t="str">
            <v>BACKREST B3 BLUE W24 H27-</v>
          </cell>
        </row>
        <row r="2098">
          <cell r="A2098">
            <v>5232717</v>
          </cell>
          <cell r="B2098">
            <v>5232717</v>
          </cell>
          <cell r="C2098" t="str">
            <v>DOSSIER B3 BLEU L27 H20-2</v>
          </cell>
          <cell r="D2098" t="str">
            <v>8 CPL</v>
          </cell>
          <cell r="E2098">
            <v>645</v>
          </cell>
          <cell r="F2098" t="str">
            <v>BACKREST B3 BLUE W27 H20-</v>
          </cell>
        </row>
        <row r="2099">
          <cell r="A2099">
            <v>5232718</v>
          </cell>
          <cell r="B2099">
            <v>5232718</v>
          </cell>
          <cell r="C2099" t="str">
            <v>DOSSIER B3 BLEU L27 H27-3</v>
          </cell>
          <cell r="D2099" t="str">
            <v>5 CPL</v>
          </cell>
          <cell r="E2099">
            <v>645</v>
          </cell>
          <cell r="F2099" t="str">
            <v>BACKREST B3 BLUE W27 H27-</v>
          </cell>
        </row>
        <row r="2100">
          <cell r="A2100">
            <v>5233017</v>
          </cell>
          <cell r="B2100">
            <v>5233017</v>
          </cell>
          <cell r="C2100" t="str">
            <v>DOSSIER B3 BLEU L30 H20-2</v>
          </cell>
          <cell r="D2100" t="str">
            <v>8 CPL</v>
          </cell>
          <cell r="E2100">
            <v>645</v>
          </cell>
          <cell r="F2100" t="str">
            <v>BACKREST B3 BLUE W30 H20-</v>
          </cell>
        </row>
        <row r="2101">
          <cell r="A2101">
            <v>5233018</v>
          </cell>
          <cell r="B2101">
            <v>5233018</v>
          </cell>
          <cell r="C2101" t="str">
            <v>DOSSIER B3 BLEU L30 H27-3</v>
          </cell>
          <cell r="D2101" t="str">
            <v>5 CPL</v>
          </cell>
          <cell r="E2101">
            <v>645</v>
          </cell>
          <cell r="F2101" t="str">
            <v>BACKREST B3 BLUE W30 H27-</v>
          </cell>
        </row>
        <row r="2102">
          <cell r="A2102">
            <v>5233317</v>
          </cell>
          <cell r="B2102">
            <v>5233317</v>
          </cell>
          <cell r="C2102" t="str">
            <v>DOSSIER B3 BLEU L33 H20-2</v>
          </cell>
          <cell r="D2102" t="str">
            <v>8 CPL</v>
          </cell>
          <cell r="E2102">
            <v>645</v>
          </cell>
          <cell r="F2102" t="str">
            <v>BACKREST B3 BLUE W33 H20-</v>
          </cell>
        </row>
        <row r="2103">
          <cell r="A2103">
            <v>5233318</v>
          </cell>
          <cell r="B2103">
            <v>5233318</v>
          </cell>
          <cell r="C2103" t="str">
            <v>DOSSIER B3 BLEU L33 H27-3</v>
          </cell>
          <cell r="D2103" t="str">
            <v>5 CPL</v>
          </cell>
          <cell r="E2103">
            <v>645</v>
          </cell>
          <cell r="F2103" t="str">
            <v>BACKREST B3 BLUE W33 H27-</v>
          </cell>
        </row>
        <row r="2104">
          <cell r="A2104">
            <v>5262417</v>
          </cell>
          <cell r="B2104">
            <v>5262417</v>
          </cell>
          <cell r="C2104" t="str">
            <v>GARNITURE DOSSIER B3 BLEU</v>
          </cell>
          <cell r="D2104" t="str">
            <v xml:space="preserve"> L 24 20-28 CPL</v>
          </cell>
          <cell r="E2104">
            <v>481</v>
          </cell>
          <cell r="F2104" t="str">
            <v>UPHOLSTERY BACK B3 BLU W2</v>
          </cell>
        </row>
        <row r="2105">
          <cell r="A2105">
            <v>5262418</v>
          </cell>
          <cell r="B2105">
            <v>5262418</v>
          </cell>
          <cell r="C2105" t="str">
            <v>GARNITURE DOSSIER B3 BLEU</v>
          </cell>
          <cell r="D2105" t="str">
            <v xml:space="preserve"> L 24 27-35 CPL</v>
          </cell>
          <cell r="E2105">
            <v>481</v>
          </cell>
          <cell r="F2105" t="str">
            <v>UPHOLSTERY BACK B3 BLU W2</v>
          </cell>
        </row>
        <row r="2106">
          <cell r="A2106">
            <v>5262717</v>
          </cell>
          <cell r="B2106">
            <v>5262717</v>
          </cell>
          <cell r="C2106" t="str">
            <v>GARNITURE DOSSIER B3 BLEU</v>
          </cell>
          <cell r="D2106" t="str">
            <v xml:space="preserve"> L 27 20-28 CPL</v>
          </cell>
          <cell r="E2106">
            <v>481</v>
          </cell>
          <cell r="F2106" t="str">
            <v>UPHOLSTERY BACK B3 BLU W2</v>
          </cell>
        </row>
        <row r="2107">
          <cell r="A2107">
            <v>5262718</v>
          </cell>
          <cell r="B2107">
            <v>5262718</v>
          </cell>
          <cell r="C2107" t="str">
            <v>GARNITURE DOSSIER B3 BLEU</v>
          </cell>
          <cell r="D2107" t="str">
            <v xml:space="preserve"> L 27 27-35 CPL</v>
          </cell>
          <cell r="E2107">
            <v>481</v>
          </cell>
          <cell r="F2107" t="str">
            <v>UPHOLSTERY BACK B3 BLU W2</v>
          </cell>
        </row>
        <row r="2108">
          <cell r="A2108">
            <v>5262725</v>
          </cell>
          <cell r="B2108">
            <v>5262725</v>
          </cell>
          <cell r="C2108" t="str">
            <v>GARNITURE DOSSIER S3 L27</v>
          </cell>
          <cell r="D2108" t="str">
            <v>H25</v>
          </cell>
          <cell r="E2108">
            <v>281</v>
          </cell>
          <cell r="F2108" t="str">
            <v>UPHOLSTERY BACKREST S3 W</v>
          </cell>
        </row>
        <row r="2109">
          <cell r="A2109">
            <v>5262730</v>
          </cell>
          <cell r="B2109">
            <v>5262730</v>
          </cell>
          <cell r="C2109" t="str">
            <v>GARNITURE DOSSIER S3 L27</v>
          </cell>
          <cell r="D2109" t="str">
            <v>H30</v>
          </cell>
          <cell r="E2109">
            <v>281</v>
          </cell>
          <cell r="F2109" t="str">
            <v>UPHOLSTERY BACKREST S3 W</v>
          </cell>
        </row>
        <row r="2110">
          <cell r="A2110">
            <v>5262735</v>
          </cell>
          <cell r="B2110">
            <v>5262735</v>
          </cell>
          <cell r="C2110" t="str">
            <v>GARNITURE DOSSIER S3 L27</v>
          </cell>
          <cell r="D2110" t="str">
            <v>H35</v>
          </cell>
          <cell r="E2110">
            <v>281</v>
          </cell>
          <cell r="F2110" t="str">
            <v>UPHOLSTERY BACKREST S3 W</v>
          </cell>
        </row>
        <row r="2111">
          <cell r="A2111">
            <v>5262740</v>
          </cell>
          <cell r="B2111">
            <v>5262740</v>
          </cell>
          <cell r="C2111" t="str">
            <v>GARNITURE DOSSIER S3 L27</v>
          </cell>
          <cell r="D2111" t="str">
            <v>H40</v>
          </cell>
          <cell r="E2111">
            <v>281</v>
          </cell>
          <cell r="F2111" t="str">
            <v>UPHOLSTERY BACKREST S3 W</v>
          </cell>
        </row>
        <row r="2112">
          <cell r="A2112">
            <v>5263017</v>
          </cell>
          <cell r="B2112">
            <v>5263017</v>
          </cell>
          <cell r="C2112" t="str">
            <v>GARNITURE DOSSIER B3 BLEU</v>
          </cell>
          <cell r="D2112" t="str">
            <v xml:space="preserve"> L 30 20-28 CPL</v>
          </cell>
          <cell r="E2112">
            <v>481</v>
          </cell>
          <cell r="F2112" t="str">
            <v>UPHOLSTERY BACK B3 BLU W3</v>
          </cell>
        </row>
        <row r="2113">
          <cell r="A2113">
            <v>5263018</v>
          </cell>
          <cell r="B2113">
            <v>5263018</v>
          </cell>
          <cell r="C2113" t="str">
            <v>GARNITURE DOSSIER B3 BLEU</v>
          </cell>
          <cell r="D2113" t="str">
            <v xml:space="preserve"> L 30 27-35 CPL</v>
          </cell>
          <cell r="E2113">
            <v>481</v>
          </cell>
          <cell r="F2113" t="str">
            <v>UPHOLSTERY BACK B3 BLU W3</v>
          </cell>
        </row>
        <row r="2114">
          <cell r="A2114">
            <v>5263020</v>
          </cell>
          <cell r="B2114">
            <v>5263020</v>
          </cell>
          <cell r="C2114" t="str">
            <v>GARNITURE DOSSIER S3 L30</v>
          </cell>
          <cell r="D2114" t="str">
            <v>H20</v>
          </cell>
          <cell r="E2114">
            <v>281</v>
          </cell>
          <cell r="F2114" t="str">
            <v>UPHOLSTERY BACKREST S3 W</v>
          </cell>
        </row>
        <row r="2115">
          <cell r="A2115">
            <v>5263025</v>
          </cell>
          <cell r="B2115">
            <v>5263025</v>
          </cell>
          <cell r="C2115" t="str">
            <v>GARNITURE DOSSIER S3 L30</v>
          </cell>
          <cell r="D2115" t="str">
            <v>H25</v>
          </cell>
          <cell r="E2115">
            <v>281</v>
          </cell>
          <cell r="F2115" t="str">
            <v>UPHOLSTERY BACKREST S3 W</v>
          </cell>
        </row>
        <row r="2116">
          <cell r="A2116">
            <v>5263030</v>
          </cell>
          <cell r="B2116">
            <v>5263030</v>
          </cell>
          <cell r="C2116" t="str">
            <v>GARNITURE DOSSIER S3 L30</v>
          </cell>
          <cell r="D2116" t="str">
            <v>H30</v>
          </cell>
          <cell r="E2116">
            <v>281</v>
          </cell>
          <cell r="F2116" t="str">
            <v>UPHOLSTERY BACKREST S3 W</v>
          </cell>
        </row>
        <row r="2117">
          <cell r="A2117">
            <v>5263035</v>
          </cell>
          <cell r="B2117">
            <v>5263035</v>
          </cell>
          <cell r="C2117" t="str">
            <v>GARNITURE DOSSIER S3 L30</v>
          </cell>
          <cell r="D2117" t="str">
            <v>H35</v>
          </cell>
          <cell r="E2117">
            <v>281</v>
          </cell>
          <cell r="F2117" t="str">
            <v>UPHOLSTERY BACKREST S3 W</v>
          </cell>
        </row>
        <row r="2118">
          <cell r="A2118">
            <v>5263040</v>
          </cell>
          <cell r="B2118">
            <v>5263040</v>
          </cell>
          <cell r="C2118" t="str">
            <v>GARNITURE DOSSIER S3 L30</v>
          </cell>
          <cell r="D2118" t="str">
            <v>H40</v>
          </cell>
          <cell r="E2118">
            <v>281</v>
          </cell>
          <cell r="F2118" t="str">
            <v>UPHOLSTERY BACKREST S3 W</v>
          </cell>
        </row>
        <row r="2119">
          <cell r="A2119">
            <v>5263045</v>
          </cell>
          <cell r="B2119">
            <v>5263045</v>
          </cell>
          <cell r="C2119" t="str">
            <v>GARNITURE DOSSIER S3 L30</v>
          </cell>
          <cell r="D2119" t="str">
            <v>H45</v>
          </cell>
          <cell r="E2119">
            <v>281</v>
          </cell>
          <cell r="F2119" t="str">
            <v>UPHOLSTERY BACKREST S3 W</v>
          </cell>
        </row>
        <row r="2120">
          <cell r="A2120">
            <v>5263317</v>
          </cell>
          <cell r="B2120">
            <v>5263317</v>
          </cell>
          <cell r="C2120" t="str">
            <v>GARNITURE DOSSIER B3 BLEU</v>
          </cell>
          <cell r="D2120" t="str">
            <v xml:space="preserve"> L 33 20-28 CPL</v>
          </cell>
          <cell r="E2120">
            <v>481</v>
          </cell>
          <cell r="F2120" t="str">
            <v>UPHOLSTERY BACK B3 BLU W3</v>
          </cell>
        </row>
        <row r="2121">
          <cell r="A2121">
            <v>5263318</v>
          </cell>
          <cell r="B2121">
            <v>5263318</v>
          </cell>
          <cell r="C2121" t="str">
            <v>GARNITURE DOSSIER B3 BLEU</v>
          </cell>
          <cell r="D2121" t="str">
            <v xml:space="preserve"> L 33 27-35 CPL</v>
          </cell>
          <cell r="E2121">
            <v>481</v>
          </cell>
          <cell r="F2121" t="str">
            <v>UPHOLSTERY BACK B3 BLU W3</v>
          </cell>
        </row>
        <row r="2122">
          <cell r="A2122">
            <v>5263320</v>
          </cell>
          <cell r="B2122">
            <v>5263320</v>
          </cell>
          <cell r="C2122" t="str">
            <v>GARNITURE DOSSIER S3 L33</v>
          </cell>
          <cell r="D2122" t="str">
            <v>H20</v>
          </cell>
          <cell r="E2122">
            <v>281</v>
          </cell>
          <cell r="F2122" t="str">
            <v>UPHOLSTERY BACKREST S3 W</v>
          </cell>
        </row>
        <row r="2123">
          <cell r="A2123">
            <v>5263325</v>
          </cell>
          <cell r="B2123">
            <v>5263325</v>
          </cell>
          <cell r="C2123" t="str">
            <v>GARNITURE DOSSIER S3 L33</v>
          </cell>
          <cell r="D2123" t="str">
            <v>H25</v>
          </cell>
          <cell r="E2123">
            <v>281</v>
          </cell>
          <cell r="F2123" t="str">
            <v>UPHOLSTERY BACKREST S3 W</v>
          </cell>
        </row>
        <row r="2124">
          <cell r="A2124">
            <v>5263330</v>
          </cell>
          <cell r="B2124">
            <v>5263330</v>
          </cell>
          <cell r="C2124" t="str">
            <v>GARNITURE DOSSIER S3 L33</v>
          </cell>
          <cell r="D2124" t="str">
            <v>H30</v>
          </cell>
          <cell r="E2124">
            <v>281</v>
          </cell>
          <cell r="F2124" t="str">
            <v>UPHOLSTERY BACKREST S3 W</v>
          </cell>
        </row>
        <row r="2125">
          <cell r="A2125">
            <v>5263335</v>
          </cell>
          <cell r="B2125">
            <v>5263335</v>
          </cell>
          <cell r="C2125" t="str">
            <v>GARNITURE DOSSIER S3 L33</v>
          </cell>
          <cell r="D2125" t="str">
            <v>H35</v>
          </cell>
          <cell r="E2125">
            <v>281</v>
          </cell>
          <cell r="F2125" t="str">
            <v>UPHOLSTERY BACKREST S3 W</v>
          </cell>
        </row>
        <row r="2126">
          <cell r="A2126">
            <v>5263340</v>
          </cell>
          <cell r="B2126">
            <v>5263340</v>
          </cell>
          <cell r="C2126" t="str">
            <v>GARNITURE DOSSIER S3 L33</v>
          </cell>
          <cell r="D2126" t="str">
            <v>H40</v>
          </cell>
          <cell r="E2126">
            <v>281</v>
          </cell>
          <cell r="F2126" t="str">
            <v>UPHOLSTERY BACKREST S3 W</v>
          </cell>
        </row>
        <row r="2127">
          <cell r="A2127">
            <v>5263345</v>
          </cell>
          <cell r="B2127">
            <v>5263345</v>
          </cell>
          <cell r="C2127" t="str">
            <v>GARNITURE DOSSIER S3 L33</v>
          </cell>
          <cell r="D2127" t="str">
            <v>H45</v>
          </cell>
          <cell r="E2127">
            <v>281</v>
          </cell>
          <cell r="F2127" t="str">
            <v>UPHOLSTERY BACKREST S3 W</v>
          </cell>
        </row>
        <row r="2128">
          <cell r="A2128">
            <v>5263620</v>
          </cell>
          <cell r="B2128">
            <v>5263620</v>
          </cell>
          <cell r="C2128" t="str">
            <v>GARNITURE DOSSIER S3 L36</v>
          </cell>
          <cell r="D2128" t="str">
            <v>H20</v>
          </cell>
          <cell r="E2128">
            <v>281</v>
          </cell>
          <cell r="F2128" t="str">
            <v>UPHOLSTERY BACKREST S3 W</v>
          </cell>
        </row>
        <row r="2129">
          <cell r="A2129">
            <v>5263625</v>
          </cell>
          <cell r="B2129">
            <v>5263625</v>
          </cell>
          <cell r="C2129" t="str">
            <v>GARNITURE DOSSIER S3 L36</v>
          </cell>
          <cell r="D2129" t="str">
            <v>H25</v>
          </cell>
          <cell r="E2129">
            <v>281</v>
          </cell>
          <cell r="F2129" t="str">
            <v>UPHOLSTERY BACKREST S3 W</v>
          </cell>
        </row>
        <row r="2130">
          <cell r="A2130">
            <v>5263630</v>
          </cell>
          <cell r="B2130">
            <v>5263630</v>
          </cell>
          <cell r="C2130" t="str">
            <v>GARNITURE DOSSIER S3 L36</v>
          </cell>
          <cell r="D2130" t="str">
            <v>H30</v>
          </cell>
          <cell r="E2130">
            <v>281</v>
          </cell>
          <cell r="F2130" t="str">
            <v>UPHOLSTERY BACKREST S3 W</v>
          </cell>
        </row>
        <row r="2131">
          <cell r="A2131">
            <v>5263635</v>
          </cell>
          <cell r="B2131">
            <v>5263635</v>
          </cell>
          <cell r="C2131" t="str">
            <v>GARNITURE DOSSIER S3 L36</v>
          </cell>
          <cell r="D2131" t="str">
            <v>H35</v>
          </cell>
          <cell r="E2131">
            <v>281</v>
          </cell>
          <cell r="F2131" t="str">
            <v>UPHOLSTERY BACKREST S3 W</v>
          </cell>
        </row>
        <row r="2132">
          <cell r="A2132">
            <v>5263640</v>
          </cell>
          <cell r="B2132">
            <v>5263640</v>
          </cell>
          <cell r="C2132" t="str">
            <v>GARNITURE DOSSIER S3 L36</v>
          </cell>
          <cell r="D2132" t="str">
            <v>H40</v>
          </cell>
          <cell r="E2132">
            <v>281</v>
          </cell>
          <cell r="F2132" t="str">
            <v>UPHOLSTERY BACKREST S3 W</v>
          </cell>
        </row>
        <row r="2133">
          <cell r="A2133">
            <v>5263645</v>
          </cell>
          <cell r="B2133">
            <v>5263645</v>
          </cell>
          <cell r="C2133" t="str">
            <v>GARNITURE DOSSIER S3 L36</v>
          </cell>
          <cell r="D2133" t="str">
            <v>H45</v>
          </cell>
          <cell r="E2133">
            <v>281</v>
          </cell>
          <cell r="F2133" t="str">
            <v>UPHOLSTERY BACKREST S3 W</v>
          </cell>
        </row>
        <row r="2134">
          <cell r="A2134">
            <v>5263920</v>
          </cell>
          <cell r="B2134">
            <v>5263920</v>
          </cell>
          <cell r="C2134" t="str">
            <v>GARNITURE DOSSIER S3 L39</v>
          </cell>
          <cell r="D2134" t="str">
            <v>H20</v>
          </cell>
          <cell r="E2134">
            <v>281</v>
          </cell>
          <cell r="F2134" t="str">
            <v>UPHOLSTERY BACKREST S3 W</v>
          </cell>
        </row>
        <row r="2135">
          <cell r="A2135">
            <v>5263925</v>
          </cell>
          <cell r="B2135">
            <v>5263925</v>
          </cell>
          <cell r="C2135" t="str">
            <v>GARNITURE DOSSIER S3 L39</v>
          </cell>
          <cell r="D2135" t="str">
            <v>H25</v>
          </cell>
          <cell r="E2135">
            <v>281</v>
          </cell>
          <cell r="F2135" t="str">
            <v>UPHOLSTERY BACKREST S3 W</v>
          </cell>
        </row>
        <row r="2136">
          <cell r="A2136">
            <v>5263930</v>
          </cell>
          <cell r="B2136">
            <v>5263930</v>
          </cell>
          <cell r="C2136" t="str">
            <v>GARNITURE DOSSIER S3 L39</v>
          </cell>
          <cell r="D2136" t="str">
            <v>H30</v>
          </cell>
          <cell r="E2136">
            <v>281</v>
          </cell>
          <cell r="F2136" t="str">
            <v>UPHOLSTERY BACKREST S3 W</v>
          </cell>
        </row>
        <row r="2137">
          <cell r="A2137">
            <v>5263935</v>
          </cell>
          <cell r="B2137">
            <v>5263935</v>
          </cell>
          <cell r="C2137" t="str">
            <v>GARNITURE DOSSIER S3 L39</v>
          </cell>
          <cell r="D2137" t="str">
            <v>H35</v>
          </cell>
          <cell r="E2137">
            <v>281</v>
          </cell>
          <cell r="F2137" t="str">
            <v>UPHOLSTERY BACKREST S3 W</v>
          </cell>
        </row>
        <row r="2138">
          <cell r="A2138">
            <v>5263940</v>
          </cell>
          <cell r="B2138">
            <v>5263940</v>
          </cell>
          <cell r="C2138" t="str">
            <v>GARNITURE DOSSIER S3 L39</v>
          </cell>
          <cell r="D2138" t="str">
            <v>H40</v>
          </cell>
          <cell r="E2138">
            <v>281</v>
          </cell>
          <cell r="F2138" t="str">
            <v>UPHOLSTERY BACKREST S3 W</v>
          </cell>
        </row>
        <row r="2139">
          <cell r="A2139">
            <v>5263945</v>
          </cell>
          <cell r="B2139">
            <v>5263945</v>
          </cell>
          <cell r="C2139" t="str">
            <v>GARNITURE DOSSIER S3 L39</v>
          </cell>
          <cell r="D2139" t="str">
            <v>H45</v>
          </cell>
          <cell r="E2139">
            <v>281</v>
          </cell>
          <cell r="F2139" t="str">
            <v>UPHOLSTERY BACKREST S3 W</v>
          </cell>
        </row>
        <row r="2140">
          <cell r="A2140">
            <v>5264220</v>
          </cell>
          <cell r="B2140">
            <v>5264220</v>
          </cell>
          <cell r="C2140" t="str">
            <v>GARNITURE DOSSIER S3 L42</v>
          </cell>
          <cell r="D2140" t="str">
            <v>H20</v>
          </cell>
          <cell r="E2140">
            <v>281</v>
          </cell>
          <cell r="F2140" t="str">
            <v>UPHOLSTERY BACKREST S3 W</v>
          </cell>
        </row>
        <row r="2141">
          <cell r="A2141">
            <v>5264225</v>
          </cell>
          <cell r="B2141">
            <v>5264225</v>
          </cell>
          <cell r="C2141" t="str">
            <v>GARNITURE DOSSIER S3 L42</v>
          </cell>
          <cell r="D2141" t="str">
            <v>H25</v>
          </cell>
          <cell r="E2141">
            <v>281</v>
          </cell>
          <cell r="F2141" t="str">
            <v>UPHOLSTERY BACKREST S3 W</v>
          </cell>
        </row>
        <row r="2142">
          <cell r="A2142">
            <v>5264230</v>
          </cell>
          <cell r="B2142">
            <v>5264230</v>
          </cell>
          <cell r="C2142" t="str">
            <v>GARNITURE DOSSIER S3 L42</v>
          </cell>
          <cell r="D2142" t="str">
            <v>H30</v>
          </cell>
          <cell r="E2142">
            <v>281</v>
          </cell>
          <cell r="F2142" t="str">
            <v>UPHOLSTERY BACKREST S3 W</v>
          </cell>
        </row>
        <row r="2143">
          <cell r="A2143">
            <v>5264235</v>
          </cell>
          <cell r="B2143">
            <v>5264235</v>
          </cell>
          <cell r="C2143" t="str">
            <v>GARNITURE DOSSIER S3 L42</v>
          </cell>
          <cell r="D2143" t="str">
            <v>H35</v>
          </cell>
          <cell r="E2143">
            <v>281</v>
          </cell>
          <cell r="F2143" t="str">
            <v>UPHOLSTERY BACKREST S3 W</v>
          </cell>
        </row>
        <row r="2144">
          <cell r="A2144">
            <v>5264240</v>
          </cell>
          <cell r="B2144">
            <v>5264240</v>
          </cell>
          <cell r="C2144" t="str">
            <v>GARNITURE DOSSIER S3 L42</v>
          </cell>
          <cell r="D2144" t="str">
            <v>H40</v>
          </cell>
          <cell r="E2144">
            <v>281</v>
          </cell>
          <cell r="F2144" t="str">
            <v>UPHOLSTERY BACKREST S3 W</v>
          </cell>
        </row>
        <row r="2145">
          <cell r="A2145">
            <v>5264245</v>
          </cell>
          <cell r="B2145">
            <v>5264245</v>
          </cell>
          <cell r="C2145" t="str">
            <v>GARNITURE DOSSIER S3 L42</v>
          </cell>
          <cell r="D2145" t="str">
            <v>H45</v>
          </cell>
          <cell r="E2145">
            <v>281</v>
          </cell>
          <cell r="F2145" t="str">
            <v>UPHOLSTERY BACKREST S3 W</v>
          </cell>
        </row>
        <row r="2146">
          <cell r="A2146">
            <v>5264520</v>
          </cell>
          <cell r="B2146">
            <v>5264520</v>
          </cell>
          <cell r="C2146" t="str">
            <v>GARNITURE DOSSIER S3 L45</v>
          </cell>
          <cell r="D2146" t="str">
            <v>H20</v>
          </cell>
          <cell r="E2146">
            <v>281</v>
          </cell>
          <cell r="F2146" t="str">
            <v>UPHOLSTERY BACKREST S3 W</v>
          </cell>
        </row>
        <row r="2147">
          <cell r="A2147">
            <v>5264525</v>
          </cell>
          <cell r="B2147">
            <v>5264525</v>
          </cell>
          <cell r="C2147" t="str">
            <v>GARNITURE DOSSIER S3 L45</v>
          </cell>
          <cell r="D2147" t="str">
            <v>H25</v>
          </cell>
          <cell r="E2147">
            <v>281</v>
          </cell>
          <cell r="F2147" t="str">
            <v>UPHOLSTERY BACKREST S3 W</v>
          </cell>
        </row>
        <row r="2148">
          <cell r="A2148">
            <v>5264530</v>
          </cell>
          <cell r="B2148">
            <v>5264530</v>
          </cell>
          <cell r="C2148" t="str">
            <v>GARNITURE DOSSIER S3 L45</v>
          </cell>
          <cell r="D2148" t="str">
            <v>H30</v>
          </cell>
          <cell r="E2148">
            <v>281</v>
          </cell>
          <cell r="F2148" t="str">
            <v>UPHOLSTERY BACKREST S3 W</v>
          </cell>
        </row>
        <row r="2149">
          <cell r="A2149">
            <v>5264535</v>
          </cell>
          <cell r="B2149">
            <v>5264535</v>
          </cell>
          <cell r="C2149" t="str">
            <v>GARNITURE DOSSIER S3 L45</v>
          </cell>
          <cell r="D2149" t="str">
            <v>H35</v>
          </cell>
          <cell r="E2149">
            <v>281</v>
          </cell>
          <cell r="F2149" t="str">
            <v>UPHOLSTERY BACKREST S3 W</v>
          </cell>
        </row>
        <row r="2150">
          <cell r="A2150">
            <v>5264540</v>
          </cell>
          <cell r="B2150">
            <v>5264540</v>
          </cell>
          <cell r="C2150" t="str">
            <v>GARNITURE DOSSIER S3 L45</v>
          </cell>
          <cell r="D2150" t="str">
            <v>H40</v>
          </cell>
          <cell r="E2150">
            <v>281</v>
          </cell>
          <cell r="F2150" t="str">
            <v>UPHOLSTERY BACKREST S3 W</v>
          </cell>
        </row>
        <row r="2151">
          <cell r="A2151">
            <v>5264545</v>
          </cell>
          <cell r="B2151">
            <v>5264545</v>
          </cell>
          <cell r="C2151" t="str">
            <v>GARNITURE DOSSIER S3 L45</v>
          </cell>
          <cell r="D2151" t="str">
            <v>H45</v>
          </cell>
          <cell r="E2151">
            <v>281</v>
          </cell>
          <cell r="F2151" t="str">
            <v>UPHOLSTERY BACKREST S3 W</v>
          </cell>
        </row>
        <row r="2152">
          <cell r="A2152">
            <v>5265025</v>
          </cell>
          <cell r="B2152">
            <v>5265025</v>
          </cell>
          <cell r="C2152" t="str">
            <v>GARNITURE DOSSIER S3 L50</v>
          </cell>
          <cell r="D2152" t="str">
            <v>H25</v>
          </cell>
          <cell r="E2152">
            <v>281</v>
          </cell>
          <cell r="F2152" t="str">
            <v>UPHOLSTERY BACKREST S3 W</v>
          </cell>
        </row>
        <row r="2153">
          <cell r="A2153">
            <v>5265030</v>
          </cell>
          <cell r="B2153">
            <v>5265030</v>
          </cell>
          <cell r="C2153" t="str">
            <v>GARNITURE DOSSIER S3 L50</v>
          </cell>
          <cell r="D2153" t="str">
            <v>H30</v>
          </cell>
          <cell r="E2153">
            <v>281</v>
          </cell>
          <cell r="F2153" t="str">
            <v>UPHOLSTERY BACKREST S3 W</v>
          </cell>
        </row>
        <row r="2154">
          <cell r="A2154">
            <v>5265035</v>
          </cell>
          <cell r="B2154">
            <v>5265035</v>
          </cell>
          <cell r="C2154" t="str">
            <v>GARNITURE DOSSIER S3 L50</v>
          </cell>
          <cell r="D2154" t="str">
            <v>H35</v>
          </cell>
          <cell r="E2154">
            <v>281</v>
          </cell>
          <cell r="F2154" t="str">
            <v>UPHOLSTERY BACKREST S3 W</v>
          </cell>
        </row>
        <row r="2155">
          <cell r="A2155">
            <v>5265040</v>
          </cell>
          <cell r="B2155">
            <v>5265040</v>
          </cell>
          <cell r="C2155" t="str">
            <v>GARNITURE DOSSIER S3 L50</v>
          </cell>
          <cell r="D2155" t="str">
            <v>H40</v>
          </cell>
          <cell r="E2155">
            <v>281</v>
          </cell>
          <cell r="F2155" t="str">
            <v>UPHOLSTERY BACKREST S3 W</v>
          </cell>
        </row>
        <row r="2156">
          <cell r="A2156">
            <v>5265045</v>
          </cell>
          <cell r="B2156">
            <v>5265045</v>
          </cell>
          <cell r="C2156" t="str">
            <v>GARNITURE DOSSIER S3 L50</v>
          </cell>
          <cell r="D2156" t="str">
            <v>H45</v>
          </cell>
          <cell r="E2156">
            <v>281</v>
          </cell>
          <cell r="F2156" t="str">
            <v>UPHOLSTERY BACKREST S3 W5</v>
          </cell>
        </row>
        <row r="2157">
          <cell r="A2157">
            <v>5266127</v>
          </cell>
          <cell r="B2157">
            <v>5266127</v>
          </cell>
          <cell r="C2157" t="str">
            <v>GARNITURE DOSSIER, PARTIE</v>
          </cell>
          <cell r="D2157" t="str">
            <v xml:space="preserve"> SUPÉRIEURE L27</v>
          </cell>
          <cell r="E2157">
            <v>134</v>
          </cell>
          <cell r="F2157" t="str">
            <v>UPHOLSTERY BACKREST UPPER</v>
          </cell>
        </row>
        <row r="2158">
          <cell r="A2158">
            <v>5266130</v>
          </cell>
          <cell r="B2158">
            <v>5266130</v>
          </cell>
          <cell r="C2158" t="str">
            <v>GARNITURE DU DOSSIER, PAR</v>
          </cell>
          <cell r="D2158" t="str">
            <v>TIE SUPÉRIEURE L 30</v>
          </cell>
          <cell r="E2158">
            <v>134</v>
          </cell>
          <cell r="F2158" t="str">
            <v>BACKREST UPHOLSTERY UPPER</v>
          </cell>
        </row>
        <row r="2159">
          <cell r="A2159">
            <v>5266133</v>
          </cell>
          <cell r="B2159">
            <v>5266133</v>
          </cell>
          <cell r="C2159" t="str">
            <v>GARNITURE DU DOSSIER, PAR</v>
          </cell>
          <cell r="D2159" t="str">
            <v>TIE SUPÉRIEURE L 33</v>
          </cell>
          <cell r="E2159">
            <v>134</v>
          </cell>
          <cell r="F2159" t="str">
            <v>BACKREST UPHOLSTERY UPPER</v>
          </cell>
        </row>
        <row r="2160">
          <cell r="A2160">
            <v>5266136</v>
          </cell>
          <cell r="B2160">
            <v>5266136</v>
          </cell>
          <cell r="C2160" t="str">
            <v>GARNITURE DU DOSSIER, PAR</v>
          </cell>
          <cell r="D2160" t="str">
            <v>TIE SUPÉRIEURE L 36</v>
          </cell>
          <cell r="E2160">
            <v>134</v>
          </cell>
          <cell r="F2160" t="str">
            <v>BACKREST UPHOLSTERY UPPER</v>
          </cell>
        </row>
        <row r="2161">
          <cell r="A2161">
            <v>5266139</v>
          </cell>
          <cell r="B2161">
            <v>5266139</v>
          </cell>
          <cell r="C2161" t="str">
            <v>GARNITURE DU DOSSIER, PAR</v>
          </cell>
          <cell r="D2161" t="str">
            <v>TIE SUPÉRIEURE L 39</v>
          </cell>
          <cell r="E2161">
            <v>134</v>
          </cell>
          <cell r="F2161" t="str">
            <v>BACKREST UPHOLSTERY UPPER</v>
          </cell>
        </row>
        <row r="2162">
          <cell r="A2162">
            <v>5266142</v>
          </cell>
          <cell r="B2162">
            <v>5266142</v>
          </cell>
          <cell r="C2162" t="str">
            <v>GARNITURE DU DOSSIER, PAR</v>
          </cell>
          <cell r="D2162" t="str">
            <v>TIE SUPÉRIEURE L 42</v>
          </cell>
          <cell r="E2162">
            <v>134</v>
          </cell>
          <cell r="F2162" t="str">
            <v>BACKREST UPHOLSTERY UPPER</v>
          </cell>
        </row>
        <row r="2163">
          <cell r="A2163">
            <v>5266145</v>
          </cell>
          <cell r="B2163">
            <v>5266145</v>
          </cell>
          <cell r="C2163" t="str">
            <v>GARNITURE DU DOSSIER, PAR</v>
          </cell>
          <cell r="D2163" t="str">
            <v>TIE SUPÉRIEURE L 45</v>
          </cell>
          <cell r="E2163">
            <v>134</v>
          </cell>
          <cell r="F2163" t="str">
            <v>BACKREST UPHOLSTERY UPPER</v>
          </cell>
        </row>
        <row r="2164">
          <cell r="A2164">
            <v>5266150</v>
          </cell>
          <cell r="B2164">
            <v>5266150</v>
          </cell>
          <cell r="C2164" t="str">
            <v>GARNITURE DU DOSSIER, PAR</v>
          </cell>
          <cell r="D2164" t="str">
            <v>TIE SUPÉRIEURE L 50</v>
          </cell>
          <cell r="E2164">
            <v>134</v>
          </cell>
          <cell r="F2164" t="str">
            <v>BACKREST UPHOLSTERY UPPER</v>
          </cell>
        </row>
        <row r="2165">
          <cell r="A2165">
            <v>5266233</v>
          </cell>
          <cell r="B2165">
            <v>5266233</v>
          </cell>
          <cell r="C2165" t="str">
            <v>GARNITURE DOSSIER, PARTIE</v>
          </cell>
          <cell r="D2165" t="str">
            <v xml:space="preserve"> SUP. L 33-20 AVEC SANGLE</v>
          </cell>
          <cell r="E2165">
            <v>131</v>
          </cell>
          <cell r="F2165" t="str">
            <v>BACKREST UPHOLSTERY UPPER</v>
          </cell>
        </row>
        <row r="2166">
          <cell r="A2166">
            <v>5266236</v>
          </cell>
          <cell r="B2166">
            <v>5266236</v>
          </cell>
          <cell r="C2166" t="str">
            <v>GARNITURE DOSSIER, PARTIE</v>
          </cell>
          <cell r="D2166" t="str">
            <v xml:space="preserve"> SUP. L 36-20 AVEC SANGLE</v>
          </cell>
          <cell r="E2166">
            <v>131</v>
          </cell>
          <cell r="F2166" t="str">
            <v>BACKREST UPHOLSTERY UPPER</v>
          </cell>
        </row>
        <row r="2167">
          <cell r="A2167">
            <v>5266239</v>
          </cell>
          <cell r="B2167">
            <v>5266239</v>
          </cell>
          <cell r="C2167" t="str">
            <v>GARNITURE DOSSIER, PARTIE</v>
          </cell>
          <cell r="D2167" t="str">
            <v xml:space="preserve"> SUP. L 39-20 AVEC SANGLE</v>
          </cell>
          <cell r="E2167">
            <v>131</v>
          </cell>
          <cell r="F2167" t="str">
            <v>BACKREST UPHOLSTERY UPPER</v>
          </cell>
        </row>
        <row r="2168">
          <cell r="A2168">
            <v>5266242</v>
          </cell>
          <cell r="B2168">
            <v>5266242</v>
          </cell>
          <cell r="C2168" t="str">
            <v>GARNITURE DOSSIER, PARTIE</v>
          </cell>
          <cell r="D2168" t="str">
            <v xml:space="preserve"> SUP. L 42-20 AVEC SANGLE</v>
          </cell>
          <cell r="E2168">
            <v>131</v>
          </cell>
          <cell r="F2168" t="str">
            <v>BACKREST UPHOLSTERY UPPER</v>
          </cell>
        </row>
        <row r="2169">
          <cell r="A2169">
            <v>5266245</v>
          </cell>
          <cell r="B2169">
            <v>5266245</v>
          </cell>
          <cell r="C2169" t="str">
            <v>GARNITURE DOSSIER, PARTIE</v>
          </cell>
          <cell r="D2169" t="str">
            <v xml:space="preserve"> SUP. L 45-20 AVEC SANGLE</v>
          </cell>
          <cell r="E2169">
            <v>131</v>
          </cell>
          <cell r="F2169" t="str">
            <v>BACKREST UPHOLSTERY UPPER</v>
          </cell>
        </row>
        <row r="2170">
          <cell r="A2170">
            <v>5266324</v>
          </cell>
          <cell r="B2170">
            <v>5266324</v>
          </cell>
          <cell r="C2170" t="str">
            <v>GARNITURE DOSSIER, PARTIE</v>
          </cell>
          <cell r="D2170" t="str">
            <v xml:space="preserve"> SUP. B3 L 24 CPL</v>
          </cell>
          <cell r="E2170">
            <v>131</v>
          </cell>
          <cell r="F2170" t="str">
            <v>UPHOLSTERY BACK UPPER B3</v>
          </cell>
        </row>
        <row r="2171">
          <cell r="A2171">
            <v>5266327</v>
          </cell>
          <cell r="B2171">
            <v>5266327</v>
          </cell>
          <cell r="C2171" t="str">
            <v>GARNITURE DU DOSSIER, PAR</v>
          </cell>
          <cell r="D2171" t="str">
            <v>TIE SUP. B3 L 27 CPL</v>
          </cell>
          <cell r="E2171">
            <v>131</v>
          </cell>
          <cell r="F2171" t="str">
            <v>UPHOLSTERY BACK UPPER B3</v>
          </cell>
        </row>
        <row r="2172">
          <cell r="A2172">
            <v>5266330</v>
          </cell>
          <cell r="B2172">
            <v>5266330</v>
          </cell>
          <cell r="C2172" t="str">
            <v>GARNITURE DU DOSSIER, PAR</v>
          </cell>
          <cell r="D2172" t="str">
            <v>TIE SUP. B3 L 30 CPL</v>
          </cell>
          <cell r="E2172">
            <v>131</v>
          </cell>
          <cell r="F2172" t="str">
            <v>UPHOLSTERY BACK UPPER B3</v>
          </cell>
        </row>
        <row r="2173">
          <cell r="A2173">
            <v>5266333</v>
          </cell>
          <cell r="B2173">
            <v>5266333</v>
          </cell>
          <cell r="C2173" t="str">
            <v>GARNITURE DU DOSSIER, PAR</v>
          </cell>
          <cell r="D2173" t="str">
            <v>TIE SUP. B3 L33 CPL</v>
          </cell>
          <cell r="E2173">
            <v>131</v>
          </cell>
          <cell r="F2173" t="str">
            <v>UPHOLSTERY BACK UPPER B3</v>
          </cell>
        </row>
        <row r="2174">
          <cell r="A2174">
            <v>5272420</v>
          </cell>
          <cell r="B2174">
            <v>5272420</v>
          </cell>
          <cell r="C2174" t="str">
            <v>GARNITURE D'ASSISE B3 24</v>
          </cell>
          <cell r="D2174" t="str">
            <v>COURT (20 CM)</v>
          </cell>
          <cell r="E2174">
            <v>208</v>
          </cell>
          <cell r="F2174" t="str">
            <v>SEAT UPHOLSTERY B3 24 SHO</v>
          </cell>
        </row>
        <row r="2175">
          <cell r="A2175">
            <v>5272425</v>
          </cell>
          <cell r="B2175">
            <v>5272425</v>
          </cell>
          <cell r="C2175" t="str">
            <v>GARNITURE D'ASSISE B3 24</v>
          </cell>
          <cell r="D2175" t="str">
            <v>(25 CM)</v>
          </cell>
          <cell r="E2175">
            <v>208</v>
          </cell>
          <cell r="F2175" t="str">
            <v>SEAT UPHOLSTERY B3 24 (25</v>
          </cell>
        </row>
        <row r="2176">
          <cell r="A2176">
            <v>5272720</v>
          </cell>
          <cell r="B2176">
            <v>5272720</v>
          </cell>
          <cell r="C2176" t="str">
            <v>GARNITURE D'ASSISE B3 27</v>
          </cell>
          <cell r="D2176" t="str">
            <v>COURT (20 CM)</v>
          </cell>
          <cell r="E2176">
            <v>208</v>
          </cell>
          <cell r="F2176" t="str">
            <v>SEAT UPHOLSTERY B3 27 SHO</v>
          </cell>
        </row>
        <row r="2177">
          <cell r="A2177">
            <v>5272725</v>
          </cell>
          <cell r="B2177">
            <v>5272725</v>
          </cell>
          <cell r="C2177" t="str">
            <v>GARNITURE D'ASSISE B3 27</v>
          </cell>
          <cell r="D2177" t="str">
            <v>(25 CM)</v>
          </cell>
          <cell r="E2177">
            <v>208</v>
          </cell>
          <cell r="F2177" t="str">
            <v>SEAT UPHOLSTERY B3 27 (25</v>
          </cell>
        </row>
        <row r="2178">
          <cell r="A2178">
            <v>5272737</v>
          </cell>
          <cell r="B2178">
            <v>5272737</v>
          </cell>
          <cell r="C2178" t="str">
            <v>EXTENSION D’ASSISE SF1</v>
          </cell>
          <cell r="D2178" t="str">
            <v xml:space="preserve"> </v>
          </cell>
          <cell r="E2178">
            <v>41</v>
          </cell>
          <cell r="F2178" t="str">
            <v>SEAT EXTENSION SF1</v>
          </cell>
        </row>
        <row r="2179">
          <cell r="A2179">
            <v>5273025</v>
          </cell>
          <cell r="B2179">
            <v>5273025</v>
          </cell>
          <cell r="C2179" t="str">
            <v>GARNITURE D'ASSISE B3 30</v>
          </cell>
          <cell r="D2179" t="str">
            <v>(25 CM)</v>
          </cell>
          <cell r="E2179">
            <v>208</v>
          </cell>
          <cell r="F2179" t="str">
            <v>SEAT UPHOLSTERY B3 30 (25</v>
          </cell>
        </row>
        <row r="2180">
          <cell r="A2180">
            <v>5273030</v>
          </cell>
          <cell r="B2180">
            <v>5273030</v>
          </cell>
          <cell r="C2180" t="str">
            <v>GARNITURE D'ASSISE S3 30</v>
          </cell>
          <cell r="D2180" t="str">
            <v>EXTRA COURT</v>
          </cell>
          <cell r="E2180">
            <v>212</v>
          </cell>
          <cell r="F2180" t="str">
            <v>SEAT UPHOLSTERY S3 30 EXT</v>
          </cell>
        </row>
        <row r="2181">
          <cell r="A2181">
            <v>5273035</v>
          </cell>
          <cell r="B2181">
            <v>5273035</v>
          </cell>
          <cell r="C2181" t="str">
            <v>GARNITURE D'ASSISE S3 30</v>
          </cell>
          <cell r="D2181" t="str">
            <v>COURT</v>
          </cell>
          <cell r="E2181">
            <v>212</v>
          </cell>
          <cell r="F2181" t="str">
            <v>SEAT UPHOLSTERY S3 30 SHO</v>
          </cell>
        </row>
        <row r="2182">
          <cell r="A2182">
            <v>5273036</v>
          </cell>
          <cell r="B2182">
            <v>5273036</v>
          </cell>
          <cell r="C2182" t="str">
            <v>GARNITURE D’ASSISE S3 L30</v>
          </cell>
          <cell r="D2182" t="str">
            <v xml:space="preserve"> (37,5) CPL</v>
          </cell>
          <cell r="E2182">
            <v>522</v>
          </cell>
          <cell r="F2182" t="str">
            <v>SEAT UHOLSTERY S3 W30 (37</v>
          </cell>
        </row>
        <row r="2183">
          <cell r="A2183">
            <v>5273037</v>
          </cell>
          <cell r="B2183">
            <v>5273037</v>
          </cell>
          <cell r="C2183" t="str">
            <v>EXTENSION D’ASSISE SF2</v>
          </cell>
          <cell r="D2183" t="str">
            <v xml:space="preserve"> </v>
          </cell>
          <cell r="E2183">
            <v>41</v>
          </cell>
          <cell r="F2183" t="str">
            <v>SEAT EXTENSION SF2</v>
          </cell>
        </row>
        <row r="2184">
          <cell r="A2184">
            <v>5273038</v>
          </cell>
          <cell r="B2184">
            <v>5273038</v>
          </cell>
          <cell r="C2184" t="str">
            <v>GARNITURE D’ASSISE S3 COU</v>
          </cell>
          <cell r="D2184" t="str">
            <v>RTE 30, RÉGLABLE</v>
          </cell>
          <cell r="E2184">
            <v>248</v>
          </cell>
          <cell r="F2184" t="str">
            <v>SEAT UPHOLSTERY COMPL S3</v>
          </cell>
        </row>
        <row r="2185">
          <cell r="A2185">
            <v>5273040</v>
          </cell>
          <cell r="B2185">
            <v>5273040</v>
          </cell>
          <cell r="C2185" t="str">
            <v>GARNITURE D'ASSISE S3 30</v>
          </cell>
          <cell r="D2185" t="str">
            <v>STD</v>
          </cell>
          <cell r="E2185">
            <v>212</v>
          </cell>
          <cell r="F2185" t="str">
            <v>SEAT UPHOLSTERY S3 30 STD</v>
          </cell>
        </row>
        <row r="2186">
          <cell r="A2186">
            <v>5273042</v>
          </cell>
          <cell r="B2186">
            <v>5273042</v>
          </cell>
          <cell r="C2186" t="str">
            <v>GARNITURE D'ASSISE S3 L30</v>
          </cell>
          <cell r="D2186" t="str">
            <v xml:space="preserve"> (42,5) CPL</v>
          </cell>
          <cell r="E2186">
            <v>522</v>
          </cell>
          <cell r="F2186" t="str">
            <v>SEAT UPHOLSTERY S3 W30 (4</v>
          </cell>
        </row>
        <row r="2187">
          <cell r="A2187">
            <v>5273314</v>
          </cell>
          <cell r="B2187">
            <v>5273314</v>
          </cell>
          <cell r="C2187" t="str">
            <v>GARNITURE D'ASSISE U3 33</v>
          </cell>
          <cell r="D2187" t="str">
            <v>COMPL</v>
          </cell>
          <cell r="E2187">
            <v>257</v>
          </cell>
          <cell r="F2187" t="str">
            <v>SEAT UPHOLSTERY U3 33 COM</v>
          </cell>
        </row>
        <row r="2188">
          <cell r="A2188">
            <v>5273325</v>
          </cell>
          <cell r="B2188">
            <v>5273325</v>
          </cell>
          <cell r="C2188" t="str">
            <v>GARNITURE D'ASSISE B3 33</v>
          </cell>
          <cell r="D2188" t="str">
            <v>(25 CM)</v>
          </cell>
          <cell r="E2188">
            <v>208</v>
          </cell>
          <cell r="F2188" t="str">
            <v>SEAT UPHOLSTERY B3 33 (25</v>
          </cell>
        </row>
        <row r="2189">
          <cell r="A2189">
            <v>5273330</v>
          </cell>
          <cell r="B2189">
            <v>5273330</v>
          </cell>
          <cell r="C2189" t="str">
            <v>GARNITURE D'ASSISE S3 33</v>
          </cell>
          <cell r="D2189" t="str">
            <v>EXTRA COURT</v>
          </cell>
          <cell r="E2189">
            <v>212</v>
          </cell>
          <cell r="F2189" t="str">
            <v>SEAT UPHOLSTERY S3 33 EXT</v>
          </cell>
        </row>
        <row r="2190">
          <cell r="A2190">
            <v>5273335</v>
          </cell>
          <cell r="B2190">
            <v>5273335</v>
          </cell>
          <cell r="C2190" t="str">
            <v>GARNITURE D'ASSISE S3 33</v>
          </cell>
          <cell r="D2190" t="str">
            <v>COURT COMPLET</v>
          </cell>
          <cell r="E2190">
            <v>212</v>
          </cell>
          <cell r="F2190" t="str">
            <v>SEAT UPHOLSTERY S3 33 SHO</v>
          </cell>
        </row>
        <row r="2191">
          <cell r="A2191">
            <v>5273336</v>
          </cell>
          <cell r="B2191">
            <v>5273336</v>
          </cell>
          <cell r="C2191" t="str">
            <v>GARNITURE D'ASSISE S3 L33</v>
          </cell>
          <cell r="D2191" t="str">
            <v xml:space="preserve"> (37,5) CPL</v>
          </cell>
          <cell r="E2191">
            <v>522</v>
          </cell>
          <cell r="F2191" t="str">
            <v>SEAT UHOLSTERY S3 W33 (37</v>
          </cell>
        </row>
        <row r="2192">
          <cell r="A2192">
            <v>5273337</v>
          </cell>
          <cell r="B2192">
            <v>5273337</v>
          </cell>
          <cell r="C2192" t="str">
            <v>EXTENSION D’ASSISE SF3</v>
          </cell>
          <cell r="D2192" t="str">
            <v xml:space="preserve"> </v>
          </cell>
          <cell r="E2192">
            <v>41</v>
          </cell>
          <cell r="F2192" t="str">
            <v>SEAT EXTENSION SF3</v>
          </cell>
        </row>
        <row r="2193">
          <cell r="A2193">
            <v>5273338</v>
          </cell>
          <cell r="B2193">
            <v>5273338</v>
          </cell>
          <cell r="C2193" t="str">
            <v>GARNITURE D’ASSISE COMPLÈ</v>
          </cell>
          <cell r="D2193" t="str">
            <v>TE S3 COURTE 33, RÉGLABLE</v>
          </cell>
          <cell r="E2193">
            <v>248</v>
          </cell>
          <cell r="F2193" t="str">
            <v>SEAT UPHOLSTERY COMPL S3</v>
          </cell>
        </row>
        <row r="2194">
          <cell r="A2194">
            <v>5273340</v>
          </cell>
          <cell r="B2194">
            <v>5273340</v>
          </cell>
          <cell r="C2194" t="str">
            <v>GARNITURE D'ASSISE S3 33</v>
          </cell>
          <cell r="D2194" t="str">
            <v>STD COMPLÈTE</v>
          </cell>
          <cell r="E2194">
            <v>212</v>
          </cell>
          <cell r="F2194" t="str">
            <v>SEAT UPHOLSTERY S3 33 STD</v>
          </cell>
        </row>
        <row r="2195">
          <cell r="A2195">
            <v>5273342</v>
          </cell>
          <cell r="B2195">
            <v>5273342</v>
          </cell>
          <cell r="C2195" t="str">
            <v>GARNITURE D'ASSISE S3 L 3</v>
          </cell>
          <cell r="D2195" t="str">
            <v>3 (42,5) CPL</v>
          </cell>
          <cell r="E2195">
            <v>522</v>
          </cell>
          <cell r="F2195" t="str">
            <v>SEAT UPHOLSTERY S3 W33 (4</v>
          </cell>
        </row>
        <row r="2196">
          <cell r="A2196">
            <v>5273614</v>
          </cell>
          <cell r="B2196">
            <v>5273614</v>
          </cell>
          <cell r="C2196" t="str">
            <v>GARNITURE D'ASSISE U3 36</v>
          </cell>
          <cell r="D2196" t="str">
            <v>COMPL</v>
          </cell>
          <cell r="E2196">
            <v>257</v>
          </cell>
          <cell r="F2196" t="str">
            <v>SEAT UPHOLSTERY U3 36 COM</v>
          </cell>
        </row>
        <row r="2197">
          <cell r="A2197">
            <v>5273630</v>
          </cell>
          <cell r="B2197">
            <v>5273630</v>
          </cell>
          <cell r="C2197" t="str">
            <v>GARNITURE D'ASSISE S3 36</v>
          </cell>
          <cell r="D2197" t="str">
            <v>EXTRA COURT</v>
          </cell>
          <cell r="E2197">
            <v>212</v>
          </cell>
          <cell r="F2197" t="str">
            <v>SEAT UPHOLSTERY S3 36 EXT</v>
          </cell>
        </row>
        <row r="2198">
          <cell r="A2198">
            <v>5273635</v>
          </cell>
          <cell r="B2198">
            <v>5273635</v>
          </cell>
          <cell r="C2198" t="str">
            <v>GARNITURE D'ASSISE S3 36</v>
          </cell>
          <cell r="D2198" t="str">
            <v>COURT COMPLET</v>
          </cell>
          <cell r="E2198">
            <v>212</v>
          </cell>
          <cell r="F2198" t="str">
            <v>SEAT UPHOLSTERY S3 36 SHO</v>
          </cell>
        </row>
        <row r="2199">
          <cell r="A2199">
            <v>5273636</v>
          </cell>
          <cell r="B2199">
            <v>5273636</v>
          </cell>
          <cell r="C2199" t="str">
            <v>GARNITURE D'ASSISE S3 L36</v>
          </cell>
          <cell r="D2199" t="str">
            <v xml:space="preserve"> (37,5) CPL</v>
          </cell>
          <cell r="E2199">
            <v>522</v>
          </cell>
          <cell r="F2199" t="str">
            <v>SEAT UHOLSTERY S3 W36 (37</v>
          </cell>
        </row>
        <row r="2200">
          <cell r="A2200">
            <v>5273637</v>
          </cell>
          <cell r="B2200">
            <v>5273637</v>
          </cell>
          <cell r="C2200" t="str">
            <v>EXTENSION D’ASSISE SF4</v>
          </cell>
          <cell r="D2200" t="str">
            <v xml:space="preserve"> </v>
          </cell>
          <cell r="E2200">
            <v>41</v>
          </cell>
          <cell r="F2200" t="str">
            <v>SEAT EXTENSION SF4</v>
          </cell>
        </row>
        <row r="2201">
          <cell r="A2201">
            <v>5273638</v>
          </cell>
          <cell r="B2201">
            <v>5273638</v>
          </cell>
          <cell r="C2201" t="str">
            <v>GARNITURE D’ASSISE COMPLÈ</v>
          </cell>
          <cell r="D2201" t="str">
            <v>TE S3 COURTE 36, RÉGLABLE</v>
          </cell>
          <cell r="E2201">
            <v>248</v>
          </cell>
          <cell r="F2201" t="str">
            <v>SEAT UPHOLSTERY COMPL S3</v>
          </cell>
        </row>
        <row r="2202">
          <cell r="A2202">
            <v>5273640</v>
          </cell>
          <cell r="B2202">
            <v>5273640</v>
          </cell>
          <cell r="C2202" t="str">
            <v>GARNITURE D'ASSISE S3 36</v>
          </cell>
          <cell r="D2202" t="str">
            <v>STD COMPLET</v>
          </cell>
          <cell r="E2202">
            <v>212</v>
          </cell>
          <cell r="F2202" t="str">
            <v>SEAT UPHOLSTERY S3 36 STD</v>
          </cell>
        </row>
        <row r="2203">
          <cell r="A2203">
            <v>5273642</v>
          </cell>
          <cell r="B2203">
            <v>5273642</v>
          </cell>
          <cell r="C2203" t="str">
            <v>GARNITURE D'ASSISE S3 L 3</v>
          </cell>
          <cell r="D2203" t="str">
            <v>6 (42,5) CPL</v>
          </cell>
          <cell r="E2203">
            <v>522</v>
          </cell>
          <cell r="F2203" t="str">
            <v>SEAT UPHOLSTERY S3 W36 (4</v>
          </cell>
        </row>
        <row r="2204">
          <cell r="A2204">
            <v>5273645</v>
          </cell>
          <cell r="B2204">
            <v>5273645</v>
          </cell>
          <cell r="C2204" t="str">
            <v>GARNITURE D'ASSISE S3 36</v>
          </cell>
          <cell r="D2204" t="str">
            <v>LONG COMPLET</v>
          </cell>
          <cell r="E2204">
            <v>212</v>
          </cell>
          <cell r="F2204" t="str">
            <v>SEAT UPHOLSTERY S3 36 LON</v>
          </cell>
        </row>
        <row r="2205">
          <cell r="A2205">
            <v>5273914</v>
          </cell>
          <cell r="B2205">
            <v>5273914</v>
          </cell>
          <cell r="C2205" t="str">
            <v>GARNITURE D'ASSISE U3 39</v>
          </cell>
          <cell r="D2205" t="str">
            <v>COMPL</v>
          </cell>
          <cell r="E2205">
            <v>257</v>
          </cell>
          <cell r="F2205" t="str">
            <v>SEAT UPHOLSTERY U3 39 COM</v>
          </cell>
        </row>
        <row r="2206">
          <cell r="A2206">
            <v>5273930</v>
          </cell>
          <cell r="B2206">
            <v>5273930</v>
          </cell>
          <cell r="C2206" t="str">
            <v>GARNITURE D'ASSISE S3 39</v>
          </cell>
          <cell r="D2206" t="str">
            <v>EXTRA COURT</v>
          </cell>
          <cell r="E2206">
            <v>212</v>
          </cell>
          <cell r="F2206" t="str">
            <v>SEAT UPHOLSTERY S3 39 EXT</v>
          </cell>
        </row>
        <row r="2207">
          <cell r="A2207">
            <v>5273935</v>
          </cell>
          <cell r="B2207">
            <v>5273935</v>
          </cell>
          <cell r="C2207" t="str">
            <v>GARNITURE D'ASSISE S3 39</v>
          </cell>
          <cell r="D2207" t="str">
            <v>COURT COMPL.</v>
          </cell>
          <cell r="E2207">
            <v>212</v>
          </cell>
          <cell r="F2207" t="str">
            <v>SEAT UPHOLSTERY S3 39 SHO</v>
          </cell>
        </row>
        <row r="2208">
          <cell r="A2208">
            <v>5273936</v>
          </cell>
          <cell r="B2208">
            <v>5273936</v>
          </cell>
          <cell r="C2208" t="str">
            <v>GARNITURE D'ASSISE S3 L39</v>
          </cell>
          <cell r="D2208" t="str">
            <v xml:space="preserve"> (37,5) CPL</v>
          </cell>
          <cell r="E2208">
            <v>522</v>
          </cell>
          <cell r="F2208" t="str">
            <v>SEAT UHOLSTERY S3 W39 (37</v>
          </cell>
        </row>
        <row r="2209">
          <cell r="A2209">
            <v>5273937</v>
          </cell>
          <cell r="B2209">
            <v>5273937</v>
          </cell>
          <cell r="C2209" t="str">
            <v>EXTENSION D’ASSISE SF5</v>
          </cell>
          <cell r="D2209" t="str">
            <v xml:space="preserve"> </v>
          </cell>
          <cell r="E2209">
            <v>41</v>
          </cell>
          <cell r="F2209" t="str">
            <v>SEAT EXTENSION SF5</v>
          </cell>
        </row>
        <row r="2210">
          <cell r="A2210">
            <v>5273938</v>
          </cell>
          <cell r="B2210">
            <v>5273938</v>
          </cell>
          <cell r="C2210" t="str">
            <v>GARNITURE D’ASSISE COMPL.</v>
          </cell>
          <cell r="D2210" t="str">
            <v xml:space="preserve"> S3 39 RÉGLABLE</v>
          </cell>
          <cell r="E2210">
            <v>248</v>
          </cell>
          <cell r="F2210" t="str">
            <v>SEAT UPHOLSTERY COMPL S3S</v>
          </cell>
        </row>
        <row r="2211">
          <cell r="A2211">
            <v>5273940</v>
          </cell>
          <cell r="B2211">
            <v>5273940</v>
          </cell>
          <cell r="C2211" t="str">
            <v>GARNITURE D'ASSISE S3 39</v>
          </cell>
          <cell r="D2211" t="str">
            <v>STD COMPLÈTE</v>
          </cell>
          <cell r="E2211">
            <v>212</v>
          </cell>
          <cell r="F2211" t="str">
            <v>SEAT UPHOLSTERY S3 39 STD</v>
          </cell>
        </row>
        <row r="2212">
          <cell r="A2212">
            <v>5273942</v>
          </cell>
          <cell r="B2212">
            <v>5273942</v>
          </cell>
          <cell r="C2212" t="str">
            <v>GARNITURE D'ASSISE S3 L39</v>
          </cell>
          <cell r="D2212" t="str">
            <v xml:space="preserve"> (42,5) CPL</v>
          </cell>
          <cell r="E2212">
            <v>522</v>
          </cell>
          <cell r="F2212" t="str">
            <v>SEAT UPHOLSTERY S3 W39 (4</v>
          </cell>
        </row>
        <row r="2213">
          <cell r="A2213">
            <v>5273945</v>
          </cell>
          <cell r="B2213">
            <v>5273945</v>
          </cell>
          <cell r="C2213" t="str">
            <v>GARNITURE D'ASSISE S3 39</v>
          </cell>
          <cell r="D2213" t="str">
            <v>LONG COMPLET</v>
          </cell>
          <cell r="E2213">
            <v>212</v>
          </cell>
          <cell r="F2213" t="str">
            <v>SEAT UPHOLSTERY S3 39 LON</v>
          </cell>
        </row>
        <row r="2214">
          <cell r="A2214">
            <v>5274214</v>
          </cell>
          <cell r="B2214">
            <v>5274214</v>
          </cell>
          <cell r="C2214" t="str">
            <v>GARNITURE D'ASSISE U3 42</v>
          </cell>
          <cell r="D2214" t="str">
            <v>COMPL.</v>
          </cell>
          <cell r="E2214">
            <v>257</v>
          </cell>
          <cell r="F2214" t="str">
            <v>SEAT UPHOLSTERY U3 42 COM</v>
          </cell>
        </row>
        <row r="2215">
          <cell r="A2215">
            <v>5274230</v>
          </cell>
          <cell r="B2215">
            <v>5274230</v>
          </cell>
          <cell r="C2215" t="str">
            <v>GARNITURE D'ASSISE S3 42</v>
          </cell>
          <cell r="D2215" t="str">
            <v>EXTRA COURT</v>
          </cell>
          <cell r="E2215">
            <v>212</v>
          </cell>
          <cell r="F2215" t="str">
            <v>SEAT UPHOLSTERY S3 42 EXT</v>
          </cell>
        </row>
        <row r="2216">
          <cell r="A2216">
            <v>5274235</v>
          </cell>
          <cell r="B2216">
            <v>5274235</v>
          </cell>
          <cell r="C2216" t="str">
            <v>GARNITURE D'ASSISE S3 42</v>
          </cell>
          <cell r="D2216" t="str">
            <v>COURT COMPLET</v>
          </cell>
          <cell r="E2216">
            <v>212</v>
          </cell>
          <cell r="F2216" t="str">
            <v>SEAT UPHOLSTERY S3 42 SHO</v>
          </cell>
        </row>
        <row r="2217">
          <cell r="A2217">
            <v>5274236</v>
          </cell>
          <cell r="B2217">
            <v>5274236</v>
          </cell>
          <cell r="C2217" t="str">
            <v>GARNITURE D'ASSISE S3 42</v>
          </cell>
          <cell r="D2217" t="str">
            <v>(37,5 CM) CPL</v>
          </cell>
          <cell r="E2217">
            <v>522</v>
          </cell>
          <cell r="F2217" t="str">
            <v>SITTKLÄDSEL S3 42 (37.5CM</v>
          </cell>
        </row>
        <row r="2218">
          <cell r="A2218">
            <v>5274237</v>
          </cell>
          <cell r="B2218">
            <v>5274237</v>
          </cell>
          <cell r="C2218" t="str">
            <v>EXTENSION D’ASSISE SF6</v>
          </cell>
          <cell r="D2218" t="str">
            <v xml:space="preserve"> </v>
          </cell>
          <cell r="E2218">
            <v>41</v>
          </cell>
          <cell r="F2218" t="str">
            <v>SEAT EXTENSION SF6</v>
          </cell>
        </row>
        <row r="2219">
          <cell r="A2219">
            <v>5274238</v>
          </cell>
          <cell r="B2219">
            <v>5274238</v>
          </cell>
          <cell r="C2219" t="str">
            <v>GARNITURE D’ASSISE COMPLÈ</v>
          </cell>
          <cell r="D2219" t="str">
            <v>TE S3 COURTE 42, RÉGLABLE</v>
          </cell>
          <cell r="E2219">
            <v>248</v>
          </cell>
          <cell r="F2219" t="str">
            <v>SEAT UPHOLSTERY COMPL S3</v>
          </cell>
        </row>
        <row r="2220">
          <cell r="A2220">
            <v>5274240</v>
          </cell>
          <cell r="B2220">
            <v>5274240</v>
          </cell>
          <cell r="C2220" t="str">
            <v>GARNITURE D'ASSISE S3 42</v>
          </cell>
          <cell r="D2220" t="str">
            <v>STANDARD COMPLET</v>
          </cell>
          <cell r="E2220">
            <v>212</v>
          </cell>
          <cell r="F2220" t="str">
            <v>SEAT UPHOLSTERY S3 42 STD</v>
          </cell>
        </row>
        <row r="2221">
          <cell r="A2221">
            <v>5274242</v>
          </cell>
          <cell r="B2221">
            <v>5274242</v>
          </cell>
          <cell r="C2221" t="str">
            <v>GARNITURE D'ASSISE S3 L 4</v>
          </cell>
          <cell r="D2221" t="str">
            <v>2 (42,5) CPL</v>
          </cell>
          <cell r="E2221">
            <v>522</v>
          </cell>
          <cell r="F2221" t="str">
            <v>SEAT UPHOLSTERY S3 W42 (4</v>
          </cell>
        </row>
        <row r="2222">
          <cell r="A2222">
            <v>5274245</v>
          </cell>
          <cell r="B2222">
            <v>5274245</v>
          </cell>
          <cell r="C2222" t="str">
            <v>GARNITURE D'ASSISE S3 42</v>
          </cell>
          <cell r="D2222" t="str">
            <v>LONG COMPLET</v>
          </cell>
          <cell r="E2222">
            <v>212</v>
          </cell>
          <cell r="F2222" t="str">
            <v>SEAT UPHOLSTERY S3 42 LON</v>
          </cell>
        </row>
        <row r="2223">
          <cell r="A2223">
            <v>5274514</v>
          </cell>
          <cell r="B2223">
            <v>5274514</v>
          </cell>
          <cell r="C2223" t="str">
            <v>GARNITURE D'ASSISE U3 45</v>
          </cell>
          <cell r="D2223" t="str">
            <v>COMPL.</v>
          </cell>
          <cell r="E2223">
            <v>257</v>
          </cell>
          <cell r="F2223" t="str">
            <v>SEAT UPHOLSTERY U3 45 COM</v>
          </cell>
        </row>
        <row r="2224">
          <cell r="A2224">
            <v>5274530</v>
          </cell>
          <cell r="B2224">
            <v>5274530</v>
          </cell>
          <cell r="C2224" t="str">
            <v>GARNITURE D'ASSISE S3 45</v>
          </cell>
          <cell r="D2224" t="str">
            <v>EXTRA COURT</v>
          </cell>
          <cell r="E2224">
            <v>531</v>
          </cell>
          <cell r="F2224" t="str">
            <v>SEAT UPHOLSTERY S3 45 EXT</v>
          </cell>
        </row>
        <row r="2225">
          <cell r="A2225">
            <v>5274535</v>
          </cell>
          <cell r="B2225">
            <v>5274535</v>
          </cell>
          <cell r="C2225" t="str">
            <v>GARNITURE D'ASSISE S3 45</v>
          </cell>
          <cell r="D2225" t="str">
            <v>COURT COMPLET</v>
          </cell>
          <cell r="E2225">
            <v>212</v>
          </cell>
          <cell r="F2225" t="str">
            <v>SEAT UPHOLSTERY S3 45 SHO</v>
          </cell>
        </row>
        <row r="2226">
          <cell r="A2226">
            <v>5274536</v>
          </cell>
          <cell r="B2226">
            <v>5274536</v>
          </cell>
          <cell r="C2226" t="str">
            <v>GARNITURE D'ASSISE S3 L45</v>
          </cell>
          <cell r="D2226" t="str">
            <v xml:space="preserve"> (37,5) CPL</v>
          </cell>
          <cell r="E2226">
            <v>522</v>
          </cell>
          <cell r="F2226" t="str">
            <v>SEAT UHOLSTERY S3 W45 (37</v>
          </cell>
        </row>
        <row r="2227">
          <cell r="A2227">
            <v>5274537</v>
          </cell>
          <cell r="B2227">
            <v>5274537</v>
          </cell>
          <cell r="C2227" t="str">
            <v>EXTENSION D’ASSISE SF7</v>
          </cell>
          <cell r="D2227" t="str">
            <v xml:space="preserve"> </v>
          </cell>
          <cell r="E2227">
            <v>41</v>
          </cell>
          <cell r="F2227" t="str">
            <v>SEAT EXTENSION SF7</v>
          </cell>
        </row>
        <row r="2228">
          <cell r="A2228">
            <v>5274540</v>
          </cell>
          <cell r="B2228">
            <v>5274540</v>
          </cell>
          <cell r="C2228" t="str">
            <v>GARNITURE D'ASSISE S3 45</v>
          </cell>
          <cell r="D2228" t="str">
            <v>STD COMPLET</v>
          </cell>
          <cell r="E2228">
            <v>212</v>
          </cell>
          <cell r="F2228" t="str">
            <v>SEAT UPHOLSTERY S3 45 STD</v>
          </cell>
        </row>
        <row r="2229">
          <cell r="A2229">
            <v>5274542</v>
          </cell>
          <cell r="B2229">
            <v>5274542</v>
          </cell>
          <cell r="C2229" t="str">
            <v>GARNITURE D'ASSISE S3 L 4</v>
          </cell>
          <cell r="D2229" t="str">
            <v>5 (42,5) CPL</v>
          </cell>
          <cell r="E2229">
            <v>522</v>
          </cell>
          <cell r="F2229" t="str">
            <v>SEAT UPHOLSTERY S3 W45 (4</v>
          </cell>
        </row>
        <row r="2230">
          <cell r="A2230">
            <v>5274545</v>
          </cell>
          <cell r="B2230">
            <v>5274545</v>
          </cell>
          <cell r="C2230" t="str">
            <v>GARNITURE D'ASSISE S3 45</v>
          </cell>
          <cell r="D2230" t="str">
            <v>LONG COMPLET</v>
          </cell>
          <cell r="E2230">
            <v>212</v>
          </cell>
          <cell r="F2230" t="str">
            <v>SEAT UPHOLSTERY S3 45 LON</v>
          </cell>
        </row>
        <row r="2231">
          <cell r="A2231">
            <v>5275036</v>
          </cell>
          <cell r="B2231">
            <v>5275036</v>
          </cell>
          <cell r="C2231" t="str">
            <v>GARNITURE D'ASSISE S3 L50</v>
          </cell>
          <cell r="D2231" t="str">
            <v xml:space="preserve"> (37,5) CPL</v>
          </cell>
          <cell r="E2231">
            <v>522</v>
          </cell>
          <cell r="F2231" t="str">
            <v>SEAT UHOLSTERY S3 W50 (37</v>
          </cell>
        </row>
        <row r="2232">
          <cell r="A2232">
            <v>5275040</v>
          </cell>
          <cell r="B2232">
            <v>5275040</v>
          </cell>
          <cell r="C2232" t="str">
            <v>GARNITURE D'ASSISE S3 50</v>
          </cell>
          <cell r="D2232" t="str">
            <v>STD COMPLET</v>
          </cell>
          <cell r="E2232">
            <v>212</v>
          </cell>
          <cell r="F2232" t="str">
            <v>SEAT UPHOLSTERY S3 50 STD</v>
          </cell>
        </row>
        <row r="2233">
          <cell r="A2233">
            <v>5275042</v>
          </cell>
          <cell r="B2233">
            <v>5275042</v>
          </cell>
          <cell r="C2233" t="str">
            <v>GARNITURE D'ASSISE S3 L 5</v>
          </cell>
          <cell r="D2233" t="str">
            <v>0 (42,5) CPL</v>
          </cell>
          <cell r="E2233">
            <v>522</v>
          </cell>
          <cell r="F2233" t="str">
            <v>SEAT UPHOLSTERY S3 W50 (4</v>
          </cell>
        </row>
        <row r="2234">
          <cell r="A2234">
            <v>5275045</v>
          </cell>
          <cell r="B2234">
            <v>5275045</v>
          </cell>
          <cell r="C2234" t="str">
            <v>GARNITURE D'ASSISE S3 50</v>
          </cell>
          <cell r="D2234" t="str">
            <v>LONG COMPLET</v>
          </cell>
          <cell r="E2234">
            <v>212</v>
          </cell>
          <cell r="F2234" t="str">
            <v>SEAT UPHOLSTERY S3 50 LON</v>
          </cell>
        </row>
        <row r="2235">
          <cell r="A2235">
            <v>5292415</v>
          </cell>
          <cell r="B2235">
            <v>5292415</v>
          </cell>
          <cell r="C2235" t="str">
            <v>GARNITURE D'ASSISE M3 24</v>
          </cell>
          <cell r="D2235" t="str">
            <v>(15 CM) CPL</v>
          </cell>
          <cell r="E2235">
            <v>208</v>
          </cell>
          <cell r="F2235" t="str">
            <v>SEAT UPHOLSTERY M3 24 (15</v>
          </cell>
        </row>
        <row r="2236">
          <cell r="A2236">
            <v>5292420</v>
          </cell>
          <cell r="B2236">
            <v>5292420</v>
          </cell>
          <cell r="C2236" t="str">
            <v>GARNITURE D'ASSISE B3 24</v>
          </cell>
          <cell r="D2236" t="str">
            <v>COURT CPL (20 CM)</v>
          </cell>
          <cell r="E2236">
            <v>248</v>
          </cell>
          <cell r="F2236" t="str">
            <v>SEAT UPHOLSTERY B3 24 SHO</v>
          </cell>
        </row>
        <row r="2237">
          <cell r="A2237">
            <v>5292421</v>
          </cell>
          <cell r="B2237">
            <v>5292421</v>
          </cell>
          <cell r="C2237" t="str">
            <v>GARNITURE D'ASSISE M3 LON</v>
          </cell>
          <cell r="D2237" t="str">
            <v>G 24 (20 CM)</v>
          </cell>
          <cell r="E2237">
            <v>208</v>
          </cell>
          <cell r="F2237" t="str">
            <v>SEAT UPHOLSTERY M3 LONG 2</v>
          </cell>
        </row>
        <row r="2238">
          <cell r="A2238">
            <v>5292425</v>
          </cell>
          <cell r="B2238">
            <v>5292425</v>
          </cell>
          <cell r="C2238" t="str">
            <v>GARNITURE D'ASSISE B3 24</v>
          </cell>
          <cell r="D2238" t="str">
            <v>(25 CM) CPL</v>
          </cell>
          <cell r="E2238">
            <v>248</v>
          </cell>
          <cell r="F2238" t="str">
            <v>SEAT UPHOLSTERY B3 24 (25</v>
          </cell>
        </row>
        <row r="2239">
          <cell r="A2239">
            <v>5292715</v>
          </cell>
          <cell r="B2239">
            <v>5292715</v>
          </cell>
          <cell r="C2239" t="str">
            <v>GARNITURE D'ASSISE M3 27</v>
          </cell>
          <cell r="D2239" t="str">
            <v>(15 CM) CPL</v>
          </cell>
          <cell r="E2239">
            <v>208</v>
          </cell>
          <cell r="F2239" t="str">
            <v>SEAT UPHOLSTERY M3 27 (15</v>
          </cell>
        </row>
        <row r="2240">
          <cell r="A2240">
            <v>5292720</v>
          </cell>
          <cell r="B2240">
            <v>5292720</v>
          </cell>
          <cell r="C2240" t="str">
            <v>GARNITURE D'ASSISE B3 27</v>
          </cell>
          <cell r="D2240" t="str">
            <v>COURT CPL (20 CM)</v>
          </cell>
          <cell r="E2240">
            <v>248</v>
          </cell>
          <cell r="F2240" t="str">
            <v>SEAT UPHOLSTERY B3 27 SHO</v>
          </cell>
        </row>
        <row r="2241">
          <cell r="A2241">
            <v>5292721</v>
          </cell>
          <cell r="B2241">
            <v>5292721</v>
          </cell>
          <cell r="C2241" t="str">
            <v>GARNITURE D'ASSISE M3 LON</v>
          </cell>
          <cell r="D2241" t="str">
            <v>G 27 (20 CM)</v>
          </cell>
          <cell r="E2241">
            <v>208</v>
          </cell>
          <cell r="F2241" t="str">
            <v>SEAT UPHOLSTERY M3 LONG 2</v>
          </cell>
        </row>
        <row r="2242">
          <cell r="A2242">
            <v>5292725</v>
          </cell>
          <cell r="B2242">
            <v>5292725</v>
          </cell>
          <cell r="C2242" t="str">
            <v>GARNITURE D'ASSISE B3 27</v>
          </cell>
          <cell r="D2242" t="str">
            <v>(25 CM) CPL</v>
          </cell>
          <cell r="E2242">
            <v>248</v>
          </cell>
          <cell r="F2242" t="str">
            <v>SEAT UPHOLSTERY B3 27 (25</v>
          </cell>
        </row>
        <row r="2243">
          <cell r="A2243">
            <v>5292730</v>
          </cell>
          <cell r="B2243">
            <v>5292730</v>
          </cell>
          <cell r="C2243" t="str">
            <v>GARNITURE D'ASSISE S3 COU</v>
          </cell>
          <cell r="D2243" t="str">
            <v>RT ABD 27 CPL</v>
          </cell>
          <cell r="E2243">
            <v>208</v>
          </cell>
          <cell r="F2243" t="str">
            <v>SEAT UPHOLSTERY S3 SHORT</v>
          </cell>
        </row>
        <row r="2244">
          <cell r="A2244">
            <v>5293025</v>
          </cell>
          <cell r="B2244">
            <v>5293025</v>
          </cell>
          <cell r="C2244" t="str">
            <v>GARNITURE D'ASSISE B3 30</v>
          </cell>
          <cell r="D2244" t="str">
            <v>(25 CM) CPL</v>
          </cell>
          <cell r="E2244">
            <v>248</v>
          </cell>
          <cell r="F2244" t="str">
            <v>SEAT UPHOLSTERY B3 30 (25</v>
          </cell>
        </row>
        <row r="2245">
          <cell r="A2245">
            <v>5293030</v>
          </cell>
          <cell r="B2245">
            <v>5293030</v>
          </cell>
          <cell r="C2245" t="str">
            <v>GARNITURE D'ASSISE S3 COU</v>
          </cell>
          <cell r="D2245" t="str">
            <v>RT ABD 30 CPL</v>
          </cell>
          <cell r="E2245">
            <v>208</v>
          </cell>
          <cell r="F2245" t="str">
            <v>SEAT UPHOLSTERY S3 SHORT</v>
          </cell>
        </row>
        <row r="2246">
          <cell r="A2246">
            <v>5293325</v>
          </cell>
          <cell r="B2246">
            <v>5293325</v>
          </cell>
          <cell r="C2246" t="str">
            <v>GARNITURE D'ASSISE B3 33</v>
          </cell>
          <cell r="D2246" t="str">
            <v>(25 CM) CPL</v>
          </cell>
          <cell r="E2246">
            <v>248</v>
          </cell>
          <cell r="F2246" t="str">
            <v>SEAT UPHOLSTERY B3 33 (25</v>
          </cell>
        </row>
        <row r="2247">
          <cell r="A2247">
            <v>5293330</v>
          </cell>
          <cell r="B2247">
            <v>5293330</v>
          </cell>
          <cell r="C2247" t="str">
            <v>GARNITURE D'ASSISE S3 COU</v>
          </cell>
          <cell r="D2247" t="str">
            <v>RT ABD 33 CPL</v>
          </cell>
          <cell r="E2247">
            <v>208</v>
          </cell>
          <cell r="F2247" t="str">
            <v>SEAT UPHOLSTERY S3 SHORT</v>
          </cell>
        </row>
        <row r="2248">
          <cell r="A2248">
            <v>5362417</v>
          </cell>
          <cell r="B2248">
            <v>5362417</v>
          </cell>
          <cell r="C2248" t="str">
            <v>TOILE DE DOSSIER B3 BLEUE</v>
          </cell>
          <cell r="D2248" t="str">
            <v xml:space="preserve"> L24 H20-28</v>
          </cell>
          <cell r="E2248">
            <v>338</v>
          </cell>
          <cell r="F2248" t="str">
            <v>BACKREST MAT B3 BLUE W24</v>
          </cell>
        </row>
        <row r="2249">
          <cell r="A2249">
            <v>5362717</v>
          </cell>
          <cell r="B2249">
            <v>5362717</v>
          </cell>
          <cell r="C2249" t="str">
            <v>TOILE DE DOSSIER B3 BLEUE</v>
          </cell>
          <cell r="D2249" t="str">
            <v xml:space="preserve"> L27 H20-28</v>
          </cell>
          <cell r="E2249">
            <v>338</v>
          </cell>
          <cell r="F2249" t="str">
            <v>BACKREST MAT B3 BLUE W27</v>
          </cell>
        </row>
        <row r="2250">
          <cell r="A2250">
            <v>5380324</v>
          </cell>
          <cell r="B2250">
            <v>5380324</v>
          </cell>
          <cell r="C2250" t="str">
            <v>SANGLE DE RÉGLAGE DOSSIER</v>
          </cell>
          <cell r="D2250" t="str">
            <v xml:space="preserve"> L 24</v>
          </cell>
          <cell r="E2250">
            <v>37</v>
          </cell>
          <cell r="F2250" t="str">
            <v>ADJUSTMENT-STRAP BACK W 2</v>
          </cell>
        </row>
        <row r="2251">
          <cell r="A2251">
            <v>5380327</v>
          </cell>
          <cell r="B2251">
            <v>5380327</v>
          </cell>
          <cell r="C2251" t="str">
            <v>SANGLE DE RÉGLAGE DOSSIER</v>
          </cell>
          <cell r="D2251" t="str">
            <v xml:space="preserve"> L 27</v>
          </cell>
          <cell r="E2251">
            <v>37</v>
          </cell>
          <cell r="F2251" t="str">
            <v>ADJUSTMENT-STRAP BACK W 2</v>
          </cell>
        </row>
        <row r="2252">
          <cell r="A2252">
            <v>5380330</v>
          </cell>
          <cell r="B2252">
            <v>5380330</v>
          </cell>
          <cell r="C2252" t="str">
            <v>SANGLE DE RÉGLAGE DOSSIER</v>
          </cell>
          <cell r="D2252" t="str">
            <v xml:space="preserve"> L 30</v>
          </cell>
          <cell r="E2252">
            <v>37</v>
          </cell>
          <cell r="F2252" t="str">
            <v>ADJUSTMENT-STRAP BACK W 3</v>
          </cell>
        </row>
        <row r="2253">
          <cell r="A2253">
            <v>5380333</v>
          </cell>
          <cell r="B2253">
            <v>5380333</v>
          </cell>
          <cell r="C2253" t="str">
            <v>SANGLE DE RÉGLAGE DOSSIER</v>
          </cell>
          <cell r="D2253" t="str">
            <v xml:space="preserve"> L 33</v>
          </cell>
          <cell r="E2253">
            <v>37</v>
          </cell>
          <cell r="F2253" t="str">
            <v>ADJUSTMENT-STRAP BACK W 3</v>
          </cell>
        </row>
        <row r="2254">
          <cell r="A2254">
            <v>5722420</v>
          </cell>
          <cell r="B2254">
            <v>5722420</v>
          </cell>
          <cell r="C2254" t="str">
            <v>PROFONDEUR PERSONNALISÉE</v>
          </cell>
          <cell r="D2254" t="str">
            <v>DU COUSSIN 15-20 L24 H2,5</v>
          </cell>
          <cell r="E2254">
            <v>199</v>
          </cell>
          <cell r="F2254" t="str">
            <v>CUSHION CUSTOM DEPTH15-20</v>
          </cell>
        </row>
        <row r="2255">
          <cell r="A2255">
            <v>5722425</v>
          </cell>
          <cell r="B2255">
            <v>5722425</v>
          </cell>
          <cell r="C2255" t="str">
            <v>PROFONDEUR PERSONNALISÉE</v>
          </cell>
          <cell r="D2255" t="str">
            <v>DU COUSSIN 20-25 L24 H2,5</v>
          </cell>
          <cell r="E2255">
            <v>199</v>
          </cell>
          <cell r="F2255" t="str">
            <v>CUSHION CUSTOM DEPTH 20-2</v>
          </cell>
        </row>
        <row r="2256">
          <cell r="A2256">
            <v>5722434</v>
          </cell>
          <cell r="B2256">
            <v>5722434</v>
          </cell>
          <cell r="C2256" t="str">
            <v>PROFONDEUR PERSONNALISÉE</v>
          </cell>
          <cell r="D2256" t="str">
            <v>DU COUSSIN 25-35 L24 H2,5</v>
          </cell>
          <cell r="E2256">
            <v>199</v>
          </cell>
          <cell r="F2256" t="str">
            <v>CUSHION CUSTOM DEPTH25-35</v>
          </cell>
        </row>
        <row r="2257">
          <cell r="A2257">
            <v>5722720</v>
          </cell>
          <cell r="B2257">
            <v>5722720</v>
          </cell>
          <cell r="C2257" t="str">
            <v>PROFONDEUR PERSONNALISÉE</v>
          </cell>
          <cell r="D2257" t="str">
            <v>DU COUSSIN 15-20 L27 H2,5</v>
          </cell>
          <cell r="E2257">
            <v>199</v>
          </cell>
          <cell r="F2257" t="str">
            <v>CUSHION CUSTOM DEPTH 15-2</v>
          </cell>
        </row>
        <row r="2258">
          <cell r="A2258">
            <v>5722725</v>
          </cell>
          <cell r="B2258">
            <v>5722725</v>
          </cell>
          <cell r="C2258" t="str">
            <v>PROFONDEUR PERSONNALISÉE</v>
          </cell>
          <cell r="D2258" t="str">
            <v>DU COUSSIN 20-25 L27 H2,5</v>
          </cell>
          <cell r="E2258">
            <v>199</v>
          </cell>
          <cell r="F2258" t="str">
            <v>CUSHION CUSTOM DEPTH20-25</v>
          </cell>
        </row>
        <row r="2259">
          <cell r="A2259">
            <v>5722734</v>
          </cell>
          <cell r="B2259">
            <v>5722734</v>
          </cell>
          <cell r="C2259" t="str">
            <v>PROFONDEUR PERSONNALISÉE</v>
          </cell>
          <cell r="D2259" t="str">
            <v>DU COUSSIN 25-35 L27 H2,5</v>
          </cell>
          <cell r="E2259">
            <v>199</v>
          </cell>
          <cell r="F2259" t="str">
            <v>CUSHION CUSTOM DEPTH25-35</v>
          </cell>
        </row>
        <row r="2260">
          <cell r="A2260">
            <v>5723034</v>
          </cell>
          <cell r="B2260">
            <v>5723034</v>
          </cell>
          <cell r="C2260" t="str">
            <v>PROFONDEUR PERSONNALISÉE</v>
          </cell>
          <cell r="D2260" t="str">
            <v>DU COUSSIN 25-35 L30 H2,5</v>
          </cell>
          <cell r="E2260">
            <v>199</v>
          </cell>
          <cell r="F2260" t="str">
            <v>CUSHION CUSTOM DEPTH25-35</v>
          </cell>
        </row>
        <row r="2261">
          <cell r="A2261">
            <v>5723334</v>
          </cell>
          <cell r="B2261">
            <v>5723334</v>
          </cell>
          <cell r="C2261" t="str">
            <v>PROFONDEUR PERSONNALISÉE</v>
          </cell>
          <cell r="D2261" t="str">
            <v>DU COUSSIN 25-35 L33 H2,5</v>
          </cell>
          <cell r="E2261">
            <v>199</v>
          </cell>
          <cell r="F2261" t="str">
            <v>CUSHION CUSTOM DEPTH25-35</v>
          </cell>
        </row>
        <row r="2262">
          <cell r="A2262">
            <v>5723335</v>
          </cell>
          <cell r="B2262">
            <v>5723335</v>
          </cell>
          <cell r="C2262" t="str">
            <v>COUSSIN S3 33 2,5 COURT</v>
          </cell>
          <cell r="D2262" t="str">
            <v xml:space="preserve"> </v>
          </cell>
          <cell r="E2262">
            <v>199</v>
          </cell>
          <cell r="F2262" t="str">
            <v>CUSHION S3 33 2,5 SHORT</v>
          </cell>
        </row>
        <row r="2263">
          <cell r="A2263">
            <v>5723340</v>
          </cell>
          <cell r="B2263">
            <v>5723340</v>
          </cell>
          <cell r="C2263" t="str">
            <v>COUSSIN S3 33 2,5 STD</v>
          </cell>
          <cell r="D2263" t="str">
            <v xml:space="preserve"> </v>
          </cell>
          <cell r="E2263">
            <v>199</v>
          </cell>
          <cell r="F2263" t="str">
            <v>CUSHION S3 33 2,5 STD</v>
          </cell>
        </row>
        <row r="2264">
          <cell r="A2264">
            <v>5723635</v>
          </cell>
          <cell r="B2264">
            <v>5723635</v>
          </cell>
          <cell r="C2264" t="str">
            <v>COUSSIN S3 36 2,5 COURT</v>
          </cell>
          <cell r="D2264" t="str">
            <v xml:space="preserve"> </v>
          </cell>
          <cell r="E2264">
            <v>199</v>
          </cell>
          <cell r="F2264" t="str">
            <v>CUSHION S3 36 2,5 SHORT</v>
          </cell>
        </row>
        <row r="2265">
          <cell r="A2265">
            <v>5723640</v>
          </cell>
          <cell r="B2265">
            <v>5723640</v>
          </cell>
          <cell r="C2265" t="str">
            <v>COUSSIN S3 36 2,5 STD</v>
          </cell>
          <cell r="D2265" t="str">
            <v xml:space="preserve"> </v>
          </cell>
          <cell r="E2265">
            <v>199</v>
          </cell>
          <cell r="F2265" t="str">
            <v>CUSHION S3 36 2,5 STD</v>
          </cell>
        </row>
        <row r="2266">
          <cell r="A2266">
            <v>5723935</v>
          </cell>
          <cell r="B2266">
            <v>5723935</v>
          </cell>
          <cell r="C2266" t="str">
            <v>COUSSIN S3 39 2,5 COURT</v>
          </cell>
          <cell r="D2266" t="str">
            <v xml:space="preserve"> </v>
          </cell>
          <cell r="E2266">
            <v>199</v>
          </cell>
          <cell r="F2266" t="str">
            <v>CUSHION S3 39 2,5 SHORT</v>
          </cell>
        </row>
        <row r="2267">
          <cell r="A2267">
            <v>5723940</v>
          </cell>
          <cell r="B2267">
            <v>5723940</v>
          </cell>
          <cell r="C2267" t="str">
            <v>COUSSIN S3 39 2,5 STD</v>
          </cell>
          <cell r="D2267" t="str">
            <v xml:space="preserve"> </v>
          </cell>
          <cell r="E2267">
            <v>199</v>
          </cell>
          <cell r="F2267" t="str">
            <v>CUSHION S3 39 2,5 STD</v>
          </cell>
        </row>
        <row r="2268">
          <cell r="A2268">
            <v>5724235</v>
          </cell>
          <cell r="B2268">
            <v>5724235</v>
          </cell>
          <cell r="C2268" t="str">
            <v>COUSSIN S3 42 2,5 COURT</v>
          </cell>
          <cell r="D2268" t="str">
            <v xml:space="preserve"> </v>
          </cell>
          <cell r="E2268">
            <v>199</v>
          </cell>
          <cell r="F2268" t="str">
            <v>CUSHION S3 42 2,5 SHORT</v>
          </cell>
        </row>
        <row r="2269">
          <cell r="A2269">
            <v>5724240</v>
          </cell>
          <cell r="B2269">
            <v>5724240</v>
          </cell>
          <cell r="C2269" t="str">
            <v>COUSSIN S3 42 2,5 STD</v>
          </cell>
          <cell r="D2269" t="str">
            <v xml:space="preserve"> </v>
          </cell>
          <cell r="E2269">
            <v>199</v>
          </cell>
          <cell r="F2269" t="str">
            <v>CUSHION S3 42 2,5 STD</v>
          </cell>
        </row>
        <row r="2270">
          <cell r="A2270">
            <v>5724535</v>
          </cell>
          <cell r="B2270">
            <v>5724535</v>
          </cell>
          <cell r="C2270" t="str">
            <v>COUSSIN S3 45 2,5 COURT</v>
          </cell>
          <cell r="D2270" t="str">
            <v xml:space="preserve"> </v>
          </cell>
          <cell r="E2270">
            <v>199</v>
          </cell>
          <cell r="F2270" t="str">
            <v>CUSHION S3 45 2,5 SHORT</v>
          </cell>
        </row>
        <row r="2271">
          <cell r="A2271">
            <v>5724540</v>
          </cell>
          <cell r="B2271">
            <v>5724540</v>
          </cell>
          <cell r="C2271" t="str">
            <v>COUSSIN S3 45 2,5 STD</v>
          </cell>
          <cell r="D2271" t="str">
            <v xml:space="preserve"> </v>
          </cell>
          <cell r="E2271">
            <v>199</v>
          </cell>
          <cell r="F2271" t="str">
            <v>CUSHION S3 45 2,5 STD</v>
          </cell>
        </row>
        <row r="2272">
          <cell r="A2272">
            <v>5724840</v>
          </cell>
          <cell r="B2272">
            <v>5724840</v>
          </cell>
          <cell r="C2272" t="str">
            <v>COUSSIN S3 48 2,5 STD</v>
          </cell>
          <cell r="D2272" t="str">
            <v xml:space="preserve"> </v>
          </cell>
          <cell r="E2272">
            <v>199</v>
          </cell>
          <cell r="F2272" t="str">
            <v>CUSHION S3 48 2,5 STD</v>
          </cell>
        </row>
        <row r="2273">
          <cell r="A2273">
            <v>5752420</v>
          </cell>
          <cell r="B2273">
            <v>5752420</v>
          </cell>
          <cell r="C2273" t="str">
            <v>PROFONDEUR PERSONNALISÉE</v>
          </cell>
          <cell r="D2273" t="str">
            <v>DU COUSSIN 15-20 L24 H5</v>
          </cell>
          <cell r="E2273">
            <v>199</v>
          </cell>
          <cell r="F2273" t="str">
            <v>CUSHION CUSTOM DEPTH15-20</v>
          </cell>
        </row>
        <row r="2274">
          <cell r="A2274">
            <v>5752425</v>
          </cell>
          <cell r="B2274">
            <v>5752425</v>
          </cell>
          <cell r="C2274" t="str">
            <v>PROFONDEUR PERSONNALISÉE</v>
          </cell>
          <cell r="D2274" t="str">
            <v>DU COUSSIN 20-25 L24 H5</v>
          </cell>
          <cell r="E2274">
            <v>199</v>
          </cell>
          <cell r="F2274" t="str">
            <v>CUSHION CUSTOM DEPTH20-25</v>
          </cell>
        </row>
        <row r="2275">
          <cell r="A2275">
            <v>5752434</v>
          </cell>
          <cell r="B2275">
            <v>5752434</v>
          </cell>
          <cell r="C2275" t="str">
            <v>PROFONDEUR PERSONNALISÉE</v>
          </cell>
          <cell r="D2275" t="str">
            <v>DU COUSSIN 25-35 L24 H5,0</v>
          </cell>
          <cell r="E2275">
            <v>199</v>
          </cell>
          <cell r="F2275" t="str">
            <v>CUSHION CUSTOM DEPTH25-35</v>
          </cell>
        </row>
        <row r="2276">
          <cell r="A2276">
            <v>5752720</v>
          </cell>
          <cell r="B2276">
            <v>5752720</v>
          </cell>
          <cell r="C2276" t="str">
            <v>PROFONDEUR PERSONNALISÉE</v>
          </cell>
          <cell r="D2276" t="str">
            <v>DU COUSSIN 15-20 L27 H5</v>
          </cell>
          <cell r="E2276">
            <v>199</v>
          </cell>
          <cell r="F2276" t="str">
            <v>CUSHION CUSTOM DEPTH15-20</v>
          </cell>
        </row>
        <row r="2277">
          <cell r="A2277">
            <v>5752725</v>
          </cell>
          <cell r="B2277">
            <v>5752725</v>
          </cell>
          <cell r="C2277" t="str">
            <v>PROFONDEUR PERSONNALISÉE</v>
          </cell>
          <cell r="D2277" t="str">
            <v>DU COUSSIN 20-25 L27 H5</v>
          </cell>
          <cell r="E2277">
            <v>199</v>
          </cell>
          <cell r="F2277" t="str">
            <v>CUSHION CUSTOM DEPTH20-25</v>
          </cell>
        </row>
        <row r="2278">
          <cell r="A2278">
            <v>5752734</v>
          </cell>
          <cell r="B2278">
            <v>5752734</v>
          </cell>
          <cell r="C2278" t="str">
            <v>PROFONDEUR PERSONNALISÉE</v>
          </cell>
          <cell r="D2278" t="str">
            <v>DU COUSSIN 25-35 L27 H5</v>
          </cell>
          <cell r="E2278">
            <v>199</v>
          </cell>
          <cell r="F2278" t="str">
            <v>CUSHION CUSTOM DEPTH25-35</v>
          </cell>
        </row>
        <row r="2279">
          <cell r="A2279">
            <v>5753034</v>
          </cell>
          <cell r="B2279">
            <v>5753034</v>
          </cell>
          <cell r="C2279" t="str">
            <v>PROFONDEUR PERSONNALISÉE</v>
          </cell>
          <cell r="D2279" t="str">
            <v>DU COUSSIN 25-35 L30 H5</v>
          </cell>
          <cell r="E2279">
            <v>199</v>
          </cell>
          <cell r="F2279" t="str">
            <v>CUSHION CUSTOM DEPTH 25-3</v>
          </cell>
        </row>
        <row r="2280">
          <cell r="A2280">
            <v>5753334</v>
          </cell>
          <cell r="B2280">
            <v>5753334</v>
          </cell>
          <cell r="C2280" t="str">
            <v>PROFONDEUR PERSONNALISÉE</v>
          </cell>
          <cell r="D2280" t="str">
            <v>DU COUSSIN P25-35 L33 H5</v>
          </cell>
          <cell r="E2280">
            <v>199</v>
          </cell>
          <cell r="F2280" t="str">
            <v>CUSHION CUSTOM DEPTH D25-</v>
          </cell>
        </row>
        <row r="2281">
          <cell r="A2281">
            <v>5753335</v>
          </cell>
          <cell r="B2281">
            <v>5753335</v>
          </cell>
          <cell r="C2281" t="str">
            <v>COUSSIN S3 33 5 COURT</v>
          </cell>
          <cell r="D2281" t="str">
            <v xml:space="preserve"> </v>
          </cell>
          <cell r="E2281">
            <v>199</v>
          </cell>
          <cell r="F2281" t="str">
            <v>CUSHION S3 33 5 SHORT</v>
          </cell>
        </row>
        <row r="2282">
          <cell r="A2282">
            <v>5753340</v>
          </cell>
          <cell r="B2282">
            <v>5753340</v>
          </cell>
          <cell r="C2282" t="str">
            <v>COUSSIN S3 33 5 STD</v>
          </cell>
          <cell r="D2282" t="str">
            <v xml:space="preserve"> </v>
          </cell>
          <cell r="E2282">
            <v>199</v>
          </cell>
          <cell r="F2282" t="str">
            <v>CUSHION S3 33 5 STD</v>
          </cell>
        </row>
        <row r="2283">
          <cell r="A2283">
            <v>5753635</v>
          </cell>
          <cell r="B2283">
            <v>5753635</v>
          </cell>
          <cell r="C2283" t="str">
            <v>COUSSIN S3 36 5 COURT</v>
          </cell>
          <cell r="D2283" t="str">
            <v xml:space="preserve"> </v>
          </cell>
          <cell r="E2283">
            <v>199</v>
          </cell>
          <cell r="F2283" t="str">
            <v>CUSHION S3 36 5 SHORT</v>
          </cell>
        </row>
        <row r="2284">
          <cell r="A2284">
            <v>5753640</v>
          </cell>
          <cell r="B2284">
            <v>5753640</v>
          </cell>
          <cell r="C2284" t="str">
            <v>COUSSIN S3 36 5 STD</v>
          </cell>
          <cell r="D2284" t="str">
            <v xml:space="preserve"> </v>
          </cell>
          <cell r="E2284">
            <v>199</v>
          </cell>
          <cell r="F2284" t="str">
            <v>CUSHION S3 36 5 STD</v>
          </cell>
        </row>
        <row r="2285">
          <cell r="A2285">
            <v>5753935</v>
          </cell>
          <cell r="B2285">
            <v>5753935</v>
          </cell>
          <cell r="C2285" t="str">
            <v>COUSSIN S3 39 5 COURT</v>
          </cell>
          <cell r="D2285" t="str">
            <v xml:space="preserve"> </v>
          </cell>
          <cell r="E2285">
            <v>199</v>
          </cell>
          <cell r="F2285" t="str">
            <v>CUSHION S3 39 5 SHORT</v>
          </cell>
        </row>
        <row r="2286">
          <cell r="A2286">
            <v>5753940</v>
          </cell>
          <cell r="B2286">
            <v>5753940</v>
          </cell>
          <cell r="C2286" t="str">
            <v>COUSSIN S3 39 5 STD</v>
          </cell>
          <cell r="D2286" t="str">
            <v xml:space="preserve"> </v>
          </cell>
          <cell r="E2286">
            <v>199</v>
          </cell>
          <cell r="F2286" t="str">
            <v>CUSHION S3 39 5 STD</v>
          </cell>
        </row>
        <row r="2287">
          <cell r="A2287">
            <v>5753945</v>
          </cell>
          <cell r="B2287">
            <v>5753945</v>
          </cell>
          <cell r="C2287" t="str">
            <v>COUSSIN S3 39 5 GRAND</v>
          </cell>
          <cell r="D2287" t="str">
            <v xml:space="preserve"> </v>
          </cell>
          <cell r="E2287">
            <v>199</v>
          </cell>
          <cell r="F2287" t="str">
            <v>CUSHION S3 39 5 LARGE</v>
          </cell>
        </row>
        <row r="2288">
          <cell r="A2288">
            <v>5754235</v>
          </cell>
          <cell r="B2288">
            <v>5754235</v>
          </cell>
          <cell r="C2288" t="str">
            <v>COUSSIN S3 42 5 COURT</v>
          </cell>
          <cell r="D2288" t="str">
            <v xml:space="preserve"> </v>
          </cell>
          <cell r="E2288">
            <v>199</v>
          </cell>
          <cell r="F2288" t="str">
            <v>CUSHION S3 42 5 SHORT</v>
          </cell>
        </row>
        <row r="2289">
          <cell r="A2289">
            <v>5754240</v>
          </cell>
          <cell r="B2289">
            <v>5754240</v>
          </cell>
          <cell r="C2289" t="str">
            <v>COUSSIN S3 42 5 STD</v>
          </cell>
          <cell r="D2289" t="str">
            <v xml:space="preserve"> </v>
          </cell>
          <cell r="E2289">
            <v>199</v>
          </cell>
          <cell r="F2289" t="str">
            <v>CUSHION S3 42 5 STD</v>
          </cell>
        </row>
        <row r="2290">
          <cell r="A2290">
            <v>5754245</v>
          </cell>
          <cell r="B2290">
            <v>5754245</v>
          </cell>
          <cell r="C2290" t="str">
            <v>COUSSIN S3 42 5 GRAND</v>
          </cell>
          <cell r="D2290" t="str">
            <v xml:space="preserve"> </v>
          </cell>
          <cell r="E2290">
            <v>199</v>
          </cell>
          <cell r="F2290" t="str">
            <v>CUSHION S3 42 5 LARGE</v>
          </cell>
        </row>
        <row r="2291">
          <cell r="A2291">
            <v>5754535</v>
          </cell>
          <cell r="B2291">
            <v>5754535</v>
          </cell>
          <cell r="C2291" t="str">
            <v>COUSSIN S3 45 5 COURT</v>
          </cell>
          <cell r="D2291" t="str">
            <v xml:space="preserve"> </v>
          </cell>
          <cell r="E2291">
            <v>199</v>
          </cell>
          <cell r="F2291" t="str">
            <v>CUSHION S3 45 5 SHORT</v>
          </cell>
        </row>
        <row r="2292">
          <cell r="A2292">
            <v>5754540</v>
          </cell>
          <cell r="B2292">
            <v>5754540</v>
          </cell>
          <cell r="C2292" t="str">
            <v>COUSSIN S3 45 5 STD</v>
          </cell>
          <cell r="D2292" t="str">
            <v xml:space="preserve"> </v>
          </cell>
          <cell r="E2292">
            <v>199</v>
          </cell>
          <cell r="F2292" t="str">
            <v>CUSHION S3 45 5 STD</v>
          </cell>
        </row>
        <row r="2293">
          <cell r="A2293">
            <v>5754545</v>
          </cell>
          <cell r="B2293">
            <v>5754545</v>
          </cell>
          <cell r="C2293" t="str">
            <v>COUSSIN S3 45 5 GRAND</v>
          </cell>
          <cell r="D2293" t="str">
            <v xml:space="preserve"> </v>
          </cell>
          <cell r="E2293">
            <v>199</v>
          </cell>
          <cell r="F2293" t="str">
            <v>CUSHION S3 45 5 LARGE</v>
          </cell>
        </row>
        <row r="2294">
          <cell r="A2294">
            <v>5754840</v>
          </cell>
          <cell r="B2294">
            <v>5754840</v>
          </cell>
          <cell r="C2294" t="str">
            <v>COUSSIN S3 48 5 STD</v>
          </cell>
          <cell r="D2294" t="str">
            <v xml:space="preserve"> </v>
          </cell>
          <cell r="E2294">
            <v>199</v>
          </cell>
          <cell r="F2294" t="str">
            <v>CUSHION S3 48 5 STD</v>
          </cell>
        </row>
        <row r="2295">
          <cell r="A2295">
            <v>5754845</v>
          </cell>
          <cell r="B2295">
            <v>5754845</v>
          </cell>
          <cell r="C2295" t="str">
            <v>COUSSIN S3 45 5 GRAND</v>
          </cell>
          <cell r="D2295" t="str">
            <v xml:space="preserve"> </v>
          </cell>
          <cell r="E2295">
            <v>199</v>
          </cell>
          <cell r="F2295" t="str">
            <v>CUSION S3 45 5 LARGE</v>
          </cell>
        </row>
        <row r="2296">
          <cell r="A2296">
            <v>5755040</v>
          </cell>
          <cell r="B2296">
            <v>5755040</v>
          </cell>
          <cell r="C2296" t="str">
            <v>COUSSIN S3 50 5 STD</v>
          </cell>
          <cell r="D2296" t="str">
            <v xml:space="preserve"> </v>
          </cell>
          <cell r="E2296">
            <v>199</v>
          </cell>
          <cell r="F2296" t="str">
            <v>CUSHION S3 50 5 STD</v>
          </cell>
        </row>
        <row r="2297">
          <cell r="A2297">
            <v>5755045</v>
          </cell>
          <cell r="B2297">
            <v>5755045</v>
          </cell>
          <cell r="C2297" t="str">
            <v>COUSSIN S3 50 5 GRAND</v>
          </cell>
          <cell r="D2297" t="str">
            <v xml:space="preserve"> </v>
          </cell>
          <cell r="E2297">
            <v>199</v>
          </cell>
          <cell r="F2297" t="str">
            <v>CUSHION S3 50 5 LARGE</v>
          </cell>
        </row>
        <row r="2298">
          <cell r="A2298">
            <v>5771027</v>
          </cell>
          <cell r="B2298">
            <v>5771027</v>
          </cell>
          <cell r="C2298" t="str">
            <v>CALE DE COUSSIN L27</v>
          </cell>
          <cell r="D2298" t="str">
            <v xml:space="preserve"> </v>
          </cell>
          <cell r="E2298">
            <v>70</v>
          </cell>
          <cell r="F2298" t="str">
            <v>CUSHION WEDGE W27</v>
          </cell>
        </row>
        <row r="2299">
          <cell r="A2299">
            <v>5771030</v>
          </cell>
          <cell r="B2299">
            <v>5771030</v>
          </cell>
          <cell r="C2299" t="str">
            <v>CALE DE COUSSIN L30</v>
          </cell>
          <cell r="D2299" t="str">
            <v xml:space="preserve"> </v>
          </cell>
          <cell r="E2299">
            <v>70</v>
          </cell>
          <cell r="F2299" t="str">
            <v>CUSHION WEDGE W30</v>
          </cell>
        </row>
        <row r="2300">
          <cell r="A2300">
            <v>5771033</v>
          </cell>
          <cell r="B2300">
            <v>5771033</v>
          </cell>
          <cell r="C2300" t="str">
            <v>CALE DE COUSSIN L33</v>
          </cell>
          <cell r="D2300" t="str">
            <v xml:space="preserve"> </v>
          </cell>
          <cell r="E2300">
            <v>70</v>
          </cell>
          <cell r="F2300" t="str">
            <v>CUSHION WEDGE W33</v>
          </cell>
        </row>
        <row r="2301">
          <cell r="A2301">
            <v>5771036</v>
          </cell>
          <cell r="B2301">
            <v>5771036</v>
          </cell>
          <cell r="C2301" t="str">
            <v>CALE DE COUSSIN L36</v>
          </cell>
          <cell r="D2301" t="str">
            <v xml:space="preserve"> </v>
          </cell>
          <cell r="E2301">
            <v>70</v>
          </cell>
          <cell r="F2301" t="str">
            <v>CUSHION WEDGE W36</v>
          </cell>
        </row>
        <row r="2302">
          <cell r="A2302">
            <v>5771039</v>
          </cell>
          <cell r="B2302">
            <v>5771039</v>
          </cell>
          <cell r="C2302" t="str">
            <v>CALE DE COUSSIN L39</v>
          </cell>
          <cell r="D2302" t="str">
            <v xml:space="preserve"> </v>
          </cell>
          <cell r="E2302">
            <v>70</v>
          </cell>
          <cell r="F2302" t="str">
            <v>CUSHION WEDGE W39</v>
          </cell>
        </row>
        <row r="2303">
          <cell r="A2303">
            <v>5771042</v>
          </cell>
          <cell r="B2303">
            <v>5771042</v>
          </cell>
          <cell r="C2303" t="str">
            <v>CALE DE COUSSIN L42</v>
          </cell>
          <cell r="D2303" t="str">
            <v xml:space="preserve"> </v>
          </cell>
          <cell r="E2303">
            <v>70</v>
          </cell>
          <cell r="F2303" t="str">
            <v>CUSHION WEDGE W42</v>
          </cell>
        </row>
        <row r="2304">
          <cell r="A2304">
            <v>5771045</v>
          </cell>
          <cell r="B2304">
            <v>5771045</v>
          </cell>
          <cell r="C2304" t="str">
            <v>CALE DE COUSSIN L45</v>
          </cell>
          <cell r="D2304" t="str">
            <v xml:space="preserve"> </v>
          </cell>
          <cell r="E2304">
            <v>70</v>
          </cell>
          <cell r="F2304" t="str">
            <v>CUSHION WEDGE W45</v>
          </cell>
        </row>
        <row r="2305">
          <cell r="A2305">
            <v>5771050</v>
          </cell>
          <cell r="B2305">
            <v>5771050</v>
          </cell>
          <cell r="C2305" t="str">
            <v>CALE DE COUSSIN L50</v>
          </cell>
          <cell r="D2305" t="str">
            <v xml:space="preserve"> </v>
          </cell>
          <cell r="E2305">
            <v>70</v>
          </cell>
          <cell r="F2305" t="str">
            <v>CUSHION WEDGE W50</v>
          </cell>
        </row>
        <row r="2306">
          <cell r="A2306">
            <v>5805139</v>
          </cell>
          <cell r="B2306">
            <v>5805139</v>
          </cell>
          <cell r="C2306" t="str">
            <v>CHÂSSIS U3 LIGHT/L Y-FRON</v>
          </cell>
          <cell r="D2306" t="str">
            <v>T 39 PIÈCE RECHANGE NOIRE</v>
          </cell>
          <cell r="E2306">
            <v>1828</v>
          </cell>
          <cell r="F2306" t="str">
            <v>CHASSIS U3 LIGHT/L Y-FRON</v>
          </cell>
        </row>
        <row r="2307">
          <cell r="A2307">
            <v>5818136</v>
          </cell>
          <cell r="B2307">
            <v>5818136</v>
          </cell>
          <cell r="C2307" t="str">
            <v>CHÂSSIS S3 SWING LONG 36,</v>
          </cell>
          <cell r="D2307" t="str">
            <v xml:space="preserve"> PIÈCE DE RECHANGE NOIRE</v>
          </cell>
          <cell r="E2307">
            <v>1828</v>
          </cell>
          <cell r="F2307" t="str">
            <v>CHASSIS S3 SWING LONG 36</v>
          </cell>
        </row>
        <row r="2308">
          <cell r="A2308">
            <v>5818139</v>
          </cell>
          <cell r="B2308">
            <v>5818139</v>
          </cell>
          <cell r="C2308" t="str">
            <v>CHÂSSIS S3 SWING LONG 39,</v>
          </cell>
          <cell r="D2308" t="str">
            <v xml:space="preserve"> PIÈCE DE RECHANGE NOIRE</v>
          </cell>
          <cell r="E2308">
            <v>1828</v>
          </cell>
          <cell r="F2308" t="str">
            <v>CHASSIS S3 SWING LONG 39</v>
          </cell>
        </row>
        <row r="2309">
          <cell r="A2309">
            <v>5818142</v>
          </cell>
          <cell r="B2309">
            <v>5818142</v>
          </cell>
          <cell r="C2309" t="str">
            <v>CHÂSSIS S3 SWING LONG 42,</v>
          </cell>
          <cell r="D2309" t="str">
            <v xml:space="preserve"> PIÈCE DE RECHANGE NOIRE</v>
          </cell>
          <cell r="E2309">
            <v>1828</v>
          </cell>
          <cell r="F2309" t="str">
            <v>CHASSIS S3 SWING LONG 42</v>
          </cell>
        </row>
        <row r="2310">
          <cell r="A2310">
            <v>5818145</v>
          </cell>
          <cell r="B2310">
            <v>5818145</v>
          </cell>
          <cell r="C2310" t="str">
            <v>CHÂSSIS S3 SWING LONG 45,</v>
          </cell>
          <cell r="D2310" t="str">
            <v xml:space="preserve"> PIÈCE DE RECHANGE NOIRE</v>
          </cell>
          <cell r="E2310">
            <v>1828</v>
          </cell>
          <cell r="F2310" t="str">
            <v>CHASSIS S3 SWING LONG 45</v>
          </cell>
        </row>
        <row r="2311">
          <cell r="A2311">
            <v>5818150</v>
          </cell>
          <cell r="B2311">
            <v>5818150</v>
          </cell>
          <cell r="C2311" t="str">
            <v>CHÂSSIS S3 SWING LONG 50,</v>
          </cell>
          <cell r="D2311" t="str">
            <v xml:space="preserve"> PIÈCE DE RECHANGE NOIRE</v>
          </cell>
          <cell r="E2311">
            <v>1828</v>
          </cell>
          <cell r="F2311" t="str">
            <v>CHASSIS S3 SWING LONG 50</v>
          </cell>
        </row>
        <row r="2312">
          <cell r="A2312">
            <v>6000105</v>
          </cell>
          <cell r="B2312">
            <v>6000105</v>
          </cell>
          <cell r="C2312" t="str">
            <v>VIS KTS 8.8 TORX M5X12 FZ</v>
          </cell>
          <cell r="D2312" t="str">
            <v>B</v>
          </cell>
          <cell r="E2312">
            <v>8</v>
          </cell>
          <cell r="F2312" t="str">
            <v>SCREW KTS 8.8 TORX M5X12</v>
          </cell>
        </row>
        <row r="2313">
          <cell r="A2313">
            <v>6000106</v>
          </cell>
          <cell r="B2313">
            <v>6000106</v>
          </cell>
          <cell r="C2313" t="str">
            <v>VIS KTS TORX M5X12 ALU707</v>
          </cell>
          <cell r="D2313" t="str">
            <v>5 NOIRE</v>
          </cell>
          <cell r="E2313">
            <v>8</v>
          </cell>
          <cell r="F2313" t="str">
            <v>SCREW KTS TORX M5X12 ALU7</v>
          </cell>
        </row>
        <row r="2314">
          <cell r="A2314">
            <v>6001050</v>
          </cell>
          <cell r="B2314">
            <v>6001050</v>
          </cell>
          <cell r="C2314" t="str">
            <v>BOULON M10X50</v>
          </cell>
          <cell r="D2314" t="str">
            <v xml:space="preserve"> </v>
          </cell>
          <cell r="E2314">
            <v>8</v>
          </cell>
          <cell r="F2314" t="str">
            <v>BOLT M10X50</v>
          </cell>
        </row>
        <row r="2315">
          <cell r="A2315">
            <v>6001616</v>
          </cell>
          <cell r="B2315">
            <v>6001616</v>
          </cell>
          <cell r="C2315" t="str">
            <v>BOULON M6S 88 M6X16FZB</v>
          </cell>
          <cell r="D2315" t="str">
            <v xml:space="preserve"> </v>
          </cell>
          <cell r="E2315">
            <v>4</v>
          </cell>
          <cell r="F2315" t="str">
            <v>BOLT M6S 88 M6X16FZB</v>
          </cell>
        </row>
        <row r="2316">
          <cell r="A2316">
            <v>6001622</v>
          </cell>
          <cell r="B2316">
            <v>6001622</v>
          </cell>
          <cell r="C2316" t="str">
            <v>BOULON M6S 88 M6X22</v>
          </cell>
          <cell r="D2316" t="str">
            <v xml:space="preserve"> </v>
          </cell>
          <cell r="E2316">
            <v>4</v>
          </cell>
          <cell r="F2316" t="str">
            <v>BOLT M6S 88 M6X22</v>
          </cell>
        </row>
        <row r="2317">
          <cell r="A2317">
            <v>6001630</v>
          </cell>
          <cell r="B2317">
            <v>6001630</v>
          </cell>
          <cell r="C2317" t="str">
            <v>BOULON M6S 88 M6 X 30</v>
          </cell>
          <cell r="D2317" t="str">
            <v xml:space="preserve"> </v>
          </cell>
          <cell r="E2317">
            <v>4</v>
          </cell>
          <cell r="F2317" t="str">
            <v>BOLT M6S 88 M6 X 30</v>
          </cell>
        </row>
        <row r="2318">
          <cell r="A2318">
            <v>6001641</v>
          </cell>
          <cell r="B2318">
            <v>6001641</v>
          </cell>
          <cell r="C2318" t="str">
            <v>BOULON M6S M6X40 10.9</v>
          </cell>
          <cell r="D2318" t="str">
            <v xml:space="preserve"> </v>
          </cell>
          <cell r="E2318">
            <v>4</v>
          </cell>
          <cell r="F2318" t="str">
            <v>BOLT M6S M6X40 10.9</v>
          </cell>
        </row>
        <row r="2319">
          <cell r="A2319">
            <v>6001646</v>
          </cell>
          <cell r="B2319">
            <v>6001646</v>
          </cell>
          <cell r="C2319" t="str">
            <v>BOULON M6S M6X45 10.9</v>
          </cell>
          <cell r="D2319" t="str">
            <v xml:space="preserve"> </v>
          </cell>
          <cell r="E2319">
            <v>4</v>
          </cell>
          <cell r="F2319" t="str">
            <v>BOLT M6S M6X45 10.9</v>
          </cell>
        </row>
        <row r="2320">
          <cell r="A2320">
            <v>6001650</v>
          </cell>
          <cell r="B2320">
            <v>6001650</v>
          </cell>
          <cell r="C2320" t="str">
            <v>BOULON M6S 88 M6X50</v>
          </cell>
          <cell r="D2320" t="str">
            <v xml:space="preserve"> </v>
          </cell>
          <cell r="E2320">
            <v>4</v>
          </cell>
          <cell r="F2320" t="str">
            <v>BOLT M6S 88 M6X50</v>
          </cell>
        </row>
        <row r="2321">
          <cell r="A2321">
            <v>6001655</v>
          </cell>
          <cell r="B2321">
            <v>6001655</v>
          </cell>
          <cell r="C2321" t="str">
            <v>BOULON M6S 88 M6X55</v>
          </cell>
          <cell r="D2321" t="str">
            <v xml:space="preserve"> </v>
          </cell>
          <cell r="E2321">
            <v>4</v>
          </cell>
          <cell r="F2321" t="str">
            <v>BOLT M6S 88 M6X55</v>
          </cell>
        </row>
        <row r="2322">
          <cell r="A2322">
            <v>6002425</v>
          </cell>
          <cell r="B2322">
            <v>6002425</v>
          </cell>
          <cell r="C2322" t="str">
            <v>BOULON MLC6S 88 M4X25 NOI</v>
          </cell>
          <cell r="D2322" t="str">
            <v>R</v>
          </cell>
          <cell r="E2322">
            <v>4</v>
          </cell>
          <cell r="F2322" t="str">
            <v>BOLT MLC6S 88 M4X25 BLACK</v>
          </cell>
        </row>
        <row r="2323">
          <cell r="A2323">
            <v>6002511</v>
          </cell>
          <cell r="B2323">
            <v>6002511</v>
          </cell>
          <cell r="C2323" t="str">
            <v>BOULON MC6S 8.8 DIN 912 M</v>
          </cell>
          <cell r="D2323" t="str">
            <v>5X12 NOIR</v>
          </cell>
          <cell r="E2323" t="e">
            <v>#N/A</v>
          </cell>
          <cell r="F2323" t="str">
            <v>BOLT MC6S M5X16 FZSVVDL20</v>
          </cell>
        </row>
        <row r="2324">
          <cell r="A2324">
            <v>6002517</v>
          </cell>
          <cell r="B2324">
            <v>6002517</v>
          </cell>
          <cell r="C2324" t="str">
            <v>BOULON MC6S M5X16 FZSVVDL</v>
          </cell>
          <cell r="D2324" t="str">
            <v>2040</v>
          </cell>
          <cell r="E2324">
            <v>4</v>
          </cell>
          <cell r="F2324" t="str">
            <v>BOLT MC6S M5X16 FZSVVDL20</v>
          </cell>
        </row>
        <row r="2325">
          <cell r="A2325">
            <v>6002525</v>
          </cell>
          <cell r="B2325">
            <v>6002525</v>
          </cell>
          <cell r="C2325" t="str">
            <v>BOULON MC6S M5X25 FZB</v>
          </cell>
          <cell r="D2325" t="str">
            <v xml:space="preserve"> </v>
          </cell>
          <cell r="E2325">
            <v>4</v>
          </cell>
          <cell r="F2325" t="str">
            <v>BOLT MC6S M5X25 FZB</v>
          </cell>
        </row>
        <row r="2326">
          <cell r="A2326">
            <v>6002531</v>
          </cell>
          <cell r="B2326">
            <v>6002531</v>
          </cell>
          <cell r="C2326" t="str">
            <v>BOULON MC6S M5X30 FZB NOI</v>
          </cell>
          <cell r="D2326" t="str">
            <v>R</v>
          </cell>
          <cell r="E2326">
            <v>4</v>
          </cell>
          <cell r="F2326" t="str">
            <v>BOLT MC6S M5X30 FZB BLACK</v>
          </cell>
        </row>
        <row r="2327">
          <cell r="A2327">
            <v>6002541</v>
          </cell>
          <cell r="B2327">
            <v>6002541</v>
          </cell>
          <cell r="C2327" t="str">
            <v>BOULON MC6S M5X40 FZB NOI</v>
          </cell>
          <cell r="D2327" t="str">
            <v>R</v>
          </cell>
          <cell r="E2327">
            <v>4</v>
          </cell>
          <cell r="F2327" t="str">
            <v>BOLT MC6S M5X40 FZB BLACK</v>
          </cell>
        </row>
        <row r="2328">
          <cell r="A2328">
            <v>6002551</v>
          </cell>
          <cell r="B2328">
            <v>6002551</v>
          </cell>
          <cell r="C2328" t="str">
            <v>BOULON MC6S M5X50 FZB NOI</v>
          </cell>
          <cell r="D2328" t="str">
            <v>R</v>
          </cell>
          <cell r="E2328">
            <v>4</v>
          </cell>
          <cell r="F2328" t="str">
            <v>BOLT MC6S M5X50 FZB BLACK</v>
          </cell>
        </row>
        <row r="2329">
          <cell r="A2329">
            <v>6002561</v>
          </cell>
          <cell r="B2329">
            <v>6002561</v>
          </cell>
          <cell r="C2329" t="str">
            <v>BOULON MC6S M5X60 FZB NOI</v>
          </cell>
          <cell r="D2329" t="str">
            <v>R</v>
          </cell>
          <cell r="E2329">
            <v>4</v>
          </cell>
          <cell r="F2329" t="str">
            <v>BOLT MC6S M5X60 FZB BLACK</v>
          </cell>
        </row>
        <row r="2330">
          <cell r="A2330">
            <v>6002562</v>
          </cell>
          <cell r="B2330">
            <v>6002562</v>
          </cell>
          <cell r="C2330" t="str">
            <v>BOULON DIN 912 M5X6 FZB N</v>
          </cell>
          <cell r="D2330" t="str">
            <v>OIR</v>
          </cell>
          <cell r="E2330">
            <v>4</v>
          </cell>
          <cell r="F2330" t="str">
            <v>BOLT DIN 912  M5X6 FZB BL</v>
          </cell>
        </row>
        <row r="2331">
          <cell r="A2331">
            <v>6002571</v>
          </cell>
          <cell r="B2331">
            <v>6002571</v>
          </cell>
          <cell r="C2331" t="str">
            <v>BOULON MC6S M5X70 FZB NOI</v>
          </cell>
          <cell r="D2331" t="str">
            <v>R</v>
          </cell>
          <cell r="E2331">
            <v>4</v>
          </cell>
          <cell r="F2331" t="str">
            <v>BOLT MC6S M5X70 FZB BLACK</v>
          </cell>
        </row>
        <row r="2332">
          <cell r="A2332">
            <v>6002581</v>
          </cell>
          <cell r="B2332">
            <v>6002581</v>
          </cell>
          <cell r="C2332" t="str">
            <v>BOULON MC6S M5X80 FZB NOI</v>
          </cell>
          <cell r="D2332" t="str">
            <v>R</v>
          </cell>
          <cell r="E2332">
            <v>4</v>
          </cell>
          <cell r="F2332" t="str">
            <v>BOLT MC6S M5X80 FZB BLACK</v>
          </cell>
        </row>
        <row r="2333">
          <cell r="A2333">
            <v>6002591</v>
          </cell>
          <cell r="B2333">
            <v>6002591</v>
          </cell>
          <cell r="C2333" t="str">
            <v>BOULON MC6S M5X90 FZB NOI</v>
          </cell>
          <cell r="D2333" t="str">
            <v>R</v>
          </cell>
          <cell r="E2333">
            <v>4</v>
          </cell>
          <cell r="F2333" t="str">
            <v>BOLT MC6S M5X90 FZB BLACK</v>
          </cell>
        </row>
        <row r="2334">
          <cell r="A2334">
            <v>6002592</v>
          </cell>
          <cell r="B2334">
            <v>6002592</v>
          </cell>
          <cell r="C2334" t="str">
            <v>BOULON MC6S M5X100 FZB NO</v>
          </cell>
          <cell r="D2334" t="str">
            <v>IR</v>
          </cell>
          <cell r="E2334">
            <v>8</v>
          </cell>
          <cell r="F2334" t="str">
            <v>BOLT MC6S M5X100 FZB BLAC</v>
          </cell>
        </row>
        <row r="2335">
          <cell r="A2335">
            <v>6002593</v>
          </cell>
          <cell r="B2335">
            <v>6002593</v>
          </cell>
          <cell r="C2335" t="str">
            <v>BOULON MC6S M5X110 FZB NO</v>
          </cell>
          <cell r="D2335" t="str">
            <v>IR</v>
          </cell>
          <cell r="E2335">
            <v>8</v>
          </cell>
          <cell r="F2335" t="str">
            <v>BOLT MC6S M5X110 FZB BLAC</v>
          </cell>
        </row>
        <row r="2336">
          <cell r="A2336">
            <v>6002615</v>
          </cell>
          <cell r="B2336">
            <v>6002615</v>
          </cell>
          <cell r="C2336" t="str">
            <v>BOULON MLC6S M6X16 FZSV</v>
          </cell>
          <cell r="D2336" t="str">
            <v xml:space="preserve"> </v>
          </cell>
          <cell r="E2336">
            <v>4</v>
          </cell>
          <cell r="F2336" t="str">
            <v>BOLT MLC6S M6X16 FZSV</v>
          </cell>
        </row>
        <row r="2337">
          <cell r="A2337">
            <v>6002619</v>
          </cell>
          <cell r="B2337">
            <v>6002619</v>
          </cell>
          <cell r="C2337" t="str">
            <v>BOULON MLC6S M6X18 FZSV</v>
          </cell>
          <cell r="D2337" t="str">
            <v xml:space="preserve"> </v>
          </cell>
          <cell r="E2337">
            <v>4</v>
          </cell>
          <cell r="F2337" t="str">
            <v>BOLT MLC6S M6X18 FZSV</v>
          </cell>
        </row>
        <row r="2338">
          <cell r="A2338">
            <v>6002620</v>
          </cell>
          <cell r="B2338">
            <v>6002620</v>
          </cell>
          <cell r="C2338" t="str">
            <v>BOULON MC6S 88 M6X20 FZB</v>
          </cell>
          <cell r="D2338" t="str">
            <v xml:space="preserve"> </v>
          </cell>
          <cell r="E2338">
            <v>4</v>
          </cell>
          <cell r="F2338" t="str">
            <v>BOLT MC6S 88 M6X20 FZB</v>
          </cell>
        </row>
        <row r="2339">
          <cell r="A2339">
            <v>6002621</v>
          </cell>
          <cell r="B2339">
            <v>6002621</v>
          </cell>
          <cell r="C2339" t="str">
            <v>BOULON MC6S M6X20 FZB NOI</v>
          </cell>
          <cell r="D2339" t="str">
            <v>R DRILOC</v>
          </cell>
          <cell r="E2339">
            <v>4</v>
          </cell>
          <cell r="F2339" t="str">
            <v>BOLT MC6S M6X20 FZB BLACK</v>
          </cell>
        </row>
        <row r="2340">
          <cell r="A2340">
            <v>6002625</v>
          </cell>
          <cell r="B2340">
            <v>6002625</v>
          </cell>
          <cell r="C2340" t="str">
            <v>BOULON MC6S88 M6X25</v>
          </cell>
          <cell r="D2340" t="str">
            <v xml:space="preserve"> </v>
          </cell>
          <cell r="E2340">
            <v>4</v>
          </cell>
          <cell r="F2340" t="str">
            <v>BOLT MC6S88 M6X25</v>
          </cell>
        </row>
        <row r="2341">
          <cell r="A2341">
            <v>6002627</v>
          </cell>
          <cell r="B2341">
            <v>6002627</v>
          </cell>
          <cell r="C2341" t="str">
            <v>BOULON MC6S88 M6X25</v>
          </cell>
          <cell r="D2341" t="str">
            <v xml:space="preserve"> </v>
          </cell>
          <cell r="E2341">
            <v>4</v>
          </cell>
          <cell r="F2341" t="str">
            <v>BOLT MC6S88 M6X25</v>
          </cell>
        </row>
        <row r="2342">
          <cell r="A2342">
            <v>6002635</v>
          </cell>
          <cell r="B2342">
            <v>6002635</v>
          </cell>
          <cell r="C2342" t="str">
            <v>BOULON MLC6S M6X35 FZB</v>
          </cell>
          <cell r="D2342" t="str">
            <v xml:space="preserve"> </v>
          </cell>
          <cell r="E2342">
            <v>4</v>
          </cell>
          <cell r="F2342" t="str">
            <v>BOLT MLC6S M6X35 FZB</v>
          </cell>
        </row>
        <row r="2343">
          <cell r="A2343">
            <v>6002636</v>
          </cell>
          <cell r="B2343">
            <v>6002636</v>
          </cell>
          <cell r="C2343" t="str">
            <v>BOULON MC6S 88 DIN 912 M6</v>
          </cell>
          <cell r="D2343" t="str">
            <v>X35 FZB</v>
          </cell>
          <cell r="E2343">
            <v>4</v>
          </cell>
          <cell r="F2343" t="str">
            <v>BOLT MC6S 88 DIN 912 M6X3</v>
          </cell>
        </row>
        <row r="2344">
          <cell r="A2344">
            <v>6002645</v>
          </cell>
          <cell r="B2344">
            <v>6002645</v>
          </cell>
          <cell r="C2344" t="str">
            <v>BOULON MC6S M6X45 FZB</v>
          </cell>
          <cell r="D2344" t="str">
            <v xml:space="preserve"> </v>
          </cell>
          <cell r="E2344">
            <v>4</v>
          </cell>
          <cell r="F2344" t="str">
            <v>BOLT MC6S M6X45 FZB</v>
          </cell>
        </row>
        <row r="2345">
          <cell r="A2345">
            <v>6002647</v>
          </cell>
          <cell r="B2345">
            <v>6002647</v>
          </cell>
          <cell r="C2345" t="str">
            <v>BOULON MLC6S M6X45 INOX N</v>
          </cell>
          <cell r="D2345" t="str">
            <v>OIR</v>
          </cell>
          <cell r="E2345">
            <v>8</v>
          </cell>
          <cell r="F2345" t="str">
            <v>BOLT MLC6S M6X45 STAINLES</v>
          </cell>
        </row>
        <row r="2346">
          <cell r="A2346">
            <v>6002648</v>
          </cell>
          <cell r="B2346">
            <v>6002648</v>
          </cell>
          <cell r="C2346" t="str">
            <v>BOULON MLC6S 12,9 DIN 912</v>
          </cell>
          <cell r="D2346" t="str">
            <v xml:space="preserve"> M6X18 FZSV</v>
          </cell>
          <cell r="E2346">
            <v>4</v>
          </cell>
          <cell r="F2346" t="str">
            <v>BOLT MLC6S 12,9 DIN 912 M</v>
          </cell>
        </row>
        <row r="2347">
          <cell r="A2347">
            <v>6002655</v>
          </cell>
          <cell r="B2347">
            <v>6002655</v>
          </cell>
          <cell r="C2347" t="str">
            <v>BOULON MC6S M6X55 FZB</v>
          </cell>
          <cell r="D2347" t="str">
            <v xml:space="preserve"> </v>
          </cell>
          <cell r="E2347">
            <v>4</v>
          </cell>
          <cell r="F2347" t="str">
            <v>BOLT MC6S M6X55 FZB</v>
          </cell>
        </row>
        <row r="2348">
          <cell r="A2348">
            <v>6002656</v>
          </cell>
          <cell r="B2348">
            <v>6002656</v>
          </cell>
          <cell r="C2348" t="str">
            <v>BOULON MLC6S M6X55/8 ALU</v>
          </cell>
          <cell r="D2348" t="str">
            <v xml:space="preserve"> </v>
          </cell>
          <cell r="E2348">
            <v>8</v>
          </cell>
          <cell r="F2348" t="str">
            <v>BOLT MLC6S M6X55/8 ALU</v>
          </cell>
        </row>
        <row r="2349">
          <cell r="A2349">
            <v>6002812</v>
          </cell>
          <cell r="B2349">
            <v>6002812</v>
          </cell>
          <cell r="C2349" t="str">
            <v>BOULON MLC6S 88 M8X12 FZB</v>
          </cell>
          <cell r="D2349" t="str">
            <v xml:space="preserve"> </v>
          </cell>
          <cell r="E2349">
            <v>4</v>
          </cell>
          <cell r="F2349" t="str">
            <v>BOLT MLC6S 88 M8X12 FZB</v>
          </cell>
        </row>
        <row r="2350">
          <cell r="A2350">
            <v>6002832</v>
          </cell>
          <cell r="B2350">
            <v>6002832</v>
          </cell>
          <cell r="C2350" t="str">
            <v>BOULON MLC6S M8X30 ALU NO</v>
          </cell>
          <cell r="D2350" t="str">
            <v>IR</v>
          </cell>
          <cell r="E2350">
            <v>8</v>
          </cell>
          <cell r="F2350" t="str">
            <v>BOLT MLC6S M8X30 ALU BLAC</v>
          </cell>
        </row>
        <row r="2351">
          <cell r="A2351">
            <v>6003032</v>
          </cell>
          <cell r="B2351">
            <v>6003032</v>
          </cell>
          <cell r="C2351" t="str">
            <v>BOULON MLC6S M10X32 ALU N</v>
          </cell>
          <cell r="D2351" t="str">
            <v>OIR</v>
          </cell>
          <cell r="E2351">
            <v>8</v>
          </cell>
          <cell r="F2351" t="str">
            <v>BULT MLC6S M10X32 ALU BLA</v>
          </cell>
        </row>
        <row r="2352">
          <cell r="A2352">
            <v>6003508</v>
          </cell>
          <cell r="B2352">
            <v>6003508</v>
          </cell>
          <cell r="C2352" t="str">
            <v>BOULON K6S 10.9 M5X8 FZSV</v>
          </cell>
          <cell r="D2352" t="str">
            <v xml:space="preserve"> </v>
          </cell>
          <cell r="E2352">
            <v>4</v>
          </cell>
          <cell r="F2352" t="str">
            <v>BOLT K6S 10.9 M5X8 FZSV</v>
          </cell>
        </row>
        <row r="2353">
          <cell r="A2353">
            <v>6003509</v>
          </cell>
          <cell r="B2353">
            <v>6003509</v>
          </cell>
          <cell r="C2353" t="str">
            <v>BOULON K6S M5X9 ALU NOIR</v>
          </cell>
          <cell r="D2353" t="str">
            <v xml:space="preserve"> </v>
          </cell>
          <cell r="E2353">
            <v>8</v>
          </cell>
          <cell r="F2353" t="str">
            <v>BOLT K6S M5X9 ALU BLACK</v>
          </cell>
        </row>
        <row r="2354">
          <cell r="A2354">
            <v>6003523</v>
          </cell>
          <cell r="B2354">
            <v>6003523</v>
          </cell>
          <cell r="C2354" t="str">
            <v>BOULON K6S M5/6 MM X 23 N</v>
          </cell>
          <cell r="D2354" t="str">
            <v>OIR</v>
          </cell>
          <cell r="E2354">
            <v>8</v>
          </cell>
          <cell r="F2354" t="str">
            <v>BOLT K6S M5 / 6MM X 23 BL</v>
          </cell>
        </row>
        <row r="2355">
          <cell r="A2355">
            <v>6003526</v>
          </cell>
          <cell r="B2355">
            <v>6003526</v>
          </cell>
          <cell r="C2355" t="str">
            <v>BOULON K6S 109 M5X25 FZB</v>
          </cell>
          <cell r="D2355" t="str">
            <v xml:space="preserve"> </v>
          </cell>
          <cell r="E2355">
            <v>4</v>
          </cell>
          <cell r="F2355" t="str">
            <v>BOLT K6S 109 M5X25 FZB</v>
          </cell>
        </row>
        <row r="2356">
          <cell r="A2356">
            <v>6003528</v>
          </cell>
          <cell r="B2356">
            <v>6003528</v>
          </cell>
          <cell r="C2356" t="str">
            <v>BOULON K6S 10.9 M5X28 NOI</v>
          </cell>
          <cell r="D2356" t="str">
            <v>R</v>
          </cell>
          <cell r="E2356">
            <v>8</v>
          </cell>
          <cell r="F2356" t="str">
            <v>BOLT K6S 10.9 M5X28 BLACK</v>
          </cell>
        </row>
        <row r="2357">
          <cell r="A2357">
            <v>6003622</v>
          </cell>
          <cell r="B2357">
            <v>6003622</v>
          </cell>
          <cell r="C2357" t="str">
            <v>BOULON K6S M6X22 FZB</v>
          </cell>
          <cell r="D2357" t="str">
            <v xml:space="preserve"> </v>
          </cell>
          <cell r="E2357">
            <v>4</v>
          </cell>
          <cell r="F2357" t="str">
            <v>BOLT K6S M6X22 FZB</v>
          </cell>
        </row>
        <row r="2358">
          <cell r="A2358">
            <v>6003625</v>
          </cell>
          <cell r="B2358">
            <v>6003625</v>
          </cell>
          <cell r="C2358" t="str">
            <v>BOULON K6S 109 M6X25 FZB</v>
          </cell>
          <cell r="D2358" t="str">
            <v xml:space="preserve"> </v>
          </cell>
          <cell r="E2358">
            <v>4</v>
          </cell>
          <cell r="F2358" t="str">
            <v>BOLT K6S 109 M6X25 FZB</v>
          </cell>
        </row>
        <row r="2359">
          <cell r="A2359">
            <v>6004520</v>
          </cell>
          <cell r="B2359">
            <v>6004520</v>
          </cell>
          <cell r="C2359" t="str">
            <v>BOULON MELC6S M5X20 FZSV</v>
          </cell>
          <cell r="D2359" t="str">
            <v xml:space="preserve"> </v>
          </cell>
          <cell r="E2359">
            <v>4</v>
          </cell>
          <cell r="F2359" t="str">
            <v>BOLT MELC6S M5X20 FZSV</v>
          </cell>
        </row>
        <row r="2360">
          <cell r="A2360">
            <v>6004525</v>
          </cell>
          <cell r="B2360">
            <v>6004525</v>
          </cell>
          <cell r="C2360" t="str">
            <v>BOULON MELC6S M5X25 FZSV</v>
          </cell>
          <cell r="D2360" t="str">
            <v xml:space="preserve"> </v>
          </cell>
          <cell r="E2360">
            <v>4</v>
          </cell>
          <cell r="F2360" t="str">
            <v>BOLT MELC6S M5X25 FZSV</v>
          </cell>
        </row>
        <row r="2361">
          <cell r="A2361">
            <v>6004610</v>
          </cell>
          <cell r="B2361">
            <v>6004610</v>
          </cell>
          <cell r="C2361" t="str">
            <v>BOULON MELC6S M6X10 NOIR</v>
          </cell>
          <cell r="D2361" t="str">
            <v xml:space="preserve"> </v>
          </cell>
          <cell r="E2361">
            <v>4</v>
          </cell>
          <cell r="F2361" t="str">
            <v>BOLT MELC6S M6X10 BLACK</v>
          </cell>
        </row>
        <row r="2362">
          <cell r="A2362">
            <v>6004612</v>
          </cell>
          <cell r="B2362">
            <v>6004612</v>
          </cell>
          <cell r="C2362" t="str">
            <v>BOULON MELC6S M6X12 FZSV</v>
          </cell>
          <cell r="D2362" t="str">
            <v xml:space="preserve"> </v>
          </cell>
          <cell r="E2362">
            <v>4</v>
          </cell>
          <cell r="F2362" t="str">
            <v>BOLT MELC6S M6X12 FZSV</v>
          </cell>
        </row>
        <row r="2363">
          <cell r="A2363">
            <v>6004620</v>
          </cell>
          <cell r="B2363">
            <v>6004620</v>
          </cell>
          <cell r="C2363" t="str">
            <v>BOULON MELC6S M6X20 FZSV</v>
          </cell>
          <cell r="D2363" t="str">
            <v xml:space="preserve"> </v>
          </cell>
          <cell r="E2363">
            <v>4</v>
          </cell>
          <cell r="F2363" t="str">
            <v>BOLT MELC6S M6X20 FZSV</v>
          </cell>
        </row>
        <row r="2364">
          <cell r="A2364">
            <v>6004635</v>
          </cell>
          <cell r="B2364">
            <v>6004635</v>
          </cell>
          <cell r="C2364" t="str">
            <v>BOULON MELC6S M6X35 NOIR</v>
          </cell>
          <cell r="D2364" t="str">
            <v xml:space="preserve"> </v>
          </cell>
          <cell r="E2364">
            <v>8</v>
          </cell>
          <cell r="F2364" t="str">
            <v>BOLT MELC6S M6X35 BLACK</v>
          </cell>
        </row>
        <row r="2365">
          <cell r="A2365">
            <v>6004640</v>
          </cell>
          <cell r="B2365">
            <v>6004640</v>
          </cell>
          <cell r="C2365" t="str">
            <v>BOULON MELC6S M6X40 FZSV</v>
          </cell>
          <cell r="D2365" t="str">
            <v xml:space="preserve"> </v>
          </cell>
          <cell r="E2365">
            <v>8</v>
          </cell>
          <cell r="F2365" t="str">
            <v>BOLT MELC6S M6X40 FZSV</v>
          </cell>
        </row>
        <row r="2366">
          <cell r="A2366">
            <v>6005309</v>
          </cell>
          <cell r="B2366">
            <v>6005309</v>
          </cell>
          <cell r="C2366" t="str">
            <v>VIS PT 10.9 WN1452 TORX 3</v>
          </cell>
          <cell r="D2366" t="str">
            <v>X6 NOIRE</v>
          </cell>
          <cell r="E2366">
            <v>4</v>
          </cell>
          <cell r="F2366" t="str">
            <v>SCREW PT 10.9 WN1452 TORX</v>
          </cell>
        </row>
        <row r="2367">
          <cell r="A2367">
            <v>6005540</v>
          </cell>
          <cell r="B2367">
            <v>6005540</v>
          </cell>
          <cell r="C2367" t="str">
            <v>VIS MRX 48 M5 X 40 FZB</v>
          </cell>
          <cell r="D2367" t="str">
            <v xml:space="preserve"> </v>
          </cell>
          <cell r="E2367">
            <v>4</v>
          </cell>
          <cell r="F2367" t="str">
            <v>SCREW MRX 48 M5 X 40 FZB</v>
          </cell>
        </row>
        <row r="2368">
          <cell r="A2368">
            <v>6005609</v>
          </cell>
          <cell r="B2368">
            <v>6005609</v>
          </cell>
          <cell r="C2368" t="str">
            <v>VIS RXS B6X9,5</v>
          </cell>
          <cell r="D2368" t="str">
            <v xml:space="preserve"> </v>
          </cell>
          <cell r="E2368">
            <v>4</v>
          </cell>
          <cell r="F2368" t="str">
            <v>SCREW RXS B6X9,5</v>
          </cell>
        </row>
        <row r="2369">
          <cell r="A2369">
            <v>6006505</v>
          </cell>
          <cell r="B2369">
            <v>6006505</v>
          </cell>
          <cell r="C2369" t="str">
            <v>VIS D’ARRÊT SK6SS M5X16 A</v>
          </cell>
          <cell r="D2369" t="str">
            <v>2</v>
          </cell>
          <cell r="E2369">
            <v>4</v>
          </cell>
          <cell r="F2369" t="str">
            <v>STOPSCREW SK6SS M5X16 A2</v>
          </cell>
        </row>
        <row r="2370">
          <cell r="A2370">
            <v>6007416</v>
          </cell>
          <cell r="B2370">
            <v>6007416</v>
          </cell>
          <cell r="C2370" t="str">
            <v>BOULON MF6S M6X35 NOIR</v>
          </cell>
          <cell r="D2370" t="str">
            <v xml:space="preserve"> </v>
          </cell>
          <cell r="E2370">
            <v>4</v>
          </cell>
          <cell r="F2370" t="str">
            <v>BOLT MF6S M6X35 BLACK</v>
          </cell>
        </row>
        <row r="2371">
          <cell r="A2371">
            <v>6007513</v>
          </cell>
          <cell r="B2371">
            <v>6007513</v>
          </cell>
          <cell r="C2371" t="str">
            <v>BOULON MF6S M5X14 NOIR</v>
          </cell>
          <cell r="D2371" t="str">
            <v xml:space="preserve"> </v>
          </cell>
          <cell r="E2371">
            <v>4</v>
          </cell>
          <cell r="F2371" t="str">
            <v>BOLT MF6S M5X14 BLACK</v>
          </cell>
        </row>
        <row r="2372">
          <cell r="A2372">
            <v>6007520</v>
          </cell>
          <cell r="B2372">
            <v>6007520</v>
          </cell>
          <cell r="C2372" t="str">
            <v>BOULON MF6S M5X20 NOIR</v>
          </cell>
          <cell r="D2372" t="str">
            <v xml:space="preserve"> </v>
          </cell>
          <cell r="E2372">
            <v>4</v>
          </cell>
          <cell r="F2372" t="str">
            <v>BOLT MF6S M5X20 BLACK</v>
          </cell>
        </row>
        <row r="2373">
          <cell r="A2373">
            <v>6007526</v>
          </cell>
          <cell r="B2373">
            <v>6007526</v>
          </cell>
          <cell r="C2373" t="str">
            <v>BOULON MF6S M5X25 NOIR DR</v>
          </cell>
          <cell r="D2373" t="str">
            <v>ILOCK</v>
          </cell>
          <cell r="E2373">
            <v>4</v>
          </cell>
          <cell r="F2373" t="str">
            <v>BOLT MF6S M5X25  BLACK DR</v>
          </cell>
        </row>
        <row r="2374">
          <cell r="A2374">
            <v>6007532</v>
          </cell>
          <cell r="B2374">
            <v>6007532</v>
          </cell>
          <cell r="C2374" t="str">
            <v>BOULON MF6S M5X30</v>
          </cell>
          <cell r="D2374" t="str">
            <v xml:space="preserve"> </v>
          </cell>
          <cell r="E2374">
            <v>4</v>
          </cell>
          <cell r="F2374" t="str">
            <v>BOLT MF6S M5X30</v>
          </cell>
        </row>
        <row r="2375">
          <cell r="A2375">
            <v>6007535</v>
          </cell>
          <cell r="B2375">
            <v>6007535</v>
          </cell>
          <cell r="C2375" t="str">
            <v>BOULON MF6S M5X35 NOIR</v>
          </cell>
          <cell r="D2375" t="str">
            <v xml:space="preserve"> </v>
          </cell>
          <cell r="E2375">
            <v>4</v>
          </cell>
          <cell r="F2375" t="str">
            <v>BOLT MF6S M5X35 BLACK</v>
          </cell>
        </row>
        <row r="2376">
          <cell r="A2376">
            <v>6007618</v>
          </cell>
          <cell r="B2376">
            <v>6007618</v>
          </cell>
          <cell r="C2376" t="str">
            <v>BOULON MF6S M6X18</v>
          </cell>
          <cell r="D2376" t="str">
            <v xml:space="preserve"> </v>
          </cell>
          <cell r="E2376">
            <v>4</v>
          </cell>
          <cell r="F2376" t="str">
            <v>BOLT MF6S M6X18</v>
          </cell>
        </row>
        <row r="2377">
          <cell r="A2377">
            <v>6007626</v>
          </cell>
          <cell r="B2377">
            <v>6007626</v>
          </cell>
          <cell r="C2377" t="str">
            <v>BOULON MF6S M6X25 FZB</v>
          </cell>
          <cell r="D2377" t="str">
            <v xml:space="preserve"> </v>
          </cell>
          <cell r="E2377">
            <v>4</v>
          </cell>
          <cell r="F2377" t="str">
            <v>BOLT MF6S M6X25  FZB</v>
          </cell>
        </row>
        <row r="2378">
          <cell r="A2378">
            <v>6018001</v>
          </cell>
          <cell r="B2378">
            <v>6018001</v>
          </cell>
          <cell r="C2378" t="str">
            <v>CARTER DE PONT</v>
          </cell>
          <cell r="D2378" t="str">
            <v xml:space="preserve"> </v>
          </cell>
          <cell r="E2378">
            <v>20</v>
          </cell>
          <cell r="F2378" t="str">
            <v>AXLE HOUSING</v>
          </cell>
        </row>
        <row r="2379">
          <cell r="A2379">
            <v>6018002</v>
          </cell>
          <cell r="B2379">
            <v>6018002</v>
          </cell>
          <cell r="C2379" t="str">
            <v>CARTER DE PONT + 7 MM</v>
          </cell>
          <cell r="D2379" t="str">
            <v xml:space="preserve"> </v>
          </cell>
          <cell r="E2379">
            <v>37</v>
          </cell>
          <cell r="F2379" t="str">
            <v>AXLE HOUSING + 7 MM</v>
          </cell>
        </row>
        <row r="2380">
          <cell r="A2380">
            <v>6504027</v>
          </cell>
          <cell r="B2380">
            <v>6504027</v>
          </cell>
          <cell r="C2380" t="str">
            <v>REPOSE-PIEDS S3 CARBONE L</v>
          </cell>
          <cell r="D2380" t="str">
            <v> 27 CPL</v>
          </cell>
          <cell r="E2380">
            <v>403</v>
          </cell>
          <cell r="F2380" t="str">
            <v>FOOTPLATE S3 CARBON W 27</v>
          </cell>
        </row>
        <row r="2381">
          <cell r="A2381">
            <v>6504030</v>
          </cell>
          <cell r="B2381">
            <v>6504030</v>
          </cell>
          <cell r="C2381" t="str">
            <v>REPOSE-PIEDS S3 CARBONE L</v>
          </cell>
          <cell r="D2381" t="str">
            <v> 30 CPL</v>
          </cell>
          <cell r="E2381">
            <v>403</v>
          </cell>
          <cell r="F2381" t="str">
            <v>FOOTPLATE S3 CARBON W 30</v>
          </cell>
        </row>
        <row r="2382">
          <cell r="A2382">
            <v>6504033</v>
          </cell>
          <cell r="B2382">
            <v>6504033</v>
          </cell>
          <cell r="C2382" t="str">
            <v>REPOSE-PIEDS S3 CARBONE L</v>
          </cell>
          <cell r="D2382" t="str">
            <v> 33 CPL</v>
          </cell>
          <cell r="E2382">
            <v>403</v>
          </cell>
          <cell r="F2382" t="str">
            <v>FOOTPLATE S3 CARBON W 33</v>
          </cell>
        </row>
        <row r="2383">
          <cell r="A2383">
            <v>6504036</v>
          </cell>
          <cell r="B2383">
            <v>6504036</v>
          </cell>
          <cell r="C2383" t="str">
            <v>REPOSE-PIEDS S3 CARBONE L</v>
          </cell>
          <cell r="D2383" t="str">
            <v> 36 CPL</v>
          </cell>
          <cell r="E2383">
            <v>403</v>
          </cell>
          <cell r="F2383" t="str">
            <v>FOOTPLATE S3 CARBON W 36</v>
          </cell>
        </row>
        <row r="2384">
          <cell r="A2384">
            <v>6504039</v>
          </cell>
          <cell r="B2384">
            <v>6504039</v>
          </cell>
          <cell r="C2384" t="str">
            <v>REPOSE-PIEDS S3 CARBONE L</v>
          </cell>
          <cell r="D2384" t="str">
            <v> 39 CPL</v>
          </cell>
          <cell r="E2384">
            <v>403</v>
          </cell>
          <cell r="F2384" t="str">
            <v>FOOTPLATE S3 CARBON W 39</v>
          </cell>
        </row>
        <row r="2385">
          <cell r="A2385">
            <v>6504042</v>
          </cell>
          <cell r="B2385">
            <v>6504042</v>
          </cell>
          <cell r="C2385" t="str">
            <v>REPOSE-PIEDS S3 CARBONE L</v>
          </cell>
          <cell r="D2385" t="str">
            <v> 42 CPL</v>
          </cell>
          <cell r="E2385">
            <v>403</v>
          </cell>
          <cell r="F2385" t="str">
            <v>FOOTPLATE S3 CARBON W 42</v>
          </cell>
        </row>
        <row r="2386">
          <cell r="A2386">
            <v>6505033</v>
          </cell>
          <cell r="B2386">
            <v>6505033</v>
          </cell>
          <cell r="C2386" t="str">
            <v>REPOSE-PIEDS U3 CARBONE L</v>
          </cell>
          <cell r="D2386" t="str">
            <v> 33 CPL</v>
          </cell>
          <cell r="E2386">
            <v>403</v>
          </cell>
          <cell r="F2386" t="str">
            <v>FOOTPLATE U3 CARBON W 33</v>
          </cell>
        </row>
        <row r="2387">
          <cell r="A2387">
            <v>6505036</v>
          </cell>
          <cell r="B2387">
            <v>6505036</v>
          </cell>
          <cell r="C2387" t="str">
            <v>REPOSE-PIEDS U3 CARBONE L</v>
          </cell>
          <cell r="D2387" t="str">
            <v> 36 CPL</v>
          </cell>
          <cell r="E2387">
            <v>403</v>
          </cell>
          <cell r="F2387" t="str">
            <v>FOOTPLATE U3 CARBON W 36</v>
          </cell>
        </row>
        <row r="2388">
          <cell r="A2388">
            <v>6505039</v>
          </cell>
          <cell r="B2388">
            <v>6505039</v>
          </cell>
          <cell r="C2388" t="str">
            <v>REPOSE-PIEDS U3 CARBONE L</v>
          </cell>
          <cell r="D2388" t="str">
            <v> 39 CPL</v>
          </cell>
          <cell r="E2388">
            <v>403</v>
          </cell>
          <cell r="F2388" t="str">
            <v>FOOTPLATE U3 CARBON W 39</v>
          </cell>
        </row>
        <row r="2389">
          <cell r="A2389">
            <v>6505042</v>
          </cell>
          <cell r="B2389">
            <v>6505042</v>
          </cell>
          <cell r="C2389" t="str">
            <v>REPOSE-PIEDS U3 CARBONE L</v>
          </cell>
          <cell r="D2389" t="str">
            <v> 42 CPL</v>
          </cell>
          <cell r="E2389">
            <v>403</v>
          </cell>
          <cell r="F2389" t="str">
            <v>FOOTPLATE U3 CARBON W 42</v>
          </cell>
        </row>
        <row r="2390">
          <cell r="A2390">
            <v>6505045</v>
          </cell>
          <cell r="B2390">
            <v>6505045</v>
          </cell>
          <cell r="C2390" t="str">
            <v>REPOSE-PIEDS U3 CARBONE L</v>
          </cell>
          <cell r="D2390" t="str">
            <v> 45 CPL</v>
          </cell>
          <cell r="E2390">
            <v>403</v>
          </cell>
          <cell r="F2390" t="str">
            <v>FOOTPLATE U3 CARBON W 45</v>
          </cell>
        </row>
        <row r="2391">
          <cell r="A2391">
            <v>6506033</v>
          </cell>
          <cell r="B2391">
            <v>6506033</v>
          </cell>
          <cell r="C2391" t="str">
            <v>REPOSE-PIEDS X CARBONE L </v>
          </cell>
          <cell r="D2391" t="str">
            <v>33 CPL</v>
          </cell>
          <cell r="E2391" t="e">
            <v>#N/A</v>
          </cell>
          <cell r="F2391" t="str">
            <v>FOOTPLATE X CARBON W 33 C</v>
          </cell>
        </row>
        <row r="2392">
          <cell r="A2392">
            <v>6506036</v>
          </cell>
          <cell r="B2392">
            <v>6506036</v>
          </cell>
          <cell r="C2392" t="str">
            <v>REPOSE-PIEDS X CARBONE L </v>
          </cell>
          <cell r="D2392" t="str">
            <v>36 CPL</v>
          </cell>
          <cell r="E2392" t="e">
            <v>#N/A</v>
          </cell>
          <cell r="F2392" t="str">
            <v>FOOTPLATE X CARBON W 36 C</v>
          </cell>
        </row>
        <row r="2393">
          <cell r="A2393">
            <v>6506039</v>
          </cell>
          <cell r="B2393">
            <v>6506039</v>
          </cell>
          <cell r="C2393" t="str">
            <v>REPOSE-PIEDS X CARBONE L </v>
          </cell>
          <cell r="D2393" t="str">
            <v>39 CPL</v>
          </cell>
          <cell r="E2393" t="e">
            <v>#N/A</v>
          </cell>
          <cell r="F2393" t="str">
            <v>FOOTPLATE X CARBON W 39 C</v>
          </cell>
        </row>
        <row r="2394">
          <cell r="A2394">
            <v>6506042</v>
          </cell>
          <cell r="B2394">
            <v>6506042</v>
          </cell>
          <cell r="C2394" t="str">
            <v>REPOSE-PIEDS X CARBONE L </v>
          </cell>
          <cell r="D2394" t="str">
            <v>42 CPL</v>
          </cell>
          <cell r="E2394" t="e">
            <v>#N/A</v>
          </cell>
          <cell r="F2394" t="str">
            <v>FOOTPLATE X CARBON W 42 C</v>
          </cell>
        </row>
        <row r="2395">
          <cell r="A2395">
            <v>6506045</v>
          </cell>
          <cell r="B2395">
            <v>6506045</v>
          </cell>
          <cell r="C2395" t="str">
            <v>REPOSE-PIEDS X CARBONE L </v>
          </cell>
          <cell r="D2395" t="str">
            <v>45 CPL</v>
          </cell>
          <cell r="E2395" t="e">
            <v>#N/A</v>
          </cell>
          <cell r="F2395" t="str">
            <v>FOOTPLATE X CARBON W 45 C</v>
          </cell>
        </row>
        <row r="2396">
          <cell r="A2396">
            <v>6601001</v>
          </cell>
          <cell r="B2396">
            <v>6601001</v>
          </cell>
          <cell r="C2396" t="str">
            <v>REPOSE-PIEDS SWING, GAUCH</v>
          </cell>
          <cell r="D2396" t="str">
            <v>E, PARTIE SUPÉRIEURE</v>
          </cell>
          <cell r="E2396">
            <v>180</v>
          </cell>
          <cell r="F2396" t="str">
            <v>FOOTREST SWING LEFT UPPER</v>
          </cell>
        </row>
        <row r="2397">
          <cell r="A2397">
            <v>6601002</v>
          </cell>
          <cell r="B2397">
            <v>6601002</v>
          </cell>
          <cell r="C2397" t="str">
            <v>REPOSE-PIEDS SWING, DROIT</v>
          </cell>
          <cell r="D2397" t="str">
            <v>E, PARTIE SUPÉRIEURE</v>
          </cell>
          <cell r="E2397">
            <v>180</v>
          </cell>
          <cell r="F2397" t="str">
            <v>FOOTREST SWING RIGHT UPPE</v>
          </cell>
        </row>
        <row r="2398">
          <cell r="A2398">
            <v>6603600</v>
          </cell>
          <cell r="B2398">
            <v>6603600</v>
          </cell>
          <cell r="C2398" t="str">
            <v>REPOSE-PIEDS SWING S2 PAI</v>
          </cell>
          <cell r="D2398" t="str">
            <v>RE COMPL. 33/36</v>
          </cell>
          <cell r="E2398">
            <v>718</v>
          </cell>
          <cell r="F2398" t="str">
            <v>FOOTREST SWING S2 PAIR CO</v>
          </cell>
        </row>
        <row r="2399">
          <cell r="A2399">
            <v>6603601</v>
          </cell>
          <cell r="B2399">
            <v>6603601</v>
          </cell>
          <cell r="C2399" t="str">
            <v>REPOSE-PIEDS SWING S2 GAU</v>
          </cell>
          <cell r="D2399" t="str">
            <v>CHE COMPL 33/36</v>
          </cell>
          <cell r="E2399">
            <v>359</v>
          </cell>
          <cell r="F2399" t="str">
            <v>FOOTREST SWING S2 LEFT CO</v>
          </cell>
        </row>
        <row r="2400">
          <cell r="A2400">
            <v>6603602</v>
          </cell>
          <cell r="B2400">
            <v>6603602</v>
          </cell>
          <cell r="C2400" t="str">
            <v>REPOSE-PIEDS SWING S2 DRO</v>
          </cell>
          <cell r="D2400" t="str">
            <v>ITE COMPL 33/36</v>
          </cell>
          <cell r="E2400">
            <v>359</v>
          </cell>
          <cell r="F2400" t="str">
            <v>FOOTREST SWING S2 RIGHT C</v>
          </cell>
        </row>
        <row r="2401">
          <cell r="A2401">
            <v>6603900</v>
          </cell>
          <cell r="B2401">
            <v>6603900</v>
          </cell>
          <cell r="C2401" t="str">
            <v>REPOSE-PIEDS SWING S2 PAI</v>
          </cell>
          <cell r="D2401" t="str">
            <v>RE COMPL. 39/42</v>
          </cell>
          <cell r="E2401">
            <v>718</v>
          </cell>
          <cell r="F2401" t="str">
            <v>FOOTREST SWING S2 PAIR CO</v>
          </cell>
        </row>
        <row r="2402">
          <cell r="A2402">
            <v>6603901</v>
          </cell>
          <cell r="B2402">
            <v>6603901</v>
          </cell>
          <cell r="C2402" t="str">
            <v>REPOSE-PIEDS SWING S2 GAU</v>
          </cell>
          <cell r="D2402" t="str">
            <v>CHE COMPL 39/42</v>
          </cell>
          <cell r="E2402">
            <v>359</v>
          </cell>
          <cell r="F2402" t="str">
            <v>FOOTREST SWING S2 LEFT CO</v>
          </cell>
        </row>
        <row r="2403">
          <cell r="A2403">
            <v>6603902</v>
          </cell>
          <cell r="B2403">
            <v>6603902</v>
          </cell>
          <cell r="C2403" t="str">
            <v>REPOSE-PIEDS SWING S2 DRO</v>
          </cell>
          <cell r="D2403" t="str">
            <v>ITE COMPL 39/42</v>
          </cell>
          <cell r="E2403">
            <v>359</v>
          </cell>
          <cell r="F2403" t="str">
            <v>FOOTREST SWING S2 RIGHT C</v>
          </cell>
        </row>
        <row r="2404">
          <cell r="A2404">
            <v>6604500</v>
          </cell>
          <cell r="B2404">
            <v>6604500</v>
          </cell>
          <cell r="C2404" t="str">
            <v>REPOSE-PIEDS SWING S2 PAI</v>
          </cell>
          <cell r="D2404" t="str">
            <v>RE COMPL 45</v>
          </cell>
          <cell r="E2404">
            <v>718</v>
          </cell>
          <cell r="F2404" t="str">
            <v>FOOTREST SWING S2 PAIR CO</v>
          </cell>
        </row>
        <row r="2405">
          <cell r="A2405">
            <v>6604501</v>
          </cell>
          <cell r="B2405">
            <v>6604501</v>
          </cell>
          <cell r="C2405" t="str">
            <v>REPOSE-PIEDS SWING S2 GAU</v>
          </cell>
          <cell r="D2405" t="str">
            <v>CHE COMPL 45</v>
          </cell>
          <cell r="E2405">
            <v>359</v>
          </cell>
          <cell r="F2405" t="str">
            <v>FOOTREST SWING S2 LEFT CO</v>
          </cell>
        </row>
        <row r="2406">
          <cell r="A2406">
            <v>6604502</v>
          </cell>
          <cell r="B2406">
            <v>6604502</v>
          </cell>
          <cell r="C2406" t="str">
            <v>REPOSE-PIEDS SWING S2 DRO</v>
          </cell>
          <cell r="D2406" t="str">
            <v>ITE COMPL 45</v>
          </cell>
          <cell r="E2406">
            <v>359</v>
          </cell>
          <cell r="F2406" t="str">
            <v>FOOTREST SWING S2RIGHT CO</v>
          </cell>
        </row>
        <row r="2407">
          <cell r="A2407">
            <v>6623600</v>
          </cell>
          <cell r="B2407">
            <v>6623600</v>
          </cell>
          <cell r="C2407" t="str">
            <v>REPOSE-PIEDS SWING S2 RAL</v>
          </cell>
          <cell r="D2407" t="str">
            <v>LONGÉ 33/36</v>
          </cell>
          <cell r="E2407">
            <v>718</v>
          </cell>
          <cell r="F2407" t="str">
            <v>FOOTREST SWING S2 EXTENDE</v>
          </cell>
        </row>
        <row r="2408">
          <cell r="A2408">
            <v>6623601</v>
          </cell>
          <cell r="B2408">
            <v>6623601</v>
          </cell>
          <cell r="C2408" t="str">
            <v>REPOSE-PIEDS SWING S2 GAU</v>
          </cell>
          <cell r="D2408" t="str">
            <v>CHE RALLONGÉ 33/36</v>
          </cell>
          <cell r="E2408">
            <v>359</v>
          </cell>
          <cell r="F2408" t="str">
            <v>FOOTREST SWING S2 LEFT EX</v>
          </cell>
        </row>
        <row r="2409">
          <cell r="A2409">
            <v>6623602</v>
          </cell>
          <cell r="B2409">
            <v>6623602</v>
          </cell>
          <cell r="C2409" t="str">
            <v>REPOSE-PIEDS SWING S2 À D</v>
          </cell>
          <cell r="D2409" t="str">
            <v>ROITE RALLONGÉ 33/36</v>
          </cell>
          <cell r="E2409">
            <v>359</v>
          </cell>
          <cell r="F2409" t="str">
            <v>FOOTREST SWING S2 RIGHT E</v>
          </cell>
        </row>
        <row r="2410">
          <cell r="A2410">
            <v>6623900</v>
          </cell>
          <cell r="B2410">
            <v>6623900</v>
          </cell>
          <cell r="C2410" t="str">
            <v>REPOSE-PIEDS SWING S2 RAL</v>
          </cell>
          <cell r="D2410" t="str">
            <v>LONGÉ 39/42</v>
          </cell>
          <cell r="E2410">
            <v>718</v>
          </cell>
          <cell r="F2410" t="str">
            <v>FOOTREST SWING S2 EXTENDE</v>
          </cell>
        </row>
        <row r="2411">
          <cell r="A2411">
            <v>6623901</v>
          </cell>
          <cell r="B2411">
            <v>6623901</v>
          </cell>
          <cell r="C2411" t="str">
            <v>REPOSE-PIEDS SWING S2 À G</v>
          </cell>
          <cell r="D2411" t="str">
            <v>AUCHE RALLONGÉ</v>
          </cell>
          <cell r="E2411">
            <v>359</v>
          </cell>
          <cell r="F2411" t="str">
            <v>FOOTREST SWING S2 LEFT EX</v>
          </cell>
        </row>
        <row r="2412">
          <cell r="A2412">
            <v>6623902</v>
          </cell>
          <cell r="B2412">
            <v>6623902</v>
          </cell>
          <cell r="C2412" t="str">
            <v>REPOSE-PIEDS SWING S2 À D</v>
          </cell>
          <cell r="D2412" t="str">
            <v>ROITE RALLONGÉ 39/42</v>
          </cell>
          <cell r="E2412">
            <v>359</v>
          </cell>
          <cell r="F2412" t="str">
            <v>FOOTREST SWING S2 RIGHT E</v>
          </cell>
        </row>
        <row r="2413">
          <cell r="A2413">
            <v>6624500</v>
          </cell>
          <cell r="B2413">
            <v>6624500</v>
          </cell>
          <cell r="C2413" t="str">
            <v>REPOSE-PIEDS SWING S2 PAI</v>
          </cell>
          <cell r="D2413" t="str">
            <v>RE RALLONGÉ 45</v>
          </cell>
          <cell r="E2413">
            <v>718</v>
          </cell>
          <cell r="F2413" t="str">
            <v>FOOTREST SWING S2 PAIR EX</v>
          </cell>
        </row>
        <row r="2414">
          <cell r="A2414">
            <v>6624501</v>
          </cell>
          <cell r="B2414">
            <v>6624501</v>
          </cell>
          <cell r="C2414" t="str">
            <v>REPOSE-PIEDS SWING S2 À G</v>
          </cell>
          <cell r="D2414" t="str">
            <v>AUCHE RALLONGÉ 45</v>
          </cell>
          <cell r="E2414">
            <v>359</v>
          </cell>
          <cell r="F2414" t="str">
            <v>FOOTREST SWING S2 LEFT EX</v>
          </cell>
        </row>
        <row r="2415">
          <cell r="A2415">
            <v>6624502</v>
          </cell>
          <cell r="B2415">
            <v>6624502</v>
          </cell>
          <cell r="C2415" t="str">
            <v>REPOSE-PIEDS SWING S2 À D</v>
          </cell>
          <cell r="D2415" t="str">
            <v>ROITE RALLONGÉ 45</v>
          </cell>
          <cell r="E2415">
            <v>359</v>
          </cell>
          <cell r="F2415" t="str">
            <v>FOOTREST SWING S2 RIGHT E</v>
          </cell>
        </row>
        <row r="2416">
          <cell r="A2416">
            <v>6701001</v>
          </cell>
          <cell r="B2416">
            <v>6701001</v>
          </cell>
          <cell r="C2416" t="str">
            <v>BAGUE REPOSE-PIEDS NOUVEA</v>
          </cell>
          <cell r="D2416" t="str">
            <v>U</v>
          </cell>
          <cell r="E2416">
            <v>13</v>
          </cell>
          <cell r="F2416" t="str">
            <v>BUSHING FOOTREST NEW</v>
          </cell>
        </row>
        <row r="2417">
          <cell r="A2417">
            <v>6701004</v>
          </cell>
          <cell r="B2417">
            <v>6701004</v>
          </cell>
          <cell r="C2417" t="str">
            <v>RESSORT DE TRACTION REPOS</v>
          </cell>
          <cell r="D2417" t="str">
            <v>E-PIEDS</v>
          </cell>
          <cell r="E2417">
            <v>20</v>
          </cell>
          <cell r="F2417" t="str">
            <v>SPRING FOOTREST</v>
          </cell>
        </row>
        <row r="2418">
          <cell r="A2418">
            <v>6701018</v>
          </cell>
          <cell r="B2418">
            <v>6701018</v>
          </cell>
          <cell r="C2418" t="str">
            <v>GOUPILLE ÉLASTIQUE 3X20</v>
          </cell>
          <cell r="D2418" t="str">
            <v xml:space="preserve"> </v>
          </cell>
          <cell r="E2418">
            <v>4</v>
          </cell>
          <cell r="F2418" t="str">
            <v>SPRINGY TUBE-PIN 3X20</v>
          </cell>
        </row>
        <row r="2419">
          <cell r="A2419">
            <v>6701019</v>
          </cell>
          <cell r="B2419">
            <v>6701019</v>
          </cell>
          <cell r="C2419" t="str">
            <v>PITON SANGLE TALONNIÈRE</v>
          </cell>
          <cell r="D2419" t="str">
            <v xml:space="preserve"> </v>
          </cell>
          <cell r="E2419">
            <v>16</v>
          </cell>
          <cell r="F2419" t="str">
            <v>PIN HEEL STRAP</v>
          </cell>
        </row>
        <row r="2420">
          <cell r="A2420">
            <v>6703300</v>
          </cell>
          <cell r="B2420">
            <v>6703300</v>
          </cell>
          <cell r="C2420" t="str">
            <v>REPOSE-PIEDS PLIABLE NOUV</v>
          </cell>
          <cell r="D2420" t="str">
            <v>EAU 33/36, PAIRE</v>
          </cell>
          <cell r="E2420">
            <v>364</v>
          </cell>
          <cell r="F2420" t="str">
            <v>FOLDABLE FOOTREST NEW 33/</v>
          </cell>
        </row>
        <row r="2421">
          <cell r="A2421">
            <v>6703301</v>
          </cell>
          <cell r="B2421">
            <v>6703301</v>
          </cell>
          <cell r="C2421" t="str">
            <v>REPOSE-PIEDS PLIABLE NOUV</v>
          </cell>
          <cell r="D2421" t="str">
            <v>EAU 33/36, GAUCHE</v>
          </cell>
          <cell r="E2421">
            <v>180</v>
          </cell>
          <cell r="F2421" t="str">
            <v>FOLDABLE FOOTREST NEW 33/</v>
          </cell>
        </row>
        <row r="2422">
          <cell r="A2422">
            <v>6703302</v>
          </cell>
          <cell r="B2422">
            <v>6703302</v>
          </cell>
          <cell r="C2422" t="str">
            <v>REPOSE-PIEDS PLIABLE NOUV</v>
          </cell>
          <cell r="D2422" t="str">
            <v>EAU 33/36, DROITE</v>
          </cell>
          <cell r="E2422">
            <v>180</v>
          </cell>
          <cell r="F2422" t="str">
            <v>FOLDABLE FOOTREST NEW 33/</v>
          </cell>
        </row>
        <row r="2423">
          <cell r="A2423">
            <v>6703900</v>
          </cell>
          <cell r="B2423">
            <v>6703900</v>
          </cell>
          <cell r="C2423" t="str">
            <v>REPOSE-PIEDS PLIABLE NOUV</v>
          </cell>
          <cell r="D2423" t="str">
            <v>EAU 39/42, PAIRE</v>
          </cell>
          <cell r="E2423">
            <v>364</v>
          </cell>
          <cell r="F2423" t="str">
            <v>FOLDABLE FOOTREST NEW 39/</v>
          </cell>
        </row>
        <row r="2424">
          <cell r="A2424">
            <v>6703901</v>
          </cell>
          <cell r="B2424">
            <v>6703901</v>
          </cell>
          <cell r="C2424" t="str">
            <v>REPOSE-PIEDS PLIABLE NOUV</v>
          </cell>
          <cell r="D2424" t="str">
            <v>EAU 39/42, GAUCHE</v>
          </cell>
          <cell r="E2424">
            <v>180</v>
          </cell>
          <cell r="F2424" t="str">
            <v>FOLDABLE FOOTREST NEW 39/</v>
          </cell>
        </row>
        <row r="2425">
          <cell r="A2425">
            <v>6703902</v>
          </cell>
          <cell r="B2425">
            <v>6703902</v>
          </cell>
          <cell r="C2425" t="str">
            <v>REPOSE-PIEDS PLIABLE NOUV</v>
          </cell>
          <cell r="D2425" t="str">
            <v>EAU 39/42, DROITE</v>
          </cell>
          <cell r="E2425">
            <v>180</v>
          </cell>
          <cell r="F2425" t="str">
            <v>FOLDABLE FOOTREST NEW 39/</v>
          </cell>
        </row>
        <row r="2426">
          <cell r="A2426">
            <v>6704500</v>
          </cell>
          <cell r="B2426">
            <v>6704500</v>
          </cell>
          <cell r="C2426" t="str">
            <v>REPOSE-PIEDS PLIABLE NOUV</v>
          </cell>
          <cell r="D2426" t="str">
            <v>EAU 45, PAIRE</v>
          </cell>
          <cell r="E2426">
            <v>364</v>
          </cell>
          <cell r="F2426" t="str">
            <v>FOLDABLE FOOTREST NEW 45</v>
          </cell>
        </row>
        <row r="2427">
          <cell r="A2427">
            <v>6704501</v>
          </cell>
          <cell r="B2427">
            <v>6704501</v>
          </cell>
          <cell r="C2427" t="str">
            <v>REPOSE-PIEDS PLIABLE NOUV</v>
          </cell>
          <cell r="D2427" t="str">
            <v>EAU 45, GAUCHE</v>
          </cell>
          <cell r="E2427">
            <v>180</v>
          </cell>
          <cell r="F2427" t="str">
            <v>FOLDABLE FOOTREST NEW 45</v>
          </cell>
        </row>
        <row r="2428">
          <cell r="A2428">
            <v>6704502</v>
          </cell>
          <cell r="B2428">
            <v>6704502</v>
          </cell>
          <cell r="C2428" t="str">
            <v>REPOSE-PIEDS PLIABLE NOUV</v>
          </cell>
          <cell r="D2428" t="str">
            <v>EAU 45, DROITE</v>
          </cell>
          <cell r="E2428">
            <v>180</v>
          </cell>
          <cell r="F2428" t="str">
            <v>FOLDABLE FOOTREST NEW 45</v>
          </cell>
        </row>
        <row r="2429">
          <cell r="A2429">
            <v>6705000</v>
          </cell>
          <cell r="B2429">
            <v>6705000</v>
          </cell>
          <cell r="C2429" t="str">
            <v>REPOSE-PIEDS PLIABLE NOUV</v>
          </cell>
          <cell r="D2429" t="str">
            <v>EAU 50, PAIRE</v>
          </cell>
          <cell r="E2429">
            <v>364</v>
          </cell>
          <cell r="F2429" t="str">
            <v>FOLDABLE FOOTREST NEW 50</v>
          </cell>
        </row>
        <row r="2430">
          <cell r="A2430">
            <v>6705001</v>
          </cell>
          <cell r="B2430">
            <v>6705001</v>
          </cell>
          <cell r="C2430" t="str">
            <v>REPOSE-PIEDS PLIABLE NOUV</v>
          </cell>
          <cell r="D2430" t="str">
            <v>EAU 50, GAUCHE</v>
          </cell>
          <cell r="E2430">
            <v>180</v>
          </cell>
          <cell r="F2430" t="str">
            <v>FOLDABLE FOOTREST NEW 50</v>
          </cell>
        </row>
        <row r="2431">
          <cell r="A2431">
            <v>6705002</v>
          </cell>
          <cell r="B2431">
            <v>6705002</v>
          </cell>
          <cell r="C2431" t="str">
            <v>REPOSE-PIEDS PLIABLE NOUV</v>
          </cell>
          <cell r="D2431" t="str">
            <v>EAU 50, DROITE</v>
          </cell>
          <cell r="E2431">
            <v>180</v>
          </cell>
          <cell r="F2431" t="str">
            <v>FOLDABLE FOOTREST NEW 50</v>
          </cell>
        </row>
        <row r="2432">
          <cell r="A2432">
            <v>6713301</v>
          </cell>
          <cell r="B2432">
            <v>6713301</v>
          </cell>
          <cell r="C2432" t="str">
            <v>REPOSE-PIEDS NOUVEAU 33/3</v>
          </cell>
          <cell r="D2432" t="str">
            <v>6, GAUCHE</v>
          </cell>
          <cell r="E2432">
            <v>70</v>
          </cell>
          <cell r="F2432" t="str">
            <v>FOOTPLATE NEW 33/36 LEFT</v>
          </cell>
        </row>
        <row r="2433">
          <cell r="A2433">
            <v>6713302</v>
          </cell>
          <cell r="B2433">
            <v>6713302</v>
          </cell>
          <cell r="C2433" t="str">
            <v>REPOSE-PIEDS NOUVEAU 33/3</v>
          </cell>
          <cell r="D2433" t="str">
            <v>6, DROITE</v>
          </cell>
          <cell r="E2433">
            <v>70</v>
          </cell>
          <cell r="F2433" t="str">
            <v>FOOTPLATE NEW 33/36 RIGHT</v>
          </cell>
        </row>
        <row r="2434">
          <cell r="A2434">
            <v>6713311</v>
          </cell>
          <cell r="B2434">
            <v>6713311</v>
          </cell>
          <cell r="C2434" t="str">
            <v>REPOSE-PIEDS GRAND 33/36</v>
          </cell>
          <cell r="D2434" t="str">
            <v>GAUCHE</v>
          </cell>
          <cell r="E2434">
            <v>70</v>
          </cell>
          <cell r="F2434" t="str">
            <v>FOOTPLATE LARGE 33/36 LEF</v>
          </cell>
        </row>
        <row r="2435">
          <cell r="A2435">
            <v>6713312</v>
          </cell>
          <cell r="B2435">
            <v>6713312</v>
          </cell>
          <cell r="C2435" t="str">
            <v>REPOSE-PIEDS GRAND 33/36</v>
          </cell>
          <cell r="D2435" t="str">
            <v>DROITE</v>
          </cell>
          <cell r="E2435">
            <v>70</v>
          </cell>
          <cell r="F2435" t="str">
            <v>FOOTPLATE LARGE 33/36 RIG</v>
          </cell>
        </row>
        <row r="2436">
          <cell r="A2436">
            <v>6713901</v>
          </cell>
          <cell r="B2436">
            <v>6713901</v>
          </cell>
          <cell r="C2436" t="str">
            <v>REPOSE-PIEDS NOUVEAU 39/4</v>
          </cell>
          <cell r="D2436" t="str">
            <v>2, GAUCHE</v>
          </cell>
          <cell r="E2436">
            <v>73</v>
          </cell>
          <cell r="F2436" t="str">
            <v>FOOTPLATE NEW 39/42 LEFT</v>
          </cell>
        </row>
        <row r="2437">
          <cell r="A2437">
            <v>6713902</v>
          </cell>
          <cell r="B2437">
            <v>6713902</v>
          </cell>
          <cell r="C2437" t="str">
            <v>REPOSE-PIEDS NOUVEAU 39/4</v>
          </cell>
          <cell r="D2437" t="str">
            <v>2, DROITE</v>
          </cell>
          <cell r="E2437">
            <v>73</v>
          </cell>
          <cell r="F2437" t="str">
            <v>FOOTPLATE NEW 39/42 RIGHT</v>
          </cell>
        </row>
        <row r="2438">
          <cell r="A2438">
            <v>6713911</v>
          </cell>
          <cell r="B2438">
            <v>6713911</v>
          </cell>
          <cell r="C2438" t="str">
            <v>REPOSE-PIEDS GRAND 39/42</v>
          </cell>
          <cell r="D2438" t="str">
            <v>GAUCHE</v>
          </cell>
          <cell r="E2438">
            <v>73</v>
          </cell>
          <cell r="F2438" t="str">
            <v>FOOTPLATE LARGE 39/42 LEF</v>
          </cell>
        </row>
        <row r="2439">
          <cell r="A2439">
            <v>6713912</v>
          </cell>
          <cell r="B2439">
            <v>6713912</v>
          </cell>
          <cell r="C2439" t="str">
            <v>REPOSE-PIEDS GRAND 39/42</v>
          </cell>
          <cell r="D2439" t="str">
            <v>DROITE</v>
          </cell>
          <cell r="E2439">
            <v>73</v>
          </cell>
          <cell r="F2439" t="str">
            <v>FOOTPLATE LARGE 39/42 RIG</v>
          </cell>
        </row>
        <row r="2440">
          <cell r="A2440">
            <v>6714501</v>
          </cell>
          <cell r="B2440">
            <v>6714501</v>
          </cell>
          <cell r="C2440" t="str">
            <v>REPOSE-PIEDS NOUVEAU 45 G</v>
          </cell>
          <cell r="D2440" t="str">
            <v>AUCHE</v>
          </cell>
          <cell r="E2440">
            <v>70</v>
          </cell>
          <cell r="F2440" t="str">
            <v>FOOTPLATE NEW 45 LEFT</v>
          </cell>
        </row>
        <row r="2441">
          <cell r="A2441">
            <v>6714502</v>
          </cell>
          <cell r="B2441">
            <v>6714502</v>
          </cell>
          <cell r="C2441" t="str">
            <v>REPOSE-PIEDS NOUVEAU 45 D</v>
          </cell>
          <cell r="D2441" t="str">
            <v>ROITE</v>
          </cell>
          <cell r="E2441">
            <v>70</v>
          </cell>
          <cell r="F2441" t="str">
            <v>FOOTPLATE NEW 45 RIGHT</v>
          </cell>
        </row>
        <row r="2442">
          <cell r="A2442">
            <v>6714511</v>
          </cell>
          <cell r="B2442">
            <v>6714511</v>
          </cell>
          <cell r="C2442" t="str">
            <v>REPOSE-PIEDS GRAND 45/50</v>
          </cell>
          <cell r="D2442" t="str">
            <v>GAUCHE</v>
          </cell>
          <cell r="E2442">
            <v>73</v>
          </cell>
          <cell r="F2442" t="str">
            <v>FOOTPLATE LARGE 45/50 LEF</v>
          </cell>
        </row>
        <row r="2443">
          <cell r="A2443">
            <v>6714512</v>
          </cell>
          <cell r="B2443">
            <v>6714512</v>
          </cell>
          <cell r="C2443" t="str">
            <v>REPOSE-PIEDS GRAND 45/50</v>
          </cell>
          <cell r="D2443" t="str">
            <v>DROITE</v>
          </cell>
          <cell r="E2443">
            <v>73</v>
          </cell>
          <cell r="F2443" t="str">
            <v>FOOTPLATE LARGE 45/50 RIG</v>
          </cell>
        </row>
        <row r="2444">
          <cell r="A2444">
            <v>6715001</v>
          </cell>
          <cell r="B2444">
            <v>6715001</v>
          </cell>
          <cell r="C2444" t="str">
            <v>REPOSE-PIEDS NOUVEAU 50 G</v>
          </cell>
          <cell r="D2444" t="str">
            <v>AUCHE</v>
          </cell>
          <cell r="E2444">
            <v>70</v>
          </cell>
          <cell r="F2444" t="str">
            <v>FOOTPLATE NEW 50 LEFT</v>
          </cell>
        </row>
        <row r="2445">
          <cell r="A2445">
            <v>6715002</v>
          </cell>
          <cell r="B2445">
            <v>6715002</v>
          </cell>
          <cell r="C2445" t="str">
            <v>REPOSE-PIEDS NOUVEAU 50 D</v>
          </cell>
          <cell r="D2445" t="str">
            <v>ROITE</v>
          </cell>
          <cell r="E2445">
            <v>70</v>
          </cell>
          <cell r="F2445" t="str">
            <v>FOOTPLATE NEW 50 RIGHT</v>
          </cell>
        </row>
        <row r="2446">
          <cell r="A2446">
            <v>6723300</v>
          </cell>
          <cell r="B2446">
            <v>6723300</v>
          </cell>
          <cell r="C2446" t="str">
            <v>REPOSE-PIEDS REPLIABLE RA</v>
          </cell>
          <cell r="D2446" t="str">
            <v>LLONGÉ 33/36 NOUV. PAIRE</v>
          </cell>
          <cell r="E2446">
            <v>364</v>
          </cell>
          <cell r="F2446" t="str">
            <v>FOLDABLE FOOTREST EXTENDE</v>
          </cell>
        </row>
        <row r="2447">
          <cell r="A2447">
            <v>6723301</v>
          </cell>
          <cell r="B2447">
            <v>6723301</v>
          </cell>
          <cell r="C2447" t="str">
            <v>REPOSE-PIEDS REPLIABLE RA</v>
          </cell>
          <cell r="D2447" t="str">
            <v>LLONGÉ 33/36 NOUV. GAUCHE</v>
          </cell>
          <cell r="E2447">
            <v>180</v>
          </cell>
          <cell r="F2447" t="str">
            <v>FOLDABLE FOOTREST EXTENDE</v>
          </cell>
        </row>
        <row r="2448">
          <cell r="A2448">
            <v>6723302</v>
          </cell>
          <cell r="B2448">
            <v>6723302</v>
          </cell>
          <cell r="C2448" t="str">
            <v>REPOSE-PIEDS REPLIABLE RA</v>
          </cell>
          <cell r="D2448" t="str">
            <v>LLONGÉ 33/36 NOUV. DROITE</v>
          </cell>
          <cell r="E2448">
            <v>180</v>
          </cell>
          <cell r="F2448" t="str">
            <v>FOLDABLE FOOTREST EXTENDE</v>
          </cell>
        </row>
        <row r="2449">
          <cell r="A2449">
            <v>6723900</v>
          </cell>
          <cell r="B2449">
            <v>6723900</v>
          </cell>
          <cell r="C2449" t="str">
            <v>REPOSE-PIEDS REPLIABLE RA</v>
          </cell>
          <cell r="D2449" t="str">
            <v>LLONGÉ 39/42 NOUV. PAIRE</v>
          </cell>
          <cell r="E2449">
            <v>364</v>
          </cell>
          <cell r="F2449" t="str">
            <v>FOLDABLE FOOTREST EXTENDE</v>
          </cell>
        </row>
        <row r="2450">
          <cell r="A2450">
            <v>6723901</v>
          </cell>
          <cell r="B2450">
            <v>6723901</v>
          </cell>
          <cell r="C2450" t="str">
            <v>REPOSE-PIEDS REPLIABLE RA</v>
          </cell>
          <cell r="D2450" t="str">
            <v>LLONGÉ 39/42 NOUV. GAUCHE</v>
          </cell>
          <cell r="E2450">
            <v>180</v>
          </cell>
          <cell r="F2450" t="str">
            <v>FOLDABLE FOOTREST EXTENDE</v>
          </cell>
        </row>
        <row r="2451">
          <cell r="A2451">
            <v>6723902</v>
          </cell>
          <cell r="B2451">
            <v>6723902</v>
          </cell>
          <cell r="C2451" t="str">
            <v>REPOSE-PIEDS REPLIABLE RA</v>
          </cell>
          <cell r="D2451" t="str">
            <v>LLONGÉ 39/42 NOUV. DROITE</v>
          </cell>
          <cell r="E2451">
            <v>180</v>
          </cell>
          <cell r="F2451" t="str">
            <v>FOLDABLE FOOTREST EXTENDE</v>
          </cell>
        </row>
        <row r="2452">
          <cell r="A2452">
            <v>6724500</v>
          </cell>
          <cell r="B2452">
            <v>6724500</v>
          </cell>
          <cell r="C2452" t="str">
            <v>REPOSE-PIEDS REPLIABLE RA</v>
          </cell>
          <cell r="D2452" t="str">
            <v>LLONGÉ 45 NOUV. PAIRE</v>
          </cell>
          <cell r="E2452">
            <v>364</v>
          </cell>
          <cell r="F2452" t="str">
            <v>FOLDABLE FOOTREST EXTENDE</v>
          </cell>
        </row>
        <row r="2453">
          <cell r="A2453">
            <v>6724501</v>
          </cell>
          <cell r="B2453">
            <v>6724501</v>
          </cell>
          <cell r="C2453" t="str">
            <v>REPOSE-PIEDS REPLIABLE RA</v>
          </cell>
          <cell r="D2453" t="str">
            <v>LLONGÉ 45 NOUVEAU GAUCHE</v>
          </cell>
          <cell r="E2453">
            <v>180</v>
          </cell>
          <cell r="F2453" t="str">
            <v>FOLDABLE FOOTREST EXTENDE</v>
          </cell>
        </row>
        <row r="2454">
          <cell r="A2454">
            <v>6724502</v>
          </cell>
          <cell r="B2454">
            <v>6724502</v>
          </cell>
          <cell r="C2454" t="str">
            <v>REPOSE-PIEDS REPLIABLE RA</v>
          </cell>
          <cell r="D2454" t="str">
            <v>LLONGÉ 45 NOUVEAU DROITE</v>
          </cell>
          <cell r="E2454">
            <v>180</v>
          </cell>
          <cell r="F2454" t="str">
            <v>FOLDABLE FOOTREST EXTENDE</v>
          </cell>
        </row>
        <row r="2455">
          <cell r="A2455">
            <v>6725000</v>
          </cell>
          <cell r="B2455">
            <v>6725000</v>
          </cell>
          <cell r="C2455" t="str">
            <v>REPOSE-PIEDS REPLIABLE RA</v>
          </cell>
          <cell r="D2455" t="str">
            <v>LLONGÉ 50 NOUVEAU PAIRE</v>
          </cell>
          <cell r="E2455">
            <v>364</v>
          </cell>
          <cell r="F2455" t="str">
            <v>FOLDABLE FOOTREST EXTENDE</v>
          </cell>
        </row>
        <row r="2456">
          <cell r="A2456">
            <v>6725001</v>
          </cell>
          <cell r="B2456">
            <v>6725001</v>
          </cell>
          <cell r="C2456" t="str">
            <v>REPOSE-PIEDS REPLIABLE RA</v>
          </cell>
          <cell r="D2456" t="str">
            <v>LLONGÉ 50 NOUVEAU GAUCHE</v>
          </cell>
          <cell r="E2456">
            <v>180</v>
          </cell>
          <cell r="F2456" t="str">
            <v>FOLDABLE FOOTREST EXTENDE</v>
          </cell>
        </row>
        <row r="2457">
          <cell r="A2457">
            <v>6725002</v>
          </cell>
          <cell r="B2457">
            <v>6725002</v>
          </cell>
          <cell r="C2457" t="str">
            <v>REPOSE-PIEDS REPLIABLE RA</v>
          </cell>
          <cell r="D2457" t="str">
            <v>LLONGÉ 50 NOUVEAU DROITE</v>
          </cell>
          <cell r="E2457">
            <v>180</v>
          </cell>
          <cell r="F2457" t="str">
            <v>FOLDABLE FOOTREST EXTENDE</v>
          </cell>
        </row>
        <row r="2458">
          <cell r="A2458">
            <v>6733300</v>
          </cell>
          <cell r="B2458">
            <v>6733300</v>
          </cell>
          <cell r="C2458" t="str">
            <v>REPOSE-PIEDS PLIABLE GRAN</v>
          </cell>
          <cell r="D2458" t="str">
            <v>D 33/36 COMPL. PAIRE</v>
          </cell>
          <cell r="E2458">
            <v>432</v>
          </cell>
          <cell r="F2458" t="str">
            <v>FOLDABLE FOOTREST LARGE 3</v>
          </cell>
        </row>
        <row r="2459">
          <cell r="A2459">
            <v>6733301</v>
          </cell>
          <cell r="B2459">
            <v>6733301</v>
          </cell>
          <cell r="C2459" t="str">
            <v>REPOSE-PIEDS PLIABLE GRAN</v>
          </cell>
          <cell r="D2459" t="str">
            <v>D 33/36, GAUCHE</v>
          </cell>
          <cell r="E2459">
            <v>217</v>
          </cell>
          <cell r="F2459" t="str">
            <v>FOLDABLE FOOTREST LARGE 3</v>
          </cell>
        </row>
        <row r="2460">
          <cell r="A2460">
            <v>6733302</v>
          </cell>
          <cell r="B2460">
            <v>6733302</v>
          </cell>
          <cell r="C2460" t="str">
            <v>REPOSE-PIEDS PLIABLE GRAN</v>
          </cell>
          <cell r="D2460" t="str">
            <v>D 33/36, DROITE</v>
          </cell>
          <cell r="E2460">
            <v>217</v>
          </cell>
          <cell r="F2460" t="str">
            <v>FOLDABLE FOOTREST LARGE 3</v>
          </cell>
        </row>
        <row r="2461">
          <cell r="A2461">
            <v>6733900</v>
          </cell>
          <cell r="B2461">
            <v>6733900</v>
          </cell>
          <cell r="C2461" t="str">
            <v>REPOSE-PIEDS PLIABLE GRAN</v>
          </cell>
          <cell r="D2461" t="str">
            <v>D 39/42 COMPL. PAIRE</v>
          </cell>
          <cell r="E2461">
            <v>432</v>
          </cell>
          <cell r="F2461" t="str">
            <v>FOLDABLE FOOTREST LARGE 3</v>
          </cell>
        </row>
        <row r="2462">
          <cell r="A2462">
            <v>6733901</v>
          </cell>
          <cell r="B2462">
            <v>6733901</v>
          </cell>
          <cell r="C2462" t="str">
            <v>REPOSE-PIEDS PLIABLE GRAN</v>
          </cell>
          <cell r="D2462" t="str">
            <v>D 39/42, GAUCHE</v>
          </cell>
          <cell r="E2462">
            <v>217</v>
          </cell>
          <cell r="F2462" t="str">
            <v>FOLDABLE FOOTREST LARGE 3</v>
          </cell>
        </row>
        <row r="2463">
          <cell r="A2463">
            <v>6733902</v>
          </cell>
          <cell r="B2463">
            <v>6733902</v>
          </cell>
          <cell r="C2463" t="str">
            <v>REPOSE-PIEDS PLIABLE GRAN</v>
          </cell>
          <cell r="D2463" t="str">
            <v>D 39/42, DROITE</v>
          </cell>
          <cell r="E2463">
            <v>217</v>
          </cell>
          <cell r="F2463" t="str">
            <v>FOLDABLE FOOTREST LARGE 3</v>
          </cell>
        </row>
        <row r="2464">
          <cell r="A2464">
            <v>6734500</v>
          </cell>
          <cell r="B2464">
            <v>6734500</v>
          </cell>
          <cell r="C2464" t="str">
            <v>REPOSE-PIEDS PLIABLE GRAN</v>
          </cell>
          <cell r="D2464" t="str">
            <v>D 45/50 COMPL. PAIRE</v>
          </cell>
          <cell r="E2464">
            <v>432</v>
          </cell>
          <cell r="F2464" t="str">
            <v>FOLDABLE FOOTREST LARGE 4</v>
          </cell>
        </row>
        <row r="2465">
          <cell r="A2465">
            <v>6734501</v>
          </cell>
          <cell r="B2465">
            <v>6734501</v>
          </cell>
          <cell r="C2465" t="str">
            <v>REPOSE-PIEDS PLIABLE GRAN</v>
          </cell>
          <cell r="D2465" t="str">
            <v>D 45/50, GAUCHE</v>
          </cell>
          <cell r="E2465">
            <v>217</v>
          </cell>
          <cell r="F2465" t="str">
            <v>FOLDABLE FOOTREST LARGE 4</v>
          </cell>
        </row>
        <row r="2466">
          <cell r="A2466">
            <v>6734502</v>
          </cell>
          <cell r="B2466">
            <v>6734502</v>
          </cell>
          <cell r="C2466" t="str">
            <v>REPOSE-PIEDS PLIANT GRAND</v>
          </cell>
          <cell r="D2466" t="str">
            <v xml:space="preserve"> 45/50, DROITE</v>
          </cell>
          <cell r="E2466">
            <v>217</v>
          </cell>
          <cell r="F2466" t="str">
            <v>FOLDABLE FOOTREST LARGE 4</v>
          </cell>
        </row>
        <row r="2467">
          <cell r="A2467">
            <v>6743300</v>
          </cell>
          <cell r="B2467">
            <v>6743300</v>
          </cell>
          <cell r="C2467" t="str">
            <v>REPOSE-PIEDS PLIABLE GRAN</v>
          </cell>
          <cell r="D2467" t="str">
            <v>D 33/36 COMPL. PAIRE</v>
          </cell>
          <cell r="E2467">
            <v>403</v>
          </cell>
          <cell r="F2467" t="str">
            <v>FOLDABLE FOOTREST LARGE 3</v>
          </cell>
        </row>
        <row r="2468">
          <cell r="A2468">
            <v>6743301</v>
          </cell>
          <cell r="B2468">
            <v>6743301</v>
          </cell>
          <cell r="C2468" t="str">
            <v>REPOSE-PIEDS PLIABLE GRAN</v>
          </cell>
          <cell r="D2468" t="str">
            <v>D 33/36, GAUCHE</v>
          </cell>
          <cell r="E2468">
            <v>217</v>
          </cell>
          <cell r="F2468" t="str">
            <v>FOLDABLE FOOTREST LARGE 3</v>
          </cell>
        </row>
        <row r="2469">
          <cell r="A2469">
            <v>6743302</v>
          </cell>
          <cell r="B2469">
            <v>6743302</v>
          </cell>
          <cell r="C2469" t="str">
            <v>REPOSE-PIEDS PLIABLE GRAN</v>
          </cell>
          <cell r="D2469" t="str">
            <v>D 33/36, DROITE</v>
          </cell>
          <cell r="E2469">
            <v>217</v>
          </cell>
          <cell r="F2469" t="str">
            <v>FOLDABLE FOOTREST LARGE 3</v>
          </cell>
        </row>
        <row r="2470">
          <cell r="A2470">
            <v>6743900</v>
          </cell>
          <cell r="B2470">
            <v>6743900</v>
          </cell>
          <cell r="C2470" t="str">
            <v>REPOSE-PIEDS PLIABLE GRAN</v>
          </cell>
          <cell r="D2470" t="str">
            <v>D 39/42 COMPL. PAIRE</v>
          </cell>
          <cell r="E2470">
            <v>403</v>
          </cell>
          <cell r="F2470" t="str">
            <v>FOLDABLE FOOTREST LARGE 3</v>
          </cell>
        </row>
        <row r="2471">
          <cell r="A2471">
            <v>6743901</v>
          </cell>
          <cell r="B2471">
            <v>6743901</v>
          </cell>
          <cell r="C2471" t="str">
            <v>REPOSE-PIEDS PLIABLE GRAN</v>
          </cell>
          <cell r="D2471" t="str">
            <v>D 39/42, GAUCHE</v>
          </cell>
          <cell r="E2471">
            <v>217</v>
          </cell>
          <cell r="F2471" t="str">
            <v>FOLDABLE FOOTREST LARGE 3</v>
          </cell>
        </row>
        <row r="2472">
          <cell r="A2472">
            <v>6743902</v>
          </cell>
          <cell r="B2472">
            <v>6743902</v>
          </cell>
          <cell r="C2472" t="str">
            <v>REPOSE-PIEDS PLIABLE GRAN</v>
          </cell>
          <cell r="D2472" t="str">
            <v>D 39/42, DROITE</v>
          </cell>
          <cell r="E2472">
            <v>217</v>
          </cell>
          <cell r="F2472" t="str">
            <v>FOLDABLE FOOTREST LARGE 3</v>
          </cell>
        </row>
        <row r="2473">
          <cell r="A2473">
            <v>6744500</v>
          </cell>
          <cell r="B2473">
            <v>6744500</v>
          </cell>
          <cell r="C2473" t="str">
            <v>REPOSE-PIEDS PLIABLE GRAN</v>
          </cell>
          <cell r="D2473" t="str">
            <v>D 45/50 COMPL. PAIRE</v>
          </cell>
          <cell r="E2473">
            <v>403</v>
          </cell>
          <cell r="F2473" t="str">
            <v>FOLDABLE FOOTREST LARGE 4</v>
          </cell>
        </row>
        <row r="2474">
          <cell r="A2474">
            <v>6744501</v>
          </cell>
          <cell r="B2474">
            <v>6744501</v>
          </cell>
          <cell r="C2474" t="str">
            <v>REPOSE-PIEDS PLIABLE GRAN</v>
          </cell>
          <cell r="D2474" t="str">
            <v>D 45/50, GAUCHE</v>
          </cell>
          <cell r="E2474">
            <v>217</v>
          </cell>
          <cell r="F2474" t="str">
            <v>FOLDABLE FOOTREST LARGE 4</v>
          </cell>
        </row>
        <row r="2475">
          <cell r="A2475">
            <v>6744502</v>
          </cell>
          <cell r="B2475">
            <v>6744502</v>
          </cell>
          <cell r="C2475" t="str">
            <v>REPOSE-PIEDS PLIANT GRAND</v>
          </cell>
          <cell r="D2475" t="str">
            <v xml:space="preserve"> 45/50, DROITE</v>
          </cell>
          <cell r="E2475">
            <v>217</v>
          </cell>
          <cell r="F2475" t="str">
            <v>FOLDABLE FOOTREST LARGE 4</v>
          </cell>
        </row>
        <row r="2476">
          <cell r="A2476">
            <v>6760500</v>
          </cell>
          <cell r="B2476">
            <v>6760500</v>
          </cell>
          <cell r="C2476" t="str">
            <v>SUPPORT AMPUTATION COMPLE</v>
          </cell>
          <cell r="D2476" t="str">
            <v>T PAIRE</v>
          </cell>
          <cell r="E2476">
            <v>869</v>
          </cell>
          <cell r="F2476" t="str">
            <v>AMPUTATION SUPPORT COMPL.</v>
          </cell>
        </row>
        <row r="2477">
          <cell r="A2477">
            <v>6760501</v>
          </cell>
          <cell r="B2477">
            <v>6760501</v>
          </cell>
          <cell r="C2477" t="str">
            <v>SUPPORT AMPUTATION COMPLE</v>
          </cell>
          <cell r="D2477" t="str">
            <v>T À DROITE</v>
          </cell>
          <cell r="E2477">
            <v>437</v>
          </cell>
          <cell r="F2477" t="str">
            <v>AMPUTATION SUPPORT COMPL.</v>
          </cell>
        </row>
        <row r="2478">
          <cell r="A2478">
            <v>6760502</v>
          </cell>
          <cell r="B2478">
            <v>6760502</v>
          </cell>
          <cell r="C2478" t="str">
            <v>SUPPORT AMPUTATION COMPLE</v>
          </cell>
          <cell r="D2478" t="str">
            <v>T À GAUCHE</v>
          </cell>
          <cell r="E2478">
            <v>437</v>
          </cell>
          <cell r="F2478" t="str">
            <v>AMPUTATION SUPPORT COMPL.</v>
          </cell>
        </row>
        <row r="2479">
          <cell r="A2479">
            <v>6760510</v>
          </cell>
          <cell r="B2479">
            <v>6760510</v>
          </cell>
          <cell r="C2479" t="str">
            <v>COUSSIN SUPPORT D’AMPUTAT</v>
          </cell>
          <cell r="D2479" t="str">
            <v>ION</v>
          </cell>
          <cell r="E2479">
            <v>61</v>
          </cell>
          <cell r="F2479" t="str">
            <v>CUSHION AMPUTATION SUPPOR</v>
          </cell>
        </row>
        <row r="2480">
          <cell r="A2480">
            <v>6760541</v>
          </cell>
          <cell r="B2480">
            <v>6760541</v>
          </cell>
          <cell r="C2480" t="str">
            <v>FIXATION SUPPORT AMPUTATI</v>
          </cell>
          <cell r="D2480" t="str">
            <v>ON CPL D.</v>
          </cell>
          <cell r="E2480">
            <v>114</v>
          </cell>
          <cell r="F2480" t="str">
            <v>ATTACHMENT AMPUTATION SUP</v>
          </cell>
        </row>
        <row r="2481">
          <cell r="A2481">
            <v>6760542</v>
          </cell>
          <cell r="B2481">
            <v>6760542</v>
          </cell>
          <cell r="C2481" t="str">
            <v>FIXATION SUPPORT AMPUTATI</v>
          </cell>
          <cell r="D2481" t="str">
            <v>ON CPL G.</v>
          </cell>
          <cell r="E2481">
            <v>114</v>
          </cell>
          <cell r="F2481" t="str">
            <v>ATTACHMENT AMPUTATION SUP</v>
          </cell>
        </row>
        <row r="2482">
          <cell r="A2482">
            <v>6770200</v>
          </cell>
          <cell r="B2482">
            <v>6770200</v>
          </cell>
          <cell r="C2482" t="str">
            <v>APPUIS PECTORAUX S3 PAIRE</v>
          </cell>
          <cell r="D2482" t="str">
            <v xml:space="preserve"> COMPLÈTE</v>
          </cell>
          <cell r="E2482">
            <v>514</v>
          </cell>
          <cell r="F2482" t="str">
            <v>TORSO SUPPORTS S3 COMPLET</v>
          </cell>
        </row>
        <row r="2483">
          <cell r="A2483">
            <v>6770201</v>
          </cell>
          <cell r="B2483">
            <v>6770201</v>
          </cell>
          <cell r="C2483" t="str">
            <v>APPUIS PECTORAUX S3, GAUC</v>
          </cell>
          <cell r="D2483" t="str">
            <v>HE, SANS KIT D’ASSEMBLAGE</v>
          </cell>
          <cell r="E2483">
            <v>188</v>
          </cell>
          <cell r="F2483" t="str">
            <v>TORSO SUPPORTS S3 LEFT WI</v>
          </cell>
        </row>
        <row r="2484">
          <cell r="A2484">
            <v>6770202</v>
          </cell>
          <cell r="B2484">
            <v>6770202</v>
          </cell>
          <cell r="C2484" t="str">
            <v>APPUIS PECTORAUX S3, DROI</v>
          </cell>
          <cell r="D2484" t="str">
            <v>TE, SANS KIT D’ASSEMBLAGE</v>
          </cell>
          <cell r="E2484">
            <v>188</v>
          </cell>
          <cell r="F2484" t="str">
            <v>TORSO SUPPORTS S3 RIGHT W</v>
          </cell>
        </row>
        <row r="2485">
          <cell r="A2485">
            <v>6770205</v>
          </cell>
          <cell r="B2485">
            <v>6770205</v>
          </cell>
          <cell r="C2485" t="str">
            <v>APPUIS PECTORAUX S3 G, CP</v>
          </cell>
          <cell r="D2485" t="str">
            <v>L, AVEC KIT D’ASSEMBLAGE</v>
          </cell>
          <cell r="E2485">
            <v>257</v>
          </cell>
          <cell r="F2485" t="str">
            <v>TORSO SUPPORTS S3 COMPLET</v>
          </cell>
        </row>
        <row r="2486">
          <cell r="A2486">
            <v>6770206</v>
          </cell>
          <cell r="B2486">
            <v>6770206</v>
          </cell>
          <cell r="C2486" t="str">
            <v>APPUIS PECTORAUX S3 D, CP</v>
          </cell>
          <cell r="D2486" t="str">
            <v>L, AVEC KIT D’ASSEMBLAGE</v>
          </cell>
          <cell r="E2486">
            <v>257</v>
          </cell>
          <cell r="F2486" t="str">
            <v>TORSO SUPPORTS S3 COMPLET</v>
          </cell>
        </row>
        <row r="2487">
          <cell r="A2487">
            <v>6770207</v>
          </cell>
          <cell r="B2487">
            <v>6770207</v>
          </cell>
          <cell r="C2487" t="str">
            <v>KIT D'ASSEMBLAGE D'APPUI</v>
          </cell>
          <cell r="D2487" t="str">
            <v>PECTORAL S3, À DROITE</v>
          </cell>
          <cell r="E2487">
            <v>70</v>
          </cell>
          <cell r="F2487" t="str">
            <v>ASSEMBLY KIT TORSO SUPPOR</v>
          </cell>
        </row>
        <row r="2488">
          <cell r="A2488">
            <v>6770208</v>
          </cell>
          <cell r="B2488">
            <v>6770208</v>
          </cell>
          <cell r="C2488" t="str">
            <v>KIT D’ASSEMBLAGE D'APPUI</v>
          </cell>
          <cell r="D2488" t="str">
            <v>PECTORAL S3 GAUCHE</v>
          </cell>
          <cell r="E2488">
            <v>70</v>
          </cell>
          <cell r="F2488" t="str">
            <v>ASSEMBLY KIT TORSO SUPPOR</v>
          </cell>
        </row>
        <row r="2489">
          <cell r="A2489">
            <v>6770300</v>
          </cell>
          <cell r="B2489">
            <v>6770300</v>
          </cell>
          <cell r="C2489" t="str">
            <v>APPUI PECTORAL, PAIRE COM</v>
          </cell>
          <cell r="D2489" t="str">
            <v>PLÈTE, VER2</v>
          </cell>
          <cell r="E2489">
            <v>514</v>
          </cell>
          <cell r="F2489" t="str">
            <v>TORSO SUPPORT COMPLETE PA</v>
          </cell>
        </row>
        <row r="2490">
          <cell r="A2490">
            <v>6770305</v>
          </cell>
          <cell r="B2490">
            <v>6770305</v>
          </cell>
          <cell r="C2490" t="str">
            <v>APPUI PECTORAL S3 COMPLET</v>
          </cell>
          <cell r="D2490" t="str">
            <v xml:space="preserve"> G VER2</v>
          </cell>
          <cell r="E2490">
            <v>248</v>
          </cell>
          <cell r="F2490" t="str">
            <v>TORSO SUPPORT S3 COMPLETE</v>
          </cell>
        </row>
        <row r="2491">
          <cell r="A2491">
            <v>6770306</v>
          </cell>
          <cell r="B2491">
            <v>6770306</v>
          </cell>
          <cell r="C2491" t="str">
            <v>APPUI PECTORAL S3 COMPLET</v>
          </cell>
          <cell r="D2491" t="str">
            <v xml:space="preserve"> D VER2</v>
          </cell>
          <cell r="E2491">
            <v>248</v>
          </cell>
          <cell r="F2491" t="str">
            <v>TORSO SUPPORT S3 COMPLETE</v>
          </cell>
        </row>
        <row r="2492">
          <cell r="A2492">
            <v>6770307</v>
          </cell>
          <cell r="B2492">
            <v>6770307</v>
          </cell>
          <cell r="C2492" t="str">
            <v>KIT D'ASSEMBLAGE D'APPUI</v>
          </cell>
          <cell r="D2492" t="str">
            <v>PECTORAL S3 D</v>
          </cell>
          <cell r="E2492">
            <v>70</v>
          </cell>
          <cell r="F2492" t="str">
            <v>ASSEMBLY KIT TORSO SUPPOR</v>
          </cell>
        </row>
        <row r="2493">
          <cell r="A2493">
            <v>6770308</v>
          </cell>
          <cell r="B2493">
            <v>6770308</v>
          </cell>
          <cell r="C2493" t="str">
            <v>KIT DE APPUI PECTORAL S3</v>
          </cell>
          <cell r="D2493" t="str">
            <v>G</v>
          </cell>
          <cell r="E2493">
            <v>70</v>
          </cell>
          <cell r="F2493" t="str">
            <v>ASSEMBLY KIT TORSO SUPPOR</v>
          </cell>
        </row>
        <row r="2494">
          <cell r="A2494">
            <v>6810000</v>
          </cell>
          <cell r="B2494">
            <v>6810000</v>
          </cell>
          <cell r="C2494" t="str">
            <v>TABLETTE B3 CPL</v>
          </cell>
          <cell r="D2494" t="str">
            <v xml:space="preserve"> </v>
          </cell>
          <cell r="E2494">
            <v>426</v>
          </cell>
          <cell r="F2494" t="str">
            <v>TRAY TABLE B3 CPL</v>
          </cell>
        </row>
        <row r="2495">
          <cell r="A2495">
            <v>6810001</v>
          </cell>
          <cell r="B2495">
            <v>6810001</v>
          </cell>
          <cell r="C2495" t="str">
            <v>TABLETTE B3</v>
          </cell>
          <cell r="D2495" t="str">
            <v xml:space="preserve"> </v>
          </cell>
          <cell r="E2495">
            <v>204</v>
          </cell>
          <cell r="F2495" t="str">
            <v>TRAY TABLE B3</v>
          </cell>
        </row>
        <row r="2496">
          <cell r="A2496">
            <v>6810010</v>
          </cell>
          <cell r="B2496">
            <v>6810010</v>
          </cell>
          <cell r="C2496" t="str">
            <v>SUPPORT TABLETTE MAGNÉTIQ</v>
          </cell>
          <cell r="D2496" t="str">
            <v>UE B3 CPL</v>
          </cell>
          <cell r="E2496">
            <v>81</v>
          </cell>
          <cell r="F2496" t="str">
            <v>HOLDER MAGNETIC TRAYTABLE</v>
          </cell>
        </row>
        <row r="2497">
          <cell r="A2497">
            <v>6810015</v>
          </cell>
          <cell r="B2497">
            <v>6810015</v>
          </cell>
          <cell r="C2497" t="str">
            <v>TABLETTE B3 KIT 1</v>
          </cell>
          <cell r="D2497" t="str">
            <v xml:space="preserve"> </v>
          </cell>
          <cell r="E2497">
            <v>261</v>
          </cell>
          <cell r="F2497" t="str">
            <v>TRAY TABLE B3 KIT 1</v>
          </cell>
        </row>
        <row r="2498">
          <cell r="A2498">
            <v>6810016</v>
          </cell>
          <cell r="B2498">
            <v>6810016</v>
          </cell>
          <cell r="C2498" t="str">
            <v>TABLETTE B3 KIT 2</v>
          </cell>
          <cell r="D2498" t="str">
            <v xml:space="preserve"> </v>
          </cell>
          <cell r="E2498">
            <v>143</v>
          </cell>
          <cell r="F2498" t="str">
            <v>TRAY TABLE B3 KIT 2</v>
          </cell>
        </row>
        <row r="2499">
          <cell r="A2499">
            <v>6810020</v>
          </cell>
          <cell r="B2499">
            <v>6810020</v>
          </cell>
          <cell r="C2499" t="str">
            <v>TABLETTE S3 CPL</v>
          </cell>
          <cell r="D2499" t="str">
            <v xml:space="preserve"> </v>
          </cell>
          <cell r="E2499">
            <v>426</v>
          </cell>
          <cell r="F2499" t="str">
            <v>TABLE S3 CPL</v>
          </cell>
        </row>
        <row r="2500">
          <cell r="A2500">
            <v>6810021</v>
          </cell>
          <cell r="B2500">
            <v>6810021</v>
          </cell>
          <cell r="C2500" t="str">
            <v>PLATEAU DE TABLETTE S3</v>
          </cell>
          <cell r="D2500" t="str">
            <v xml:space="preserve"> </v>
          </cell>
          <cell r="E2500">
            <v>196</v>
          </cell>
          <cell r="F2500" t="str">
            <v>TABLE TOP S3 TABLE</v>
          </cell>
        </row>
        <row r="2501">
          <cell r="A2501">
            <v>6810023</v>
          </cell>
          <cell r="B2501">
            <v>6810023</v>
          </cell>
          <cell r="C2501" t="str">
            <v>FIXATION TABLETTE S3 GAUC</v>
          </cell>
          <cell r="D2501" t="str">
            <v>HE</v>
          </cell>
          <cell r="E2501">
            <v>41</v>
          </cell>
          <cell r="F2501" t="str">
            <v>ATTACHMENT TABLE S3 LEFT</v>
          </cell>
        </row>
        <row r="2502">
          <cell r="A2502">
            <v>6810024</v>
          </cell>
          <cell r="B2502">
            <v>6810024</v>
          </cell>
          <cell r="C2502" t="str">
            <v>FIXATION TABLETTE S3 DROI</v>
          </cell>
          <cell r="D2502" t="str">
            <v>TE</v>
          </cell>
          <cell r="E2502">
            <v>41</v>
          </cell>
          <cell r="F2502" t="str">
            <v>ATTACHMENT TABLE S3 RIGHT</v>
          </cell>
        </row>
        <row r="2503">
          <cell r="A2503">
            <v>6810025</v>
          </cell>
          <cell r="B2503">
            <v>6810025</v>
          </cell>
          <cell r="C2503" t="str">
            <v>CLIP PLASTIQUE POUR TABLE</v>
          </cell>
          <cell r="D2503" t="str">
            <v>TTE S3</v>
          </cell>
          <cell r="E2503">
            <v>8</v>
          </cell>
          <cell r="F2503" t="str">
            <v>PLASTIC CLIP S3 TABLE</v>
          </cell>
        </row>
        <row r="2504">
          <cell r="A2504">
            <v>6810026</v>
          </cell>
          <cell r="B2504">
            <v>6810026</v>
          </cell>
          <cell r="C2504" t="str">
            <v>PLAQUE DE RECOUVREMENT DE</v>
          </cell>
          <cell r="D2504" t="str">
            <v xml:space="preserve"> LA TABLETTE S3</v>
          </cell>
          <cell r="E2504">
            <v>106</v>
          </cell>
          <cell r="F2504" t="str">
            <v>COVER PLATE S3 TABLE</v>
          </cell>
        </row>
        <row r="2505">
          <cell r="A2505">
            <v>7000051</v>
          </cell>
          <cell r="B2505">
            <v>7000051</v>
          </cell>
          <cell r="C2505" t="str">
            <v>ÉCROU DIN982 M5 FZB NYLOC</v>
          </cell>
          <cell r="D2505" t="str">
            <v>K HAUT</v>
          </cell>
          <cell r="E2505">
            <v>4</v>
          </cell>
          <cell r="F2505" t="str">
            <v>NUT DIN982 M5 FZB HIGH NY</v>
          </cell>
        </row>
        <row r="2506">
          <cell r="A2506">
            <v>7000053</v>
          </cell>
          <cell r="B2506">
            <v>7000053</v>
          </cell>
          <cell r="C2506" t="str">
            <v>ÉCROU DIN 934 M5 FZSV</v>
          </cell>
          <cell r="D2506" t="str">
            <v xml:space="preserve"> </v>
          </cell>
          <cell r="E2506">
            <v>4</v>
          </cell>
          <cell r="F2506" t="str">
            <v>NUT DIN 934 M5 FZSV</v>
          </cell>
        </row>
        <row r="2507">
          <cell r="A2507">
            <v>7000060</v>
          </cell>
          <cell r="B2507">
            <v>7000060</v>
          </cell>
          <cell r="C2507" t="str">
            <v>ÉCROU AUTOBLOQUANT DIN 98</v>
          </cell>
          <cell r="D2507" t="str">
            <v>5 ACIER M6 FZB</v>
          </cell>
          <cell r="E2507">
            <v>4</v>
          </cell>
          <cell r="F2507" t="str">
            <v>LOCK NUT DIN 985 STEEL M6</v>
          </cell>
        </row>
        <row r="2508">
          <cell r="A2508">
            <v>7000061</v>
          </cell>
          <cell r="B2508">
            <v>7000061</v>
          </cell>
          <cell r="C2508" t="str">
            <v>ÉCROU AUTOBLOQUANT DIN 98</v>
          </cell>
          <cell r="D2508" t="str">
            <v>5 ACIER M6 FZB</v>
          </cell>
          <cell r="E2508">
            <v>4</v>
          </cell>
          <cell r="F2508" t="str">
            <v>LOCK NUT DIN 985 STEEL M6</v>
          </cell>
        </row>
        <row r="2509">
          <cell r="A2509">
            <v>7000086</v>
          </cell>
          <cell r="B2509">
            <v>7000086</v>
          </cell>
          <cell r="C2509" t="str">
            <v>ÉCROU NYLOC M8 ALU</v>
          </cell>
          <cell r="D2509" t="str">
            <v xml:space="preserve"> </v>
          </cell>
          <cell r="E2509">
            <v>16</v>
          </cell>
          <cell r="F2509" t="str">
            <v>NUT NYLOCK M8 ALU</v>
          </cell>
        </row>
        <row r="2510">
          <cell r="A2510">
            <v>7000120</v>
          </cell>
          <cell r="B2510">
            <v>7000120</v>
          </cell>
          <cell r="C2510" t="str">
            <v>ÉCROU M12X1,25 AL NYLOCK</v>
          </cell>
          <cell r="D2510" t="str">
            <v xml:space="preserve"> </v>
          </cell>
          <cell r="E2510">
            <v>8</v>
          </cell>
          <cell r="F2510" t="str">
            <v>NUT M12X1,25 AL NYLOCK</v>
          </cell>
        </row>
        <row r="2511">
          <cell r="A2511">
            <v>7000127</v>
          </cell>
          <cell r="B2511">
            <v>7000127</v>
          </cell>
          <cell r="C2511" t="str">
            <v>ÉCROU 1/2"</v>
          </cell>
          <cell r="D2511" t="str">
            <v xml:space="preserve"> </v>
          </cell>
          <cell r="E2511">
            <v>8</v>
          </cell>
          <cell r="F2511" t="str">
            <v>NUT 1/2"</v>
          </cell>
        </row>
        <row r="2512">
          <cell r="A2512">
            <v>7000128</v>
          </cell>
          <cell r="B2512">
            <v>7000128</v>
          </cell>
          <cell r="C2512" t="str">
            <v>ÉCROU M10L ALU</v>
          </cell>
          <cell r="D2512" t="str">
            <v xml:space="preserve"> </v>
          </cell>
          <cell r="E2512">
            <v>8</v>
          </cell>
          <cell r="F2512" t="str">
            <v>NUT M10L ALU</v>
          </cell>
        </row>
        <row r="2513">
          <cell r="A2513">
            <v>7001010</v>
          </cell>
          <cell r="B2513">
            <v>7001010</v>
          </cell>
          <cell r="C2513" t="str">
            <v>ÉCROU M10 NV 15</v>
          </cell>
          <cell r="D2513" t="str">
            <v xml:space="preserve"> </v>
          </cell>
          <cell r="E2513">
            <v>8</v>
          </cell>
          <cell r="F2513" t="str">
            <v>NUT M10 NV 15</v>
          </cell>
        </row>
        <row r="2514">
          <cell r="A2514">
            <v>7001011</v>
          </cell>
          <cell r="B2514">
            <v>7001011</v>
          </cell>
          <cell r="C2514" t="str">
            <v>ÉCROU M10 FZB WHIZ-LOCK</v>
          </cell>
          <cell r="D2514" t="str">
            <v xml:space="preserve"> </v>
          </cell>
          <cell r="E2514">
            <v>8</v>
          </cell>
          <cell r="F2514" t="str">
            <v>NUT M10 FZB WHIZ-LOCK</v>
          </cell>
        </row>
        <row r="2515">
          <cell r="A2515">
            <v>7001021</v>
          </cell>
          <cell r="B2515">
            <v>7001021</v>
          </cell>
          <cell r="C2515" t="str">
            <v>BAGUE ACCOUDOIR</v>
          </cell>
          <cell r="D2515" t="str">
            <v xml:space="preserve"> </v>
          </cell>
          <cell r="E2515">
            <v>16</v>
          </cell>
          <cell r="F2515" t="str">
            <v>BUSHING ARMREST</v>
          </cell>
        </row>
        <row r="2516">
          <cell r="A2516">
            <v>7110530</v>
          </cell>
          <cell r="B2516">
            <v>7110530</v>
          </cell>
          <cell r="C2516" t="str">
            <v>DOSSIER S3 POUR DOSSIERS</v>
          </cell>
          <cell r="D2516" t="str">
            <v>PLEINS L 30</v>
          </cell>
          <cell r="E2516">
            <v>725</v>
          </cell>
          <cell r="F2516" t="str">
            <v>BACKREST S3 FOR SOLID BAC</v>
          </cell>
        </row>
        <row r="2517">
          <cell r="A2517">
            <v>7110531</v>
          </cell>
          <cell r="B2517">
            <v>7110531</v>
          </cell>
          <cell r="C2517" t="str">
            <v>DOSSIER S3 POUR DOSSIERS</v>
          </cell>
          <cell r="D2517" t="str">
            <v>PLEINS L 33</v>
          </cell>
          <cell r="E2517">
            <v>725</v>
          </cell>
          <cell r="F2517" t="str">
            <v>BACKREST S3 FOR SOLID BAC</v>
          </cell>
        </row>
        <row r="2518">
          <cell r="A2518">
            <v>7110532</v>
          </cell>
          <cell r="B2518">
            <v>7110532</v>
          </cell>
          <cell r="C2518" t="str">
            <v>DOSSIER S3 POUR DOSSIERS</v>
          </cell>
          <cell r="D2518" t="str">
            <v>PLEINS L 36</v>
          </cell>
          <cell r="E2518">
            <v>725</v>
          </cell>
          <cell r="F2518" t="str">
            <v>BACKREST S3 FOR SOLID BAC</v>
          </cell>
        </row>
        <row r="2519">
          <cell r="A2519">
            <v>7110533</v>
          </cell>
          <cell r="B2519">
            <v>7110533</v>
          </cell>
          <cell r="C2519" t="str">
            <v>DOSSIER S3 POUR DOSSIERS</v>
          </cell>
          <cell r="D2519" t="str">
            <v>PLEINS L 39</v>
          </cell>
          <cell r="E2519">
            <v>725</v>
          </cell>
          <cell r="F2519" t="str">
            <v>BACKREST S3 FOR SOLID BAC</v>
          </cell>
        </row>
        <row r="2520">
          <cell r="A2520">
            <v>7110534</v>
          </cell>
          <cell r="B2520">
            <v>7110534</v>
          </cell>
          <cell r="C2520" t="str">
            <v>DOSSIER S3 POUR DOSSIERS</v>
          </cell>
          <cell r="D2520" t="str">
            <v>PLEINS L 42</v>
          </cell>
          <cell r="E2520">
            <v>725</v>
          </cell>
          <cell r="F2520" t="str">
            <v>BACKREST S3 FOR SOLID BAC</v>
          </cell>
        </row>
        <row r="2521">
          <cell r="A2521">
            <v>7110535</v>
          </cell>
          <cell r="B2521">
            <v>7110535</v>
          </cell>
          <cell r="C2521" t="str">
            <v>DOSSIER S3 POUR DOSSIERS</v>
          </cell>
          <cell r="D2521" t="str">
            <v>PLEINS L 45</v>
          </cell>
          <cell r="E2521">
            <v>725</v>
          </cell>
          <cell r="F2521" t="str">
            <v>BACKREST S3 FOR SOLID BAC</v>
          </cell>
        </row>
        <row r="2522">
          <cell r="A2522">
            <v>7110536</v>
          </cell>
          <cell r="B2522">
            <v>7110536</v>
          </cell>
          <cell r="C2522" t="str">
            <v>DOSSIER S3 POUR DOSSIERS</v>
          </cell>
          <cell r="D2522" t="str">
            <v>PLEINS L 50</v>
          </cell>
          <cell r="E2522">
            <v>725</v>
          </cell>
          <cell r="F2522" t="str">
            <v>BACKREST S3 FOR SOLID BAC</v>
          </cell>
        </row>
        <row r="2523">
          <cell r="A2523">
            <v>7110584</v>
          </cell>
          <cell r="B2523">
            <v>7110584</v>
          </cell>
          <cell r="C2523" t="str">
            <v>DOSSIER U3L POUR DOSSIERS</v>
          </cell>
          <cell r="D2523" t="str">
            <v xml:space="preserve"> PLEINS L 33</v>
          </cell>
          <cell r="E2523">
            <v>725</v>
          </cell>
          <cell r="F2523" t="str">
            <v>BACKREST U3L FOR SOLID BA</v>
          </cell>
        </row>
        <row r="2524">
          <cell r="A2524">
            <v>7110585</v>
          </cell>
          <cell r="B2524">
            <v>7110585</v>
          </cell>
          <cell r="C2524" t="str">
            <v>DOSSIER U3L POUR DOSSIERS</v>
          </cell>
          <cell r="D2524" t="str">
            <v xml:space="preserve"> PLEINS L 36</v>
          </cell>
          <cell r="E2524">
            <v>725</v>
          </cell>
          <cell r="F2524" t="str">
            <v>BACKREST U3L FOR SOLID BA</v>
          </cell>
        </row>
        <row r="2525">
          <cell r="A2525">
            <v>7110586</v>
          </cell>
          <cell r="B2525">
            <v>7110586</v>
          </cell>
          <cell r="C2525" t="str">
            <v>DOSSIER U3L POUR DOSSIERS</v>
          </cell>
          <cell r="D2525" t="str">
            <v xml:space="preserve"> PLEINS L 39</v>
          </cell>
          <cell r="E2525">
            <v>725</v>
          </cell>
          <cell r="F2525" t="str">
            <v>BACKREST U3L FOR SOLID BA</v>
          </cell>
        </row>
        <row r="2526">
          <cell r="A2526">
            <v>7110587</v>
          </cell>
          <cell r="B2526">
            <v>7110587</v>
          </cell>
          <cell r="C2526" t="str">
            <v>DOSSIER U3L POUR DOSSIERS</v>
          </cell>
          <cell r="D2526" t="str">
            <v xml:space="preserve"> PLEINS L 42</v>
          </cell>
          <cell r="E2526">
            <v>725</v>
          </cell>
          <cell r="F2526" t="str">
            <v>BACKREST U3L FOR SOLID BA</v>
          </cell>
        </row>
        <row r="2527">
          <cell r="A2527">
            <v>7110588</v>
          </cell>
          <cell r="B2527">
            <v>7110588</v>
          </cell>
          <cell r="C2527" t="str">
            <v>DOSSIER U3L POUR DOSSIERS</v>
          </cell>
          <cell r="D2527" t="str">
            <v xml:space="preserve"> PLEINS L 45</v>
          </cell>
          <cell r="E2527">
            <v>725</v>
          </cell>
          <cell r="F2527" t="str">
            <v>BACKREST U3L FOR SOLID BA</v>
          </cell>
        </row>
        <row r="2528">
          <cell r="A2528">
            <v>7110642</v>
          </cell>
          <cell r="B2528">
            <v>7110642</v>
          </cell>
          <cell r="C2528" t="str">
            <v>DOSSIER U3L RÉTRÉCI 6 CM</v>
          </cell>
          <cell r="D2528" t="str">
            <v>L36 H30</v>
          </cell>
          <cell r="E2528">
            <v>1213</v>
          </cell>
          <cell r="F2528" t="str">
            <v>BACKREST U3L TAPERED 6CM</v>
          </cell>
        </row>
        <row r="2529">
          <cell r="A2529">
            <v>7110643</v>
          </cell>
          <cell r="B2529">
            <v>7110643</v>
          </cell>
          <cell r="C2529" t="str">
            <v>DOSSIER U3L RÉTRÉCI 6 CM</v>
          </cell>
          <cell r="D2529" t="str">
            <v>L36 H35</v>
          </cell>
          <cell r="E2529">
            <v>1213</v>
          </cell>
          <cell r="F2529" t="str">
            <v>BACKREST U3L TAPERED 6CM</v>
          </cell>
        </row>
        <row r="2530">
          <cell r="A2530">
            <v>7110644</v>
          </cell>
          <cell r="B2530">
            <v>7110644</v>
          </cell>
          <cell r="C2530" t="str">
            <v>DOSSIER U3L RÉTRÉCI 6 CM</v>
          </cell>
          <cell r="D2530" t="str">
            <v>L39 H30</v>
          </cell>
          <cell r="E2530">
            <v>1213</v>
          </cell>
          <cell r="F2530" t="str">
            <v>BACKREST U3L TAPERED 6CM</v>
          </cell>
        </row>
        <row r="2531">
          <cell r="A2531">
            <v>7110645</v>
          </cell>
          <cell r="B2531">
            <v>7110645</v>
          </cell>
          <cell r="C2531" t="str">
            <v>DOSSIER U3L RÉTRÉCI 6 CM</v>
          </cell>
          <cell r="D2531" t="str">
            <v>L39 H35</v>
          </cell>
          <cell r="E2531">
            <v>1213</v>
          </cell>
          <cell r="F2531" t="str">
            <v>BACKREST U3L TAPERED 6CM</v>
          </cell>
        </row>
        <row r="2532">
          <cell r="A2532">
            <v>7110646</v>
          </cell>
          <cell r="B2532">
            <v>7110646</v>
          </cell>
          <cell r="C2532" t="str">
            <v>DOSSIER U3L RÉTRÉCI 6 CM</v>
          </cell>
          <cell r="D2532" t="str">
            <v>L42 H30</v>
          </cell>
          <cell r="E2532">
            <v>1213</v>
          </cell>
          <cell r="F2532" t="str">
            <v>BACKREST U3L TAPERED 6CM</v>
          </cell>
        </row>
        <row r="2533">
          <cell r="A2533">
            <v>7110647</v>
          </cell>
          <cell r="B2533">
            <v>7110647</v>
          </cell>
          <cell r="C2533" t="str">
            <v>DOSSIER U3L RÉTRÉCI 6 CM</v>
          </cell>
          <cell r="D2533" t="str">
            <v>L42 H35</v>
          </cell>
          <cell r="E2533">
            <v>1213</v>
          </cell>
          <cell r="F2533" t="str">
            <v>BACKREST U3L TAPERED 6CM</v>
          </cell>
        </row>
        <row r="2534">
          <cell r="A2534">
            <v>7110648</v>
          </cell>
          <cell r="B2534">
            <v>7110648</v>
          </cell>
          <cell r="C2534" t="str">
            <v>DOSSIER U3L RÉTRÉCI 6 CM</v>
          </cell>
          <cell r="D2534" t="str">
            <v>L45 H30</v>
          </cell>
          <cell r="E2534">
            <v>1213</v>
          </cell>
          <cell r="F2534" t="str">
            <v>BACKREST U3L TAPERED 6CM</v>
          </cell>
        </row>
        <row r="2535">
          <cell r="A2535">
            <v>7110649</v>
          </cell>
          <cell r="B2535">
            <v>7110649</v>
          </cell>
          <cell r="C2535" t="str">
            <v>DOSSIER U3L RÉTRÉCI 6 CM</v>
          </cell>
          <cell r="D2535" t="str">
            <v>L45 H35</v>
          </cell>
          <cell r="E2535">
            <v>1213</v>
          </cell>
          <cell r="F2535" t="str">
            <v>BACKREST U3L TAPERED 6CM</v>
          </cell>
        </row>
        <row r="2536">
          <cell r="A2536">
            <v>7110653</v>
          </cell>
          <cell r="B2536">
            <v>7110653</v>
          </cell>
          <cell r="C2536" t="str">
            <v>DOSSIER U3L ÉVASÉ 3 CM L3</v>
          </cell>
          <cell r="D2536" t="str">
            <v>3 H25</v>
          </cell>
          <cell r="E2536">
            <v>1213</v>
          </cell>
          <cell r="F2536" t="str">
            <v>BACKREST U3L FLARED 3CM W</v>
          </cell>
        </row>
        <row r="2537">
          <cell r="A2537">
            <v>7110654</v>
          </cell>
          <cell r="B2537">
            <v>7110654</v>
          </cell>
          <cell r="C2537" t="str">
            <v>DOSSIER U3L ÉVASÉ 3 CM L3</v>
          </cell>
          <cell r="D2537" t="str">
            <v>3 H30</v>
          </cell>
          <cell r="E2537">
            <v>1213</v>
          </cell>
          <cell r="F2537" t="str">
            <v>BACKREST U3L FLARED 3CM W</v>
          </cell>
        </row>
        <row r="2538">
          <cell r="A2538">
            <v>7110655</v>
          </cell>
          <cell r="B2538">
            <v>7110655</v>
          </cell>
          <cell r="C2538" t="str">
            <v>DOSSIER U3L ÉVASÉ 3 CM L3</v>
          </cell>
          <cell r="D2538" t="str">
            <v>3 H35</v>
          </cell>
          <cell r="E2538">
            <v>1213</v>
          </cell>
          <cell r="F2538" t="str">
            <v>BACKREST U3L FLARED 3CM W</v>
          </cell>
        </row>
        <row r="2539">
          <cell r="A2539">
            <v>7110656</v>
          </cell>
          <cell r="B2539">
            <v>7110656</v>
          </cell>
          <cell r="C2539" t="str">
            <v>DOSSIER U3L ÉVASÉ 3 CM L3</v>
          </cell>
          <cell r="D2539" t="str">
            <v>6 H25</v>
          </cell>
          <cell r="E2539">
            <v>1213</v>
          </cell>
          <cell r="F2539" t="str">
            <v>BACKREST U3L FLARED 3CM W</v>
          </cell>
        </row>
        <row r="2540">
          <cell r="A2540">
            <v>7110657</v>
          </cell>
          <cell r="B2540">
            <v>7110657</v>
          </cell>
          <cell r="C2540" t="str">
            <v>DOSSIER U3L ÉVASÉ 3 CM L3</v>
          </cell>
          <cell r="D2540" t="str">
            <v>6 H30</v>
          </cell>
          <cell r="E2540">
            <v>1213</v>
          </cell>
          <cell r="F2540" t="str">
            <v>BACKREST U3L FLARED 3CM W</v>
          </cell>
        </row>
        <row r="2541">
          <cell r="A2541">
            <v>7110658</v>
          </cell>
          <cell r="B2541">
            <v>7110658</v>
          </cell>
          <cell r="C2541" t="str">
            <v>DOSSIER U3L ÉVASÉ 3 CM L3</v>
          </cell>
          <cell r="D2541" t="str">
            <v>6 H35</v>
          </cell>
          <cell r="E2541">
            <v>1213</v>
          </cell>
          <cell r="F2541" t="str">
            <v>BACKREST U3L FLARED 3CM W</v>
          </cell>
        </row>
        <row r="2542">
          <cell r="A2542">
            <v>7110659</v>
          </cell>
          <cell r="B2542">
            <v>7110659</v>
          </cell>
          <cell r="C2542" t="str">
            <v>DOSSIER U3L ÉVASÉ 3 CM L3</v>
          </cell>
          <cell r="D2542" t="str">
            <v>9 H25</v>
          </cell>
          <cell r="E2542">
            <v>1213</v>
          </cell>
          <cell r="F2542" t="str">
            <v>BACKREST U3L FLARED 3CM W</v>
          </cell>
        </row>
        <row r="2543">
          <cell r="A2543">
            <v>7110660</v>
          </cell>
          <cell r="B2543">
            <v>7110660</v>
          </cell>
          <cell r="C2543" t="str">
            <v>DOSSIER U3L ÉVASÉ 3 CM L3</v>
          </cell>
          <cell r="D2543" t="str">
            <v>9 H30</v>
          </cell>
          <cell r="E2543">
            <v>1213</v>
          </cell>
          <cell r="F2543" t="str">
            <v>BACKREST U3L FLARED 3CM W</v>
          </cell>
        </row>
        <row r="2544">
          <cell r="A2544">
            <v>7110661</v>
          </cell>
          <cell r="B2544">
            <v>7110661</v>
          </cell>
          <cell r="C2544" t="str">
            <v>DOSSIER U3L ÉVASÉ 3 CM L3</v>
          </cell>
          <cell r="D2544" t="str">
            <v>9 H35</v>
          </cell>
          <cell r="E2544">
            <v>1213</v>
          </cell>
          <cell r="F2544" t="str">
            <v>BACKREST U3L FLARED 3CM W</v>
          </cell>
        </row>
        <row r="2545">
          <cell r="A2545">
            <v>7110662</v>
          </cell>
          <cell r="B2545">
            <v>7110662</v>
          </cell>
          <cell r="C2545" t="str">
            <v>DOSSIER U3L ÉVASÉ 3 CM L4</v>
          </cell>
          <cell r="D2545" t="str">
            <v>2 H25</v>
          </cell>
          <cell r="E2545">
            <v>1213</v>
          </cell>
          <cell r="F2545" t="str">
            <v>BACKREST U3L FLARED 3CM W</v>
          </cell>
        </row>
        <row r="2546">
          <cell r="A2546">
            <v>7110663</v>
          </cell>
          <cell r="B2546">
            <v>7110663</v>
          </cell>
          <cell r="C2546" t="str">
            <v>DOSSIER U3L ÉVASÉ 3 CM L4</v>
          </cell>
          <cell r="D2546" t="str">
            <v>2 H30</v>
          </cell>
          <cell r="E2546">
            <v>1213</v>
          </cell>
          <cell r="F2546" t="str">
            <v>BACKREST U3L FLARED 3CM W</v>
          </cell>
        </row>
        <row r="2547">
          <cell r="A2547">
            <v>7110664</v>
          </cell>
          <cell r="B2547">
            <v>7110664</v>
          </cell>
          <cell r="C2547" t="str">
            <v>DOSSIER U3L ÉVASÉ 3 CM L4</v>
          </cell>
          <cell r="D2547" t="str">
            <v>2 H35</v>
          </cell>
          <cell r="E2547">
            <v>1213</v>
          </cell>
          <cell r="F2547" t="str">
            <v>BACKREST U3L FLARED 3CM W</v>
          </cell>
        </row>
        <row r="2548">
          <cell r="A2548">
            <v>7110691</v>
          </cell>
          <cell r="B2548">
            <v>7110691</v>
          </cell>
          <cell r="C2548" t="str">
            <v>DOSSIER U3L COURBÉ, RÉTRÉ</v>
          </cell>
          <cell r="D2548" t="str">
            <v>CI L33 H35</v>
          </cell>
          <cell r="E2548">
            <v>1213</v>
          </cell>
          <cell r="F2548" t="str">
            <v>BACKREST U3L CURVED.TAPER</v>
          </cell>
        </row>
        <row r="2549">
          <cell r="A2549">
            <v>7110692</v>
          </cell>
          <cell r="B2549">
            <v>7110692</v>
          </cell>
          <cell r="C2549" t="str">
            <v>DOSSIER U3L COURBÉ, RÉTRÉ</v>
          </cell>
          <cell r="D2549" t="str">
            <v>CI L36 H35</v>
          </cell>
          <cell r="E2549">
            <v>1213</v>
          </cell>
          <cell r="F2549" t="str">
            <v>BACKREST U3L CURVED.TAPER</v>
          </cell>
        </row>
        <row r="2550">
          <cell r="A2550">
            <v>7110693</v>
          </cell>
          <cell r="B2550">
            <v>7110693</v>
          </cell>
          <cell r="C2550" t="str">
            <v>DOSSIER U3L COURBÉ, RÉTRÉ</v>
          </cell>
          <cell r="D2550" t="str">
            <v>CI L39 H35</v>
          </cell>
          <cell r="E2550">
            <v>1213</v>
          </cell>
          <cell r="F2550" t="str">
            <v>BACKREST U3L CURVED.TAPER</v>
          </cell>
        </row>
        <row r="2551">
          <cell r="A2551">
            <v>7110694</v>
          </cell>
          <cell r="B2551">
            <v>7110694</v>
          </cell>
          <cell r="C2551" t="str">
            <v>DOSSIER U3L COURBÉ, RÉTRÉ</v>
          </cell>
          <cell r="D2551" t="str">
            <v>CI, L42 H35</v>
          </cell>
          <cell r="E2551">
            <v>1213</v>
          </cell>
          <cell r="F2551" t="str">
            <v>BACKREST U3L CURVED.TAPER</v>
          </cell>
        </row>
        <row r="2552">
          <cell r="A2552">
            <v>7110695</v>
          </cell>
          <cell r="B2552">
            <v>7110695</v>
          </cell>
          <cell r="C2552" t="str">
            <v>DOSSIER U3L COURBÉ, RÉTRÉ</v>
          </cell>
          <cell r="D2552" t="str">
            <v>CI, L45 H35</v>
          </cell>
          <cell r="E2552">
            <v>1213</v>
          </cell>
          <cell r="F2552" t="str">
            <v>BACKREST U3L CURVED.TAPER</v>
          </cell>
        </row>
        <row r="2553">
          <cell r="A2553">
            <v>7120595</v>
          </cell>
          <cell r="B2553">
            <v>7120595</v>
          </cell>
          <cell r="C2553" t="str">
            <v>GARNITURE S3 ÉVASÉ 3 CM L</v>
          </cell>
          <cell r="D2553" t="str">
            <v>30 H25</v>
          </cell>
          <cell r="E2553">
            <v>514</v>
          </cell>
          <cell r="F2553" t="str">
            <v>UPHOLSTERY S3 FLARED 3CM</v>
          </cell>
        </row>
        <row r="2554">
          <cell r="A2554">
            <v>7120596</v>
          </cell>
          <cell r="B2554">
            <v>7120596</v>
          </cell>
          <cell r="C2554" t="str">
            <v>GARNITURE S3 ÉVASÉ 3 CM L</v>
          </cell>
          <cell r="D2554" t="str">
            <v>30 H30</v>
          </cell>
          <cell r="E2554">
            <v>514</v>
          </cell>
          <cell r="F2554" t="str">
            <v>UPHOLSTERY S3 FLARED 3CM</v>
          </cell>
        </row>
        <row r="2555">
          <cell r="A2555">
            <v>7120597</v>
          </cell>
          <cell r="B2555">
            <v>7120597</v>
          </cell>
          <cell r="C2555" t="str">
            <v>GARNITURE S3 ÉVASÉ 3 CM L</v>
          </cell>
          <cell r="D2555" t="str">
            <v>30 H35</v>
          </cell>
          <cell r="E2555">
            <v>514</v>
          </cell>
          <cell r="F2555" t="str">
            <v>UPHOLSTERY S3 FLARED 3CM</v>
          </cell>
        </row>
        <row r="2556">
          <cell r="A2556">
            <v>7120598</v>
          </cell>
          <cell r="B2556">
            <v>7120598</v>
          </cell>
          <cell r="C2556" t="str">
            <v>GARNITURE S3 ÉVASÉ 3 CM L</v>
          </cell>
          <cell r="D2556" t="str">
            <v>30 H40</v>
          </cell>
          <cell r="E2556">
            <v>514</v>
          </cell>
          <cell r="F2556" t="str">
            <v>UPHOLSTERY S3 FLARED 3CM</v>
          </cell>
        </row>
        <row r="2557">
          <cell r="A2557">
            <v>7120599</v>
          </cell>
          <cell r="B2557">
            <v>7120599</v>
          </cell>
          <cell r="C2557" t="str">
            <v>GARNITURE S3 ÉVASÉ 3 CM L</v>
          </cell>
          <cell r="D2557" t="str">
            <v>33 H25</v>
          </cell>
          <cell r="E2557">
            <v>514</v>
          </cell>
          <cell r="F2557" t="str">
            <v>UPHOLSTERY S3 FLARED 3CM</v>
          </cell>
        </row>
        <row r="2558">
          <cell r="A2558">
            <v>7120600</v>
          </cell>
          <cell r="B2558">
            <v>7120600</v>
          </cell>
          <cell r="C2558" t="str">
            <v>GARNITURE S3 ÉVASÉ 3 CM L</v>
          </cell>
          <cell r="D2558" t="str">
            <v>33 H30</v>
          </cell>
          <cell r="E2558">
            <v>514</v>
          </cell>
          <cell r="F2558" t="str">
            <v>UPHOLSTERY S3 FLARED 3CM</v>
          </cell>
        </row>
        <row r="2559">
          <cell r="A2559">
            <v>7120601</v>
          </cell>
          <cell r="B2559">
            <v>7120601</v>
          </cell>
          <cell r="C2559" t="str">
            <v>GARNITURE S3 ÉVASÉ 3 CM L</v>
          </cell>
          <cell r="D2559" t="str">
            <v>33 H35</v>
          </cell>
          <cell r="E2559">
            <v>514</v>
          </cell>
          <cell r="F2559" t="str">
            <v>UPHOLSTERY S3 FLARED 3CM</v>
          </cell>
        </row>
        <row r="2560">
          <cell r="A2560">
            <v>7120602</v>
          </cell>
          <cell r="B2560">
            <v>7120602</v>
          </cell>
          <cell r="C2560" t="str">
            <v>GARNITURE S3 ÉVASÉ 3 CM L</v>
          </cell>
          <cell r="D2560" t="str">
            <v>33 H40</v>
          </cell>
          <cell r="E2560">
            <v>514</v>
          </cell>
          <cell r="F2560" t="str">
            <v>UPHOLSTERY S3 FLARED 3CM</v>
          </cell>
        </row>
        <row r="2561">
          <cell r="A2561">
            <v>7120603</v>
          </cell>
          <cell r="B2561">
            <v>7120603</v>
          </cell>
          <cell r="C2561" t="str">
            <v>GARNITURE S3 ÉVASÉ 3 CM L</v>
          </cell>
          <cell r="D2561" t="str">
            <v>36 H25</v>
          </cell>
          <cell r="E2561">
            <v>514</v>
          </cell>
          <cell r="F2561" t="str">
            <v>UPHOLSTERY S3 FLARED 3CM</v>
          </cell>
        </row>
        <row r="2562">
          <cell r="A2562">
            <v>7120604</v>
          </cell>
          <cell r="B2562">
            <v>7120604</v>
          </cell>
          <cell r="C2562" t="str">
            <v>GARNITURE S3 ÉVASÉ 3 CM L</v>
          </cell>
          <cell r="D2562" t="str">
            <v>36 H30</v>
          </cell>
          <cell r="E2562">
            <v>514</v>
          </cell>
          <cell r="F2562" t="str">
            <v>UPHOLSTERY S3 FLARED 3CM</v>
          </cell>
        </row>
        <row r="2563">
          <cell r="A2563">
            <v>7120605</v>
          </cell>
          <cell r="B2563">
            <v>7120605</v>
          </cell>
          <cell r="C2563" t="str">
            <v>GARNITURE S3 ÉVASÉ 3 CM L</v>
          </cell>
          <cell r="D2563" t="str">
            <v>36 H35</v>
          </cell>
          <cell r="E2563">
            <v>514</v>
          </cell>
          <cell r="F2563" t="str">
            <v>UPHOLSTERY S3 FLARED 3CM</v>
          </cell>
        </row>
        <row r="2564">
          <cell r="A2564">
            <v>7120606</v>
          </cell>
          <cell r="B2564">
            <v>7120606</v>
          </cell>
          <cell r="C2564" t="str">
            <v>GARNITURE S3 ÉVASÉ 3 CM L</v>
          </cell>
          <cell r="D2564" t="str">
            <v>36 H40</v>
          </cell>
          <cell r="E2564">
            <v>514</v>
          </cell>
          <cell r="F2564" t="str">
            <v>UPHOLSTERY S3 FLARED 3CM</v>
          </cell>
        </row>
        <row r="2565">
          <cell r="A2565">
            <v>7120607</v>
          </cell>
          <cell r="B2565">
            <v>7120607</v>
          </cell>
          <cell r="C2565" t="str">
            <v>GARNITURE S3 ÉVASÉ 3 CM L</v>
          </cell>
          <cell r="D2565" t="str">
            <v>39 H25</v>
          </cell>
          <cell r="E2565">
            <v>514</v>
          </cell>
          <cell r="F2565" t="str">
            <v>UPHOLSTERY S3 FLARED 3CM</v>
          </cell>
        </row>
        <row r="2566">
          <cell r="A2566">
            <v>7120608</v>
          </cell>
          <cell r="B2566">
            <v>7120608</v>
          </cell>
          <cell r="C2566" t="str">
            <v>GARNITURE S3 ÉVASÉ 3 CM L</v>
          </cell>
          <cell r="D2566" t="str">
            <v>39 H30</v>
          </cell>
          <cell r="E2566">
            <v>514</v>
          </cell>
          <cell r="F2566" t="str">
            <v>UPHOLSTERY S3 FLARED 3CM</v>
          </cell>
        </row>
        <row r="2567">
          <cell r="A2567">
            <v>7120609</v>
          </cell>
          <cell r="B2567">
            <v>7120609</v>
          </cell>
          <cell r="C2567" t="str">
            <v>GARNITURE S3 ÉVASÉ 3 CM L</v>
          </cell>
          <cell r="D2567" t="str">
            <v>39 H35</v>
          </cell>
          <cell r="E2567">
            <v>514</v>
          </cell>
          <cell r="F2567" t="str">
            <v>UPHOLSTERY S3 FLARED 3CM</v>
          </cell>
        </row>
        <row r="2568">
          <cell r="A2568">
            <v>7120610</v>
          </cell>
          <cell r="B2568">
            <v>7120610</v>
          </cell>
          <cell r="C2568" t="str">
            <v>GARNITURE DE DOSSIER S3 É</v>
          </cell>
          <cell r="D2568" t="str">
            <v>VASÉ L39 H40</v>
          </cell>
          <cell r="E2568">
            <v>497</v>
          </cell>
          <cell r="F2568" t="str">
            <v>UPHOLSTERY BACKR S3 FLARE</v>
          </cell>
        </row>
        <row r="2569">
          <cell r="A2569">
            <v>7120611</v>
          </cell>
          <cell r="B2569">
            <v>7120611</v>
          </cell>
          <cell r="C2569" t="str">
            <v>GARNITURE S3 ÉVASÉ 3 CM L</v>
          </cell>
          <cell r="D2569" t="str">
            <v>42 H25</v>
          </cell>
          <cell r="E2569">
            <v>514</v>
          </cell>
          <cell r="F2569" t="str">
            <v>UPHOLSTERY S3 FLARED 3CM</v>
          </cell>
        </row>
        <row r="2570">
          <cell r="A2570">
            <v>7120612</v>
          </cell>
          <cell r="B2570">
            <v>7120612</v>
          </cell>
          <cell r="C2570" t="str">
            <v>GARNITURE S3 ÉVASÉ 3 CM L</v>
          </cell>
          <cell r="D2570" t="str">
            <v>42 H30</v>
          </cell>
          <cell r="E2570">
            <v>514</v>
          </cell>
          <cell r="F2570" t="str">
            <v>UPHOLSTERY S3 FLARED 3CM</v>
          </cell>
        </row>
        <row r="2571">
          <cell r="A2571">
            <v>7120613</v>
          </cell>
          <cell r="B2571">
            <v>7120613</v>
          </cell>
          <cell r="C2571" t="str">
            <v>GARNITURE S3 ÉVASÉ 3 CM L</v>
          </cell>
          <cell r="D2571" t="str">
            <v>42 H35</v>
          </cell>
          <cell r="E2571">
            <v>514</v>
          </cell>
          <cell r="F2571" t="str">
            <v>UPHOLSTERY S3 FLARED 3CM</v>
          </cell>
        </row>
        <row r="2572">
          <cell r="A2572">
            <v>7120614</v>
          </cell>
          <cell r="B2572">
            <v>7120614</v>
          </cell>
          <cell r="C2572" t="str">
            <v>GARNITURE S3 ÉVASÉ 3 CM L</v>
          </cell>
          <cell r="D2572" t="str">
            <v>42 H40</v>
          </cell>
          <cell r="E2572">
            <v>514</v>
          </cell>
          <cell r="F2572" t="str">
            <v>UPHOLSTERY S3 FLARED 3CM</v>
          </cell>
        </row>
        <row r="2573">
          <cell r="A2573">
            <v>7120626</v>
          </cell>
          <cell r="B2573">
            <v>7120626</v>
          </cell>
          <cell r="C2573" t="str">
            <v>GARNITURE S3 RÉTRÉCIE 6 C</v>
          </cell>
          <cell r="D2573" t="str">
            <v>M L36 H30</v>
          </cell>
          <cell r="E2573">
            <v>514</v>
          </cell>
          <cell r="F2573" t="str">
            <v>UPHOLSTERY S3 TAPERED 6CM</v>
          </cell>
        </row>
        <row r="2574">
          <cell r="A2574">
            <v>7120627</v>
          </cell>
          <cell r="B2574">
            <v>7120627</v>
          </cell>
          <cell r="C2574" t="str">
            <v>GARNITURE S3 RÉTRÉCIE 6 C</v>
          </cell>
          <cell r="D2574" t="str">
            <v>M L36 H35</v>
          </cell>
          <cell r="E2574">
            <v>514</v>
          </cell>
          <cell r="F2574" t="str">
            <v>UPHOLSTERY S3 TAPERED 6CM</v>
          </cell>
        </row>
        <row r="2575">
          <cell r="A2575">
            <v>7120628</v>
          </cell>
          <cell r="B2575">
            <v>7120628</v>
          </cell>
          <cell r="C2575" t="str">
            <v>GARNITURE S3 RÉTRÉCI 6 CM</v>
          </cell>
          <cell r="D2575" t="str">
            <v xml:space="preserve"> L36 H40</v>
          </cell>
          <cell r="E2575">
            <v>514</v>
          </cell>
          <cell r="F2575" t="str">
            <v>UPHOLSTERY S3 TAPERED 6CM</v>
          </cell>
        </row>
        <row r="2576">
          <cell r="A2576">
            <v>7120629</v>
          </cell>
          <cell r="B2576">
            <v>7120629</v>
          </cell>
          <cell r="C2576" t="str">
            <v>GARNITURE S3 RÉTRÉCIE 6 C</v>
          </cell>
          <cell r="D2576" t="str">
            <v>M L39 H30</v>
          </cell>
          <cell r="E2576">
            <v>514</v>
          </cell>
          <cell r="F2576" t="str">
            <v>UPHOLSTERY S3 TAPERED 6CM</v>
          </cell>
        </row>
        <row r="2577">
          <cell r="A2577">
            <v>7120630</v>
          </cell>
          <cell r="B2577">
            <v>7120630</v>
          </cell>
          <cell r="C2577" t="str">
            <v>GARNITURE S3 RÉTRÉCI 6 CM</v>
          </cell>
          <cell r="D2577" t="str">
            <v xml:space="preserve"> L39 H35</v>
          </cell>
          <cell r="E2577">
            <v>514</v>
          </cell>
          <cell r="F2577" t="str">
            <v>UPHOLSTERY S3 TAPERED 6CM</v>
          </cell>
        </row>
        <row r="2578">
          <cell r="A2578">
            <v>7120631</v>
          </cell>
          <cell r="B2578">
            <v>7120631</v>
          </cell>
          <cell r="C2578" t="str">
            <v>GARNITURE S3 RÉTRÉCI 6 CM</v>
          </cell>
          <cell r="D2578" t="str">
            <v xml:space="preserve"> L39 H40</v>
          </cell>
          <cell r="E2578">
            <v>514</v>
          </cell>
          <cell r="F2578" t="str">
            <v>UPHOLSTERY S3 TAPERED 6CM</v>
          </cell>
        </row>
        <row r="2579">
          <cell r="A2579">
            <v>7120632</v>
          </cell>
          <cell r="B2579">
            <v>7120632</v>
          </cell>
          <cell r="C2579" t="str">
            <v>GARNITURE S3 RÉTRÉCI 6 CM</v>
          </cell>
          <cell r="D2579" t="str">
            <v xml:space="preserve"> L42 H30</v>
          </cell>
          <cell r="E2579">
            <v>514</v>
          </cell>
          <cell r="F2579" t="str">
            <v>UPHOLSTERY S3 TAPERED 6CM</v>
          </cell>
        </row>
        <row r="2580">
          <cell r="A2580">
            <v>7120633</v>
          </cell>
          <cell r="B2580">
            <v>7120633</v>
          </cell>
          <cell r="C2580" t="str">
            <v>GARNITURE S3 RÉTRÉCI 6 CM</v>
          </cell>
          <cell r="D2580" t="str">
            <v xml:space="preserve"> L42 H35</v>
          </cell>
          <cell r="E2580">
            <v>514</v>
          </cell>
          <cell r="F2580" t="str">
            <v>UPHOLSTERY S3 TAPERED 6CM</v>
          </cell>
        </row>
        <row r="2581">
          <cell r="A2581">
            <v>7120634</v>
          </cell>
          <cell r="B2581">
            <v>7120634</v>
          </cell>
          <cell r="C2581" t="str">
            <v>GARNITURE S3 RÉTRÉCI 6 CM</v>
          </cell>
          <cell r="D2581" t="str">
            <v xml:space="preserve"> L42 H40</v>
          </cell>
          <cell r="E2581">
            <v>514</v>
          </cell>
          <cell r="F2581" t="str">
            <v>UPHOLSTERY S3 TAPERED 6CM</v>
          </cell>
        </row>
        <row r="2582">
          <cell r="A2582">
            <v>7120635</v>
          </cell>
          <cell r="B2582">
            <v>7120635</v>
          </cell>
          <cell r="C2582" t="str">
            <v>GARNITURE S3 RÉTRÉCI 6 CM</v>
          </cell>
          <cell r="D2582" t="str">
            <v xml:space="preserve"> L45 H30</v>
          </cell>
          <cell r="E2582">
            <v>514</v>
          </cell>
          <cell r="F2582" t="str">
            <v>UPHOLSTERY S3 TAPERED 6CM</v>
          </cell>
        </row>
        <row r="2583">
          <cell r="A2583">
            <v>7120636</v>
          </cell>
          <cell r="B2583">
            <v>7120636</v>
          </cell>
          <cell r="C2583" t="str">
            <v>GARNITURE S3 RÉTRÉCI 6 CM</v>
          </cell>
          <cell r="D2583" t="str">
            <v xml:space="preserve"> L45 H35</v>
          </cell>
          <cell r="E2583">
            <v>514</v>
          </cell>
          <cell r="F2583" t="str">
            <v>UPHOLSTERY S3 TAPERED 6CM</v>
          </cell>
        </row>
        <row r="2584">
          <cell r="A2584">
            <v>7120637</v>
          </cell>
          <cell r="B2584">
            <v>7120637</v>
          </cell>
          <cell r="C2584" t="str">
            <v>GARNITURE S3 RÉTRÉCI 6 CM</v>
          </cell>
          <cell r="D2584" t="str">
            <v xml:space="preserve"> L45 H40</v>
          </cell>
          <cell r="E2584">
            <v>514</v>
          </cell>
          <cell r="F2584" t="str">
            <v>UPHOLSTERY S3 TAPERED 6CM</v>
          </cell>
        </row>
        <row r="2585">
          <cell r="A2585">
            <v>7120642</v>
          </cell>
          <cell r="B2585">
            <v>7120642</v>
          </cell>
          <cell r="C2585" t="str">
            <v>GARNITURE LIGHT RÉTRÉCI 6</v>
          </cell>
          <cell r="D2585" t="str">
            <v> CM L36 H30</v>
          </cell>
          <cell r="E2585">
            <v>514</v>
          </cell>
          <cell r="F2585" t="str">
            <v>UPHOLSTERY LIGHT TAPER 6C</v>
          </cell>
        </row>
        <row r="2586">
          <cell r="A2586">
            <v>7120643</v>
          </cell>
          <cell r="B2586">
            <v>7120643</v>
          </cell>
          <cell r="C2586" t="str">
            <v>GARNITURE LIGHT RÉTRÉCI 6</v>
          </cell>
          <cell r="D2586" t="str">
            <v> CM L36 H35</v>
          </cell>
          <cell r="E2586">
            <v>514</v>
          </cell>
          <cell r="F2586" t="str">
            <v>UPHOLSTERY LIGHT TAPER 6C</v>
          </cell>
        </row>
        <row r="2587">
          <cell r="A2587">
            <v>7120644</v>
          </cell>
          <cell r="B2587">
            <v>7120644</v>
          </cell>
          <cell r="C2587" t="str">
            <v>GARNITURE LIGHT RÉTRÉCI 6</v>
          </cell>
          <cell r="D2587" t="str">
            <v> CM L39 H30</v>
          </cell>
          <cell r="E2587">
            <v>514</v>
          </cell>
          <cell r="F2587" t="str">
            <v>UPHOLSTERY LIGHT TAPER 6C</v>
          </cell>
        </row>
        <row r="2588">
          <cell r="A2588">
            <v>7120645</v>
          </cell>
          <cell r="B2588">
            <v>7120645</v>
          </cell>
          <cell r="C2588" t="str">
            <v>GARNITURE LIGHT RÉTRÉCI 6</v>
          </cell>
          <cell r="D2588" t="str">
            <v> CM L39 H35</v>
          </cell>
          <cell r="E2588">
            <v>514</v>
          </cell>
          <cell r="F2588" t="str">
            <v>UPHOLSTERY LIGHT TAPER 6C</v>
          </cell>
        </row>
        <row r="2589">
          <cell r="A2589">
            <v>7120646</v>
          </cell>
          <cell r="B2589">
            <v>7120646</v>
          </cell>
          <cell r="C2589" t="str">
            <v>GARNITURE LIGHT RÉTRÉCI 6</v>
          </cell>
          <cell r="D2589" t="str">
            <v> CM L42 H30</v>
          </cell>
          <cell r="E2589">
            <v>514</v>
          </cell>
          <cell r="F2589" t="str">
            <v>UPHOLSTERY LIGHT TAPER 6C</v>
          </cell>
        </row>
        <row r="2590">
          <cell r="A2590">
            <v>7120647</v>
          </cell>
          <cell r="B2590">
            <v>7120647</v>
          </cell>
          <cell r="C2590" t="str">
            <v>GARNITURE LIGHT RÉTRÉCI 6</v>
          </cell>
          <cell r="D2590" t="str">
            <v> CM L42 H35</v>
          </cell>
          <cell r="E2590">
            <v>514</v>
          </cell>
          <cell r="F2590" t="str">
            <v>UPHOLSTERY LIGHT TAPER 6C</v>
          </cell>
        </row>
        <row r="2591">
          <cell r="A2591">
            <v>7120648</v>
          </cell>
          <cell r="B2591">
            <v>7120648</v>
          </cell>
          <cell r="C2591" t="str">
            <v>GARNITURE LIGHT RÉTRÉCI 6</v>
          </cell>
          <cell r="D2591" t="str">
            <v> CM L45 H30</v>
          </cell>
          <cell r="E2591">
            <v>514</v>
          </cell>
          <cell r="F2591" t="str">
            <v>UPHOLSTERY LIGHT TAPER 6C</v>
          </cell>
        </row>
        <row r="2592">
          <cell r="A2592">
            <v>7120649</v>
          </cell>
          <cell r="B2592">
            <v>7120649</v>
          </cell>
          <cell r="C2592" t="str">
            <v>GARNITURE LIGHT RÉTRÉCI 6</v>
          </cell>
          <cell r="D2592" t="str">
            <v> CM L45 H35</v>
          </cell>
          <cell r="E2592">
            <v>514</v>
          </cell>
          <cell r="F2592" t="str">
            <v>UPHOLSTERY LIGHT TAPER 6C</v>
          </cell>
        </row>
        <row r="2593">
          <cell r="A2593">
            <v>7120653</v>
          </cell>
          <cell r="B2593">
            <v>7120653</v>
          </cell>
          <cell r="C2593" t="str">
            <v>GARNITURE LIGHT ÉVASÉ 3 C</v>
          </cell>
          <cell r="D2593" t="str">
            <v>M L33 H25</v>
          </cell>
          <cell r="E2593">
            <v>514</v>
          </cell>
          <cell r="F2593" t="str">
            <v>UPHOLSTERY LIGHT FLARED 3</v>
          </cell>
        </row>
        <row r="2594">
          <cell r="A2594">
            <v>7120654</v>
          </cell>
          <cell r="B2594">
            <v>7120654</v>
          </cell>
          <cell r="C2594" t="str">
            <v>GARNITURE LIGHT ÉVASÉ 3 C</v>
          </cell>
          <cell r="D2594" t="str">
            <v>M L33 H30</v>
          </cell>
          <cell r="E2594">
            <v>514</v>
          </cell>
          <cell r="F2594" t="str">
            <v>UPHOLSTERY LIGHT FLARED 3</v>
          </cell>
        </row>
        <row r="2595">
          <cell r="A2595">
            <v>7120655</v>
          </cell>
          <cell r="B2595">
            <v>7120655</v>
          </cell>
          <cell r="C2595" t="str">
            <v>GARNITURE LIGHT ÉVASÉ 3 C</v>
          </cell>
          <cell r="D2595" t="str">
            <v>M L33 H35</v>
          </cell>
          <cell r="E2595">
            <v>514</v>
          </cell>
          <cell r="F2595" t="str">
            <v>UPHOLSTERY LIGHT FLARED 3</v>
          </cell>
        </row>
        <row r="2596">
          <cell r="A2596">
            <v>7120656</v>
          </cell>
          <cell r="B2596">
            <v>7120656</v>
          </cell>
          <cell r="C2596" t="str">
            <v>GARNITURE LIGHT ÉVASÉ 3 C</v>
          </cell>
          <cell r="D2596" t="str">
            <v>M L36 H25</v>
          </cell>
          <cell r="E2596">
            <v>514</v>
          </cell>
          <cell r="F2596" t="str">
            <v>UPHOLSTERY LIGHT FLARED 3</v>
          </cell>
        </row>
        <row r="2597">
          <cell r="A2597">
            <v>7120657</v>
          </cell>
          <cell r="B2597">
            <v>7120657</v>
          </cell>
          <cell r="C2597" t="str">
            <v>GARNITURE LIGHT ÉVASÉ 3 C</v>
          </cell>
          <cell r="D2597" t="str">
            <v>M L36 H30</v>
          </cell>
          <cell r="E2597">
            <v>514</v>
          </cell>
          <cell r="F2597" t="str">
            <v>UPHOLSTERY LIGHT FLARED 3</v>
          </cell>
        </row>
        <row r="2598">
          <cell r="A2598">
            <v>7120658</v>
          </cell>
          <cell r="B2598">
            <v>7120658</v>
          </cell>
          <cell r="C2598" t="str">
            <v>GARNITURE LIGHT ÉVASÉ 3 C</v>
          </cell>
          <cell r="D2598" t="str">
            <v>M L36 H35</v>
          </cell>
          <cell r="E2598">
            <v>514</v>
          </cell>
          <cell r="F2598" t="str">
            <v>UPHOLSTERY LIGHT FLARED 3</v>
          </cell>
        </row>
        <row r="2599">
          <cell r="A2599">
            <v>7120659</v>
          </cell>
          <cell r="B2599">
            <v>7120659</v>
          </cell>
          <cell r="C2599" t="str">
            <v>GARNITURE LIGHT ÉVASÉ 3 C</v>
          </cell>
          <cell r="D2599" t="str">
            <v>M L39 H25</v>
          </cell>
          <cell r="E2599">
            <v>514</v>
          </cell>
          <cell r="F2599" t="str">
            <v>UPHOLSTERY LIGHT FLARED 3</v>
          </cell>
        </row>
        <row r="2600">
          <cell r="A2600">
            <v>7120660</v>
          </cell>
          <cell r="B2600">
            <v>7120660</v>
          </cell>
          <cell r="C2600" t="str">
            <v>GARNITURE LIGHT ÉVASÉ 3 C</v>
          </cell>
          <cell r="D2600" t="str">
            <v>M L39 H30</v>
          </cell>
          <cell r="E2600">
            <v>514</v>
          </cell>
          <cell r="F2600" t="str">
            <v>UPHOLSTERY LIGHT FLARED 3</v>
          </cell>
        </row>
        <row r="2601">
          <cell r="A2601">
            <v>7120661</v>
          </cell>
          <cell r="B2601">
            <v>7120661</v>
          </cell>
          <cell r="C2601" t="str">
            <v>GARNITURE LIGHT ÉVASÉ 3 C</v>
          </cell>
          <cell r="D2601" t="str">
            <v>M L39 H35</v>
          </cell>
          <cell r="E2601">
            <v>514</v>
          </cell>
          <cell r="F2601" t="str">
            <v>UPHOLSTERY LIGHT FLARED 3</v>
          </cell>
        </row>
        <row r="2602">
          <cell r="A2602">
            <v>7120662</v>
          </cell>
          <cell r="B2602">
            <v>7120662</v>
          </cell>
          <cell r="C2602" t="str">
            <v>GARNITURE LIGHT ÉVASÉ 3 C</v>
          </cell>
          <cell r="D2602" t="str">
            <v>M L42 H25</v>
          </cell>
          <cell r="E2602">
            <v>514</v>
          </cell>
          <cell r="F2602" t="str">
            <v>UPHOLSTERY LIGHT FLARED 3</v>
          </cell>
        </row>
        <row r="2603">
          <cell r="A2603">
            <v>7120663</v>
          </cell>
          <cell r="B2603">
            <v>7120663</v>
          </cell>
          <cell r="C2603" t="str">
            <v>GARNITURE LIGHT ÉVASÉ 3 C</v>
          </cell>
          <cell r="D2603" t="str">
            <v>M L42 H30</v>
          </cell>
          <cell r="E2603">
            <v>514</v>
          </cell>
          <cell r="F2603" t="str">
            <v>UPHOLSTERY LIGHT FLARED 3</v>
          </cell>
        </row>
        <row r="2604">
          <cell r="A2604">
            <v>7120664</v>
          </cell>
          <cell r="B2604">
            <v>7120664</v>
          </cell>
          <cell r="C2604" t="str">
            <v>GARNITURE LIGHT ÉVASÉ 3 C</v>
          </cell>
          <cell r="D2604" t="str">
            <v>M L42 H35</v>
          </cell>
          <cell r="E2604">
            <v>514</v>
          </cell>
          <cell r="F2604" t="str">
            <v>UPHOLSTERY LIGHT FLARED 3</v>
          </cell>
        </row>
        <row r="2605">
          <cell r="A2605">
            <v>7170018</v>
          </cell>
          <cell r="B2605">
            <v>7170018</v>
          </cell>
          <cell r="C2605" t="str">
            <v>REPOSE-PIEDS EN U 39 RALL</v>
          </cell>
          <cell r="D2605" t="str">
            <v>ONGÉ (POUR SÉRIE)</v>
          </cell>
          <cell r="E2605" t="e">
            <v>#N/A</v>
          </cell>
          <cell r="F2605" t="str">
            <v>FOOTREST U FORM 39 EXTEND</v>
          </cell>
        </row>
        <row r="2606">
          <cell r="A2606">
            <v>7170190</v>
          </cell>
          <cell r="B2606">
            <v>7170190</v>
          </cell>
          <cell r="C2606" t="str">
            <v>REPOSE-PIEDS EN U 33 RALL</v>
          </cell>
          <cell r="D2606" t="str">
            <v>ONGÉ (POUR SÉRIE)</v>
          </cell>
          <cell r="E2606" t="e">
            <v>#N/A</v>
          </cell>
          <cell r="F2606" t="str">
            <v>FOOTREST U FORM 33 EXTEND</v>
          </cell>
        </row>
        <row r="2607">
          <cell r="A2607">
            <v>7170191</v>
          </cell>
          <cell r="B2607">
            <v>7170191</v>
          </cell>
          <cell r="C2607" t="str">
            <v>REPOSE-PIEDS EN U 36 RALL</v>
          </cell>
          <cell r="D2607" t="str">
            <v>ONGÉ (POUR SÉRIE S)</v>
          </cell>
          <cell r="E2607" t="e">
            <v>#N/A</v>
          </cell>
          <cell r="F2607" t="str">
            <v>FOOTREST U FORM 36 EXTEND</v>
          </cell>
        </row>
        <row r="2608">
          <cell r="A2608">
            <v>7170192</v>
          </cell>
          <cell r="B2608">
            <v>7170192</v>
          </cell>
          <cell r="C2608" t="str">
            <v>REPOSE-PIEDS EN U 42 RALL</v>
          </cell>
          <cell r="D2608" t="str">
            <v>ONGÉ (POUR SÉRIE S)</v>
          </cell>
          <cell r="E2608" t="e">
            <v>#N/A</v>
          </cell>
          <cell r="F2608" t="str">
            <v>FOOTREST U FORM 42 EXTEND</v>
          </cell>
        </row>
        <row r="2609">
          <cell r="A2609">
            <v>7170193</v>
          </cell>
          <cell r="B2609">
            <v>7170193</v>
          </cell>
          <cell r="C2609" t="str">
            <v>REPOSE-PIEDS EN U 45 RALL</v>
          </cell>
          <cell r="D2609" t="str">
            <v>ONGÉ (POUR SÉRIE S)</v>
          </cell>
          <cell r="E2609" t="e">
            <v>#N/A</v>
          </cell>
          <cell r="F2609" t="str">
            <v>FOOTREST U FORM 45 EXTEND</v>
          </cell>
        </row>
        <row r="2610">
          <cell r="A2610">
            <v>7170200</v>
          </cell>
          <cell r="B2610">
            <v>7170200</v>
          </cell>
          <cell r="C2610" t="str">
            <v>REPOSE-PIEDS U FORME 50 R</v>
          </cell>
          <cell r="D2610" t="str">
            <v>ALLONGÉ (POUR SÉRIE S)</v>
          </cell>
          <cell r="E2610" t="e">
            <v>#N/A</v>
          </cell>
          <cell r="F2610" t="str">
            <v>FOOTREST U FORM 50 EXTEND</v>
          </cell>
        </row>
        <row r="2611">
          <cell r="A2611">
            <v>7170985</v>
          </cell>
          <cell r="B2611">
            <v>7170985</v>
          </cell>
          <cell r="C2611" t="str">
            <v>MAIN COURANTE EN TITANE 1</v>
          </cell>
          <cell r="D2611" t="str">
            <v>9 MM SPINERGY 25"</v>
          </cell>
          <cell r="E2611">
            <v>710</v>
          </cell>
          <cell r="F2611" t="str">
            <v>PUSHRIM TIANIUM 19MM SPIN</v>
          </cell>
        </row>
        <row r="2612">
          <cell r="A2612">
            <v>7170990</v>
          </cell>
          <cell r="B2612">
            <v>7170990</v>
          </cell>
          <cell r="C2612" t="str">
            <v>REPOSE-PIEDS EN U 30 RALL</v>
          </cell>
          <cell r="D2612" t="str">
            <v>ONGÉ (POUR SÉRIE S)</v>
          </cell>
          <cell r="E2612" t="e">
            <v>#N/A</v>
          </cell>
          <cell r="F2612" t="str">
            <v>FOOTREST U FORM 30 EXTEND</v>
          </cell>
        </row>
        <row r="2613">
          <cell r="A2613">
            <v>7190004</v>
          </cell>
          <cell r="B2613">
            <v>7190004</v>
          </cell>
          <cell r="C2613" t="str">
            <v>MAIN COURANTE ERGO PARA C</v>
          </cell>
          <cell r="D2613" t="str">
            <v>P 24EPCE6512</v>
          </cell>
          <cell r="E2613">
            <v>685</v>
          </cell>
          <cell r="F2613" t="str">
            <v>PUSH RIM ERGO PARA CP 24E</v>
          </cell>
        </row>
        <row r="2614">
          <cell r="A2614">
            <v>7190027</v>
          </cell>
          <cell r="B2614">
            <v>7190027</v>
          </cell>
          <cell r="C2614" t="str">
            <v>MAIN COURANTE FRICTION S</v>
          </cell>
          <cell r="D2614" t="str">
            <v>24" DR7107-6</v>
          </cell>
          <cell r="E2614">
            <v>685</v>
          </cell>
          <cell r="F2614" t="str">
            <v>PUSKRIM FRICTION S 24" DR</v>
          </cell>
        </row>
        <row r="2615">
          <cell r="A2615">
            <v>7190032</v>
          </cell>
          <cell r="B2615">
            <v>7190032</v>
          </cell>
          <cell r="C2615" t="str">
            <v>MAIN COURANTE DR7103-1 16</v>
          </cell>
          <cell r="D2615" t="str">
            <v> MM</v>
          </cell>
          <cell r="E2615">
            <v>685</v>
          </cell>
          <cell r="F2615" t="str">
            <v>PUSHRIM DR7103-1 16 MM</v>
          </cell>
        </row>
        <row r="2616">
          <cell r="A2616">
            <v>7190044</v>
          </cell>
          <cell r="B2616">
            <v>7190044</v>
          </cell>
          <cell r="C2616" t="str">
            <v>MAIN COURANTE EN TITANE 1</v>
          </cell>
          <cell r="D2616" t="str">
            <v>9 MM SPINERGY 24"</v>
          </cell>
          <cell r="E2616">
            <v>685</v>
          </cell>
          <cell r="F2616" t="str">
            <v>PUSHRIM TITANIUM 19 MM SP</v>
          </cell>
        </row>
        <row r="2617">
          <cell r="A2617">
            <v>7190051</v>
          </cell>
          <cell r="B2617">
            <v>7190051</v>
          </cell>
          <cell r="C2617" t="str">
            <v>MAIN COURANTE EN TITANE 1</v>
          </cell>
          <cell r="D2617" t="str">
            <v>8" MICRO</v>
          </cell>
          <cell r="E2617">
            <v>685</v>
          </cell>
          <cell r="F2617" t="str">
            <v>PUSHRIM TITANIUM 18" MICR</v>
          </cell>
        </row>
        <row r="2618">
          <cell r="A2618">
            <v>7190067</v>
          </cell>
          <cell r="B2618">
            <v>7190067</v>
          </cell>
          <cell r="C2618" t="str">
            <v>MAIN COURANTE EN TITANE S</v>
          </cell>
          <cell r="D2618" t="str">
            <v>POX 26" DR7304</v>
          </cell>
          <cell r="E2618">
            <v>685</v>
          </cell>
          <cell r="F2618" t="str">
            <v>PUSHRIM TITAN SPOX 26" DR</v>
          </cell>
        </row>
        <row r="2619">
          <cell r="A2619">
            <v>7190107</v>
          </cell>
          <cell r="B2619">
            <v>7190107</v>
          </cell>
          <cell r="C2619" t="str">
            <v>MAIN COURANTE EN TITANE S</v>
          </cell>
          <cell r="D2619" t="str">
            <v>POX 700C 16 MM</v>
          </cell>
          <cell r="E2619">
            <v>685</v>
          </cell>
          <cell r="F2619" t="str">
            <v>PUSHRIM TITANIUM SPOX 700</v>
          </cell>
        </row>
        <row r="2620">
          <cell r="A2620">
            <v>7190122</v>
          </cell>
          <cell r="B2620">
            <v>7190122</v>
          </cell>
          <cell r="C2620" t="str">
            <v>MAIN COURANTE EN TITANE 1</v>
          </cell>
          <cell r="D2620" t="str">
            <v>9 MM 25"/6P</v>
          </cell>
          <cell r="E2620">
            <v>685</v>
          </cell>
          <cell r="F2620" t="str">
            <v>PUSHRIM TITANIUM 19 MM 25</v>
          </cell>
        </row>
        <row r="2621">
          <cell r="A2621">
            <v>7190146</v>
          </cell>
          <cell r="B2621">
            <v>7190146</v>
          </cell>
          <cell r="C2621" t="str">
            <v>MAIN COURANTE 25" TETRA 6</v>
          </cell>
          <cell r="D2621" t="str">
            <v>P</v>
          </cell>
          <cell r="E2621">
            <v>685</v>
          </cell>
          <cell r="F2621" t="str">
            <v>PUSHRIM 25" TETRA 6P</v>
          </cell>
        </row>
        <row r="2622">
          <cell r="A2622">
            <v>7210003</v>
          </cell>
          <cell r="B2622">
            <v>7210003</v>
          </cell>
          <cell r="C2622" t="str">
            <v>PNEU SCHWALBE ONE 25" V-G</v>
          </cell>
          <cell r="D2622" t="str">
            <v xml:space="preserve"> </v>
          </cell>
          <cell r="E2622">
            <v>77</v>
          </cell>
          <cell r="F2622" t="str">
            <v>TIRE SCHWALBE SCHWALBE ON</v>
          </cell>
        </row>
        <row r="2623">
          <cell r="A2623">
            <v>7220047</v>
          </cell>
          <cell r="B2623">
            <v>7220047</v>
          </cell>
          <cell r="C2623" t="str">
            <v>ROUE ARRIÈRE 26" SPINERGY</v>
          </cell>
          <cell r="D2623" t="str">
            <v xml:space="preserve"> LX</v>
          </cell>
          <cell r="E2623">
            <v>1355</v>
          </cell>
          <cell r="F2623" t="str">
            <v>REARWHEEL 26" SPINERGY LX</v>
          </cell>
        </row>
        <row r="2624">
          <cell r="A2624">
            <v>7220057</v>
          </cell>
          <cell r="B2624">
            <v>7220057</v>
          </cell>
          <cell r="C2624" t="str">
            <v>ROUE AR. SPINERGY 24" LX</v>
          </cell>
          <cell r="D2624" t="str">
            <v>12 RAYONS NOIRS/BLANCS</v>
          </cell>
          <cell r="E2624">
            <v>948</v>
          </cell>
          <cell r="F2624" t="str">
            <v>REARWHEEL SPINERGY 24" LX</v>
          </cell>
        </row>
        <row r="2625">
          <cell r="A2625">
            <v>7220079</v>
          </cell>
          <cell r="B2625">
            <v>7220079</v>
          </cell>
          <cell r="C2625" t="str">
            <v>ROUE ARRIÈRE 24" SPOX LX</v>
          </cell>
          <cell r="D2625" t="str">
            <v>RAYONS NOIRS/BLANCS</v>
          </cell>
          <cell r="E2625">
            <v>1538</v>
          </cell>
          <cell r="F2625" t="str">
            <v>REARWHEEL 24" SPOX LX  BL</v>
          </cell>
        </row>
        <row r="2626">
          <cell r="A2626">
            <v>7220100</v>
          </cell>
          <cell r="B2626">
            <v>7220100</v>
          </cell>
          <cell r="C2626" t="str">
            <v>ROUE ARRIÈRE SPINERGY 26"</v>
          </cell>
          <cell r="D2626" t="str">
            <v xml:space="preserve"> SLX RAYONS NOIRS/VERTS</v>
          </cell>
          <cell r="E2626">
            <v>948</v>
          </cell>
          <cell r="F2626" t="str">
            <v>REARWHEEL SPINERGY 26" SL</v>
          </cell>
        </row>
        <row r="2627">
          <cell r="A2627">
            <v>7220170</v>
          </cell>
          <cell r="B2627">
            <v>7220170</v>
          </cell>
          <cell r="C2627" t="str">
            <v>SPINERGY X 24" À RAYONS R</v>
          </cell>
          <cell r="D2627" t="str">
            <v>OUGES</v>
          </cell>
          <cell r="E2627">
            <v>948</v>
          </cell>
          <cell r="F2627" t="str">
            <v>SPINERGY X 24" WITH RED S</v>
          </cell>
        </row>
        <row r="2628">
          <cell r="A2628">
            <v>7220172</v>
          </cell>
          <cell r="B2628">
            <v>7220172</v>
          </cell>
          <cell r="C2628" t="str">
            <v>ROUE AR. 26" SPINERGYSLX</v>
          </cell>
          <cell r="D2628" t="str">
            <v>MOYEU NOIR 24, RAY NOIRS</v>
          </cell>
          <cell r="E2628">
            <v>1342</v>
          </cell>
          <cell r="F2628" t="str">
            <v>REARWHEEL26" SPINERGYSLX</v>
          </cell>
        </row>
        <row r="2629">
          <cell r="A2629">
            <v>7220181</v>
          </cell>
          <cell r="B2629">
            <v>7220181</v>
          </cell>
          <cell r="C2629" t="str">
            <v>ROUE ARRIÈRE SPINERGY 26"</v>
          </cell>
          <cell r="D2629" t="str">
            <v xml:space="preserve"> SLX RAYONS VERTS/BLANCS</v>
          </cell>
          <cell r="E2629">
            <v>1395</v>
          </cell>
          <cell r="F2629" t="str">
            <v>REARWHEEL SPINERGY 26" SL</v>
          </cell>
        </row>
        <row r="2630">
          <cell r="A2630">
            <v>7220186</v>
          </cell>
          <cell r="B2630">
            <v>7220186</v>
          </cell>
          <cell r="C2630" t="str">
            <v>PNEU SCHWALBE RIGHT RUN 2</v>
          </cell>
          <cell r="D2630" t="str">
            <v>6" X 1"</v>
          </cell>
          <cell r="E2630">
            <v>58</v>
          </cell>
          <cell r="F2630" t="str">
            <v>TIRE SCHWALBE RIGHT RUN 2</v>
          </cell>
        </row>
        <row r="2631">
          <cell r="A2631">
            <v>7220188</v>
          </cell>
          <cell r="B2631">
            <v>7220188</v>
          </cell>
          <cell r="C2631" t="str">
            <v>ROUE AR. SPINERGY SPORT 2</v>
          </cell>
          <cell r="D2631" t="str">
            <v>6" SLX RAY NOIRS/BLANCS</v>
          </cell>
          <cell r="E2631">
            <v>948</v>
          </cell>
          <cell r="F2631" t="str">
            <v>REARWHEEL SPINERGY SPORT</v>
          </cell>
        </row>
        <row r="2632">
          <cell r="A2632">
            <v>7220201</v>
          </cell>
          <cell r="B2632">
            <v>7220201</v>
          </cell>
          <cell r="C2632" t="str">
            <v>ROUE ARRIÈRE 26" SPINERGY</v>
          </cell>
          <cell r="D2632" t="str">
            <v xml:space="preserve"> SLX RAYONS NOIRS/ORANGE</v>
          </cell>
          <cell r="E2632">
            <v>948</v>
          </cell>
          <cell r="F2632" t="str">
            <v>REARWHEEL 26" SPINERGY SL</v>
          </cell>
        </row>
        <row r="2633">
          <cell r="A2633">
            <v>7220206</v>
          </cell>
          <cell r="B2633">
            <v>7220206</v>
          </cell>
          <cell r="C2633" t="str">
            <v>ROUE ARRIÈRE 24" SPINERGY</v>
          </cell>
          <cell r="D2633" t="str">
            <v xml:space="preserve"> CLX RAYONS BLEUS</v>
          </cell>
          <cell r="E2633">
            <v>948</v>
          </cell>
          <cell r="F2633" t="str">
            <v>REARWHEEL SPINERGY24" CLX</v>
          </cell>
        </row>
        <row r="2634">
          <cell r="A2634">
            <v>7220207</v>
          </cell>
          <cell r="B2634">
            <v>7220207</v>
          </cell>
          <cell r="C2634" t="str">
            <v>ROUE ARRIÈRE 26" SPINERGY</v>
          </cell>
          <cell r="D2634" t="str">
            <v xml:space="preserve"> SLX RAYONS NOIRS/VERTS</v>
          </cell>
          <cell r="E2634">
            <v>948</v>
          </cell>
          <cell r="F2634" t="str">
            <v>REARWHEEL 26" SPINERGY SL</v>
          </cell>
        </row>
        <row r="2635">
          <cell r="A2635">
            <v>7220708</v>
          </cell>
          <cell r="B2635">
            <v>7220708</v>
          </cell>
          <cell r="C2635" t="str">
            <v>ROUE ARRIÈRE 25" SPINERGY</v>
          </cell>
          <cell r="D2635" t="str">
            <v xml:space="preserve"> SLX RAYONS BLEUS</v>
          </cell>
          <cell r="E2635">
            <v>948</v>
          </cell>
          <cell r="F2635" t="str">
            <v>REARWHEEL 25" SPINERGY SL</v>
          </cell>
        </row>
        <row r="2636">
          <cell r="A2636">
            <v>7300003</v>
          </cell>
          <cell r="B2636">
            <v>7300003</v>
          </cell>
          <cell r="C2636" t="str">
            <v>ESSIEU ARRIÈRE EN CARBONE</v>
          </cell>
          <cell r="D2636" t="str">
            <v xml:space="preserve"> LARGEUR 42, 0°</v>
          </cell>
          <cell r="E2636">
            <v>171</v>
          </cell>
          <cell r="F2636" t="str">
            <v>REAR AXLE CARBON WIDE 42</v>
          </cell>
        </row>
        <row r="2637">
          <cell r="A2637">
            <v>8000510</v>
          </cell>
          <cell r="B2637">
            <v>8000510</v>
          </cell>
          <cell r="C2637" t="str">
            <v>RONDELLE M5</v>
          </cell>
          <cell r="D2637" t="str">
            <v xml:space="preserve"> </v>
          </cell>
          <cell r="E2637">
            <v>4</v>
          </cell>
          <cell r="F2637" t="str">
            <v>WASHER M5</v>
          </cell>
        </row>
        <row r="2638">
          <cell r="A2638">
            <v>8000512</v>
          </cell>
          <cell r="B2638">
            <v>8000512</v>
          </cell>
          <cell r="C2638" t="str">
            <v>RONDELLE PS 5X10X0,5 DIN</v>
          </cell>
          <cell r="D2638" t="str">
            <v>988</v>
          </cell>
          <cell r="E2638">
            <v>4</v>
          </cell>
          <cell r="F2638" t="str">
            <v>WASHER PS 5X10X0,5 DIN 98</v>
          </cell>
        </row>
        <row r="2639">
          <cell r="A2639">
            <v>8000516</v>
          </cell>
          <cell r="B2639">
            <v>8000516</v>
          </cell>
          <cell r="C2639" t="str">
            <v>RONDELLE M5X16X1</v>
          </cell>
          <cell r="D2639" t="str">
            <v xml:space="preserve"> </v>
          </cell>
          <cell r="E2639">
            <v>4</v>
          </cell>
          <cell r="F2639" t="str">
            <v>WASHER M5X16X1</v>
          </cell>
        </row>
        <row r="2640">
          <cell r="A2640">
            <v>8000522</v>
          </cell>
          <cell r="B2640">
            <v>8000522</v>
          </cell>
          <cell r="C2640" t="str">
            <v>RONDELLE SRKB 5,5X22X1</v>
          </cell>
          <cell r="D2640" t="str">
            <v xml:space="preserve"> </v>
          </cell>
          <cell r="E2640">
            <v>4</v>
          </cell>
          <cell r="F2640" t="str">
            <v>WASHER SRKB 5,5X22X1</v>
          </cell>
        </row>
        <row r="2641">
          <cell r="A2641">
            <v>8000611</v>
          </cell>
          <cell r="B2641">
            <v>8000611</v>
          </cell>
          <cell r="C2641" t="str">
            <v>RONDELLE FBB M6 FZB</v>
          </cell>
          <cell r="D2641" t="str">
            <v xml:space="preserve"> </v>
          </cell>
          <cell r="E2641">
            <v>4</v>
          </cell>
          <cell r="F2641" t="str">
            <v>WASHER FBB M6 FZB</v>
          </cell>
        </row>
        <row r="2642">
          <cell r="A2642">
            <v>8000612</v>
          </cell>
          <cell r="B2642">
            <v>8000612</v>
          </cell>
          <cell r="C2642" t="str">
            <v>RONDELLE EN ACIER BRB 6,4</v>
          </cell>
          <cell r="D2642" t="str">
            <v>X12 FZB</v>
          </cell>
          <cell r="E2642">
            <v>4</v>
          </cell>
          <cell r="F2642" t="str">
            <v>WASHER BRB STEEL 6,4X12 F</v>
          </cell>
        </row>
        <row r="2643">
          <cell r="A2643">
            <v>8000616</v>
          </cell>
          <cell r="B2643">
            <v>8000616</v>
          </cell>
          <cell r="C2643" t="str">
            <v>RONDELLE NB ACIER 6X16X1</v>
          </cell>
          <cell r="D2643" t="str">
            <v>FZB</v>
          </cell>
          <cell r="E2643">
            <v>4</v>
          </cell>
          <cell r="F2643" t="str">
            <v>WASHER NB STEEL 6X16X1 FZ</v>
          </cell>
        </row>
        <row r="2644">
          <cell r="A2644">
            <v>8000815</v>
          </cell>
          <cell r="B2644">
            <v>8000815</v>
          </cell>
          <cell r="C2644" t="str">
            <v>RONDELLE 8,4X15X1,6 FZB</v>
          </cell>
          <cell r="D2644" t="str">
            <v xml:space="preserve"> </v>
          </cell>
          <cell r="E2644">
            <v>4</v>
          </cell>
          <cell r="F2644" t="str">
            <v>WASHER 8,4X15X1,6 FZB</v>
          </cell>
        </row>
        <row r="2645">
          <cell r="A2645">
            <v>8000818</v>
          </cell>
          <cell r="B2645">
            <v>8000818</v>
          </cell>
          <cell r="C2645" t="str">
            <v>RONDELLE PS 8X14X1</v>
          </cell>
          <cell r="D2645" t="str">
            <v xml:space="preserve"> </v>
          </cell>
          <cell r="E2645">
            <v>4</v>
          </cell>
          <cell r="F2645" t="str">
            <v>WASHER PS 8X14X1</v>
          </cell>
        </row>
        <row r="2646">
          <cell r="A2646">
            <v>8001319</v>
          </cell>
          <cell r="B2646">
            <v>8001319</v>
          </cell>
          <cell r="C2646" t="str">
            <v>RONDELLE PS 13X19X1</v>
          </cell>
          <cell r="D2646" t="str">
            <v xml:space="preserve"> </v>
          </cell>
          <cell r="E2646">
            <v>4</v>
          </cell>
          <cell r="F2646" t="str">
            <v>WASHER PS 13X19X1</v>
          </cell>
        </row>
        <row r="2647">
          <cell r="A2647">
            <v>8011622</v>
          </cell>
          <cell r="B2647">
            <v>8011622</v>
          </cell>
          <cell r="C2647" t="str">
            <v>RONDELLE PS 16X22X1</v>
          </cell>
          <cell r="D2647" t="str">
            <v xml:space="preserve"> </v>
          </cell>
          <cell r="E2647">
            <v>4</v>
          </cell>
          <cell r="F2647" t="str">
            <v>WASHER PS 16X22X1</v>
          </cell>
        </row>
        <row r="2648">
          <cell r="A2648">
            <v>9000308</v>
          </cell>
          <cell r="B2648">
            <v>9000308</v>
          </cell>
          <cell r="C2648" t="str">
            <v>GOUPILLE ÉLASTIQUE 3X8</v>
          </cell>
          <cell r="D2648" t="str">
            <v xml:space="preserve"> </v>
          </cell>
          <cell r="E2648">
            <v>4</v>
          </cell>
          <cell r="F2648" t="str">
            <v>SPRINGY TUBE-PIN 3X8</v>
          </cell>
        </row>
        <row r="2649">
          <cell r="A2649">
            <v>9000330</v>
          </cell>
          <cell r="B2649">
            <v>9000330</v>
          </cell>
          <cell r="C2649" t="str">
            <v>BOUCHON D'EXTRÉMITÉ IKP 1</v>
          </cell>
          <cell r="D2649" t="str">
            <v>9-15/17 NOIR</v>
          </cell>
          <cell r="E2649">
            <v>4</v>
          </cell>
          <cell r="F2649" t="str">
            <v>ENDPLUG IKP 19-15/17 BLAC</v>
          </cell>
        </row>
        <row r="2650">
          <cell r="A2650">
            <v>9000362</v>
          </cell>
          <cell r="B2650">
            <v>9000362</v>
          </cell>
          <cell r="C2650" t="str">
            <v>BOUCHON D’EXTRÉMITÉ ANTIB</v>
          </cell>
          <cell r="D2650" t="str">
            <v>ASCULEMENT S3</v>
          </cell>
          <cell r="E2650">
            <v>8</v>
          </cell>
          <cell r="F2650" t="str">
            <v>END PLUG ANTI-TIP S3</v>
          </cell>
        </row>
        <row r="2651">
          <cell r="A2651">
            <v>9000363</v>
          </cell>
          <cell r="B2651">
            <v>9000363</v>
          </cell>
          <cell r="C2651" t="str">
            <v>BOUCHON D'EXTRÉMITÉ TYPE</v>
          </cell>
          <cell r="D2651" t="str">
            <v>IKP3228-30S</v>
          </cell>
          <cell r="E2651">
            <v>8</v>
          </cell>
          <cell r="F2651" t="str">
            <v>ENDPLUG TYP IKP3228-30S</v>
          </cell>
        </row>
        <row r="2652">
          <cell r="A2652">
            <v>9000371</v>
          </cell>
          <cell r="B2652">
            <v>9000371</v>
          </cell>
          <cell r="C2652" t="str">
            <v>ORIFICE DE BOUCHON D’EXTR</v>
          </cell>
          <cell r="D2652" t="str">
            <v>ÉMITÉ 16</v>
          </cell>
          <cell r="E2652" t="e">
            <v>#N/A</v>
          </cell>
          <cell r="F2652" t="str">
            <v>END PLUGG HOLE 16</v>
          </cell>
        </row>
        <row r="2653">
          <cell r="A2653">
            <v>9000601</v>
          </cell>
          <cell r="B2653">
            <v>9000601</v>
          </cell>
          <cell r="C2653" t="str">
            <v>BOUCLE DE RENFORCEMENT</v>
          </cell>
          <cell r="D2653" t="str">
            <v xml:space="preserve"> </v>
          </cell>
          <cell r="E2653">
            <v>13</v>
          </cell>
          <cell r="F2653" t="str">
            <v>REINFORCMENT-LOOP</v>
          </cell>
        </row>
        <row r="2654">
          <cell r="A2654">
            <v>9001612</v>
          </cell>
          <cell r="B2654">
            <v>9001612</v>
          </cell>
          <cell r="C2654" t="str">
            <v>BOUCHON D’EXTRÉMITÉ IK 16</v>
          </cell>
          <cell r="D2654" t="str">
            <v>-12 NOIR</v>
          </cell>
          <cell r="E2654">
            <v>4</v>
          </cell>
          <cell r="F2654" t="str">
            <v>END-PLUG IK 16-12 BLACK</v>
          </cell>
        </row>
        <row r="2655">
          <cell r="A2655">
            <v>9002222</v>
          </cell>
          <cell r="B2655">
            <v>9002222</v>
          </cell>
          <cell r="C2655" t="str">
            <v>BOUCHON D’EXTRÉMITÉ IKPK</v>
          </cell>
          <cell r="D2655" t="str">
            <v>22-20S</v>
          </cell>
          <cell r="E2655">
            <v>4</v>
          </cell>
          <cell r="F2655" t="str">
            <v>END-PLUG IKPK 22-20S</v>
          </cell>
        </row>
        <row r="2656">
          <cell r="A2656">
            <v>9003231</v>
          </cell>
          <cell r="B2656">
            <v>9003231</v>
          </cell>
          <cell r="C2656" t="str">
            <v>BOUCHON D’EXTRÉMITÉ BOÎTI</v>
          </cell>
          <cell r="D2656" t="str">
            <v>ER DE ROULEMENT U2</v>
          </cell>
          <cell r="E2656">
            <v>8</v>
          </cell>
          <cell r="F2656" t="str">
            <v>ENDPLUG BEARINGHOUSE U2</v>
          </cell>
        </row>
        <row r="2657">
          <cell r="A2657">
            <v>9018008</v>
          </cell>
          <cell r="B2657">
            <v>9018008</v>
          </cell>
          <cell r="C2657" t="str">
            <v>ENTRETOISE CARTER DE PONT</v>
          </cell>
          <cell r="D2657" t="str">
            <v xml:space="preserve"> 8 MM</v>
          </cell>
          <cell r="E2657">
            <v>8</v>
          </cell>
          <cell r="F2657" t="str">
            <v>SPACER AXLE HOUSING 8 MM</v>
          </cell>
        </row>
        <row r="2658">
          <cell r="A2658">
            <v>9018010</v>
          </cell>
          <cell r="B2658">
            <v>9018010</v>
          </cell>
          <cell r="C2658" t="str">
            <v>ENTRETOISE CARTER DE PONT</v>
          </cell>
          <cell r="D2658" t="str">
            <v xml:space="preserve"> 12 MM</v>
          </cell>
          <cell r="E2658">
            <v>8</v>
          </cell>
          <cell r="F2658" t="str">
            <v>SPACER AXLE HOUSING 12 MM</v>
          </cell>
        </row>
        <row r="2659">
          <cell r="A2659">
            <v>9018016</v>
          </cell>
          <cell r="B2659">
            <v>9018016</v>
          </cell>
          <cell r="C2659" t="str">
            <v>ENTRETOISE CARTER DE PONT</v>
          </cell>
          <cell r="D2659" t="str">
            <v xml:space="preserve"> 16 MM</v>
          </cell>
          <cell r="E2659">
            <v>8</v>
          </cell>
          <cell r="F2659" t="str">
            <v>SPACER AXLE HOUSING 16 MM</v>
          </cell>
        </row>
        <row r="2660">
          <cell r="A2660">
            <v>9024000</v>
          </cell>
          <cell r="B2660">
            <v>9024000</v>
          </cell>
          <cell r="C2660" t="str">
            <v>ENTRETOISE ROULETTE</v>
          </cell>
          <cell r="D2660" t="str">
            <v xml:space="preserve"> </v>
          </cell>
          <cell r="E2660">
            <v>4</v>
          </cell>
          <cell r="F2660" t="str">
            <v>SPACER CASTERWHEEL</v>
          </cell>
        </row>
        <row r="2661">
          <cell r="A2661">
            <v>9024002</v>
          </cell>
          <cell r="B2661">
            <v>9024002</v>
          </cell>
          <cell r="C2661" t="str">
            <v>ENTRETOISE ROULETTE S3 SU</v>
          </cell>
          <cell r="D2661" t="str">
            <v>R FOURCHE SU2</v>
          </cell>
          <cell r="E2661">
            <v>4</v>
          </cell>
          <cell r="F2661" t="str">
            <v>SPACER S3-CASTERWHEEL ON</v>
          </cell>
        </row>
        <row r="2662">
          <cell r="A2662">
            <v>9024008</v>
          </cell>
          <cell r="B2662">
            <v>9024008</v>
          </cell>
          <cell r="C2662" t="str">
            <v>PROTECTION DU CHÂSSIS ESS</v>
          </cell>
          <cell r="D2662" t="str">
            <v>IEU ARRIÈRE X L</v>
          </cell>
          <cell r="E2662">
            <v>110</v>
          </cell>
          <cell r="F2662" t="str">
            <v>CHASSIS PROTECTION REAR A</v>
          </cell>
        </row>
        <row r="2663">
          <cell r="A2663">
            <v>9024009</v>
          </cell>
          <cell r="B2663">
            <v>9024009</v>
          </cell>
          <cell r="C2663" t="str">
            <v>BOÎTIER DE PROTECTION DU</v>
          </cell>
          <cell r="D2663" t="str">
            <v>CHÂSSIS X</v>
          </cell>
          <cell r="E2663">
            <v>110</v>
          </cell>
          <cell r="F2663" t="str">
            <v>CHASSIS PROTECTION HOUSIN</v>
          </cell>
        </row>
        <row r="2664">
          <cell r="A2664">
            <v>9024012</v>
          </cell>
          <cell r="B2664">
            <v>9024012</v>
          </cell>
          <cell r="C2664" t="str">
            <v>PROTECTION EXTRÉMITÉ ARRI</v>
          </cell>
          <cell r="D2664" t="str">
            <v>ÈRE X PAIRE</v>
          </cell>
          <cell r="E2664">
            <v>110</v>
          </cell>
          <cell r="F2664" t="str">
            <v>PROTECTION REAR END X PAI</v>
          </cell>
        </row>
        <row r="2665">
          <cell r="A2665">
            <v>9024015</v>
          </cell>
          <cell r="B2665">
            <v>9024015</v>
          </cell>
          <cell r="C2665" t="str">
            <v>ENTRETOISE SU2 ROULETTE S</v>
          </cell>
          <cell r="D2665" t="str">
            <v>UR FOURCHE S3</v>
          </cell>
          <cell r="E2665">
            <v>4</v>
          </cell>
          <cell r="F2665" t="str">
            <v>SPACER SU2-CASTOR WHEEL O</v>
          </cell>
        </row>
        <row r="2666">
          <cell r="A2666">
            <v>9024016</v>
          </cell>
          <cell r="B2666">
            <v>9024016</v>
          </cell>
          <cell r="C2666" t="str">
            <v>ENTRETOISE X ROULETTE SUR</v>
          </cell>
          <cell r="D2666" t="str">
            <v xml:space="preserve"> FOURCHE S/U3</v>
          </cell>
          <cell r="E2666">
            <v>8</v>
          </cell>
          <cell r="F2666" t="str">
            <v>SPACER X CASTERWHEEL ON S</v>
          </cell>
        </row>
        <row r="2667">
          <cell r="A2667">
            <v>9030002</v>
          </cell>
          <cell r="B2667">
            <v>9030002</v>
          </cell>
          <cell r="C2667" t="str">
            <v>BAGUE ARRIÈRE NOUVEAU</v>
          </cell>
          <cell r="D2667" t="str">
            <v xml:space="preserve"> </v>
          </cell>
          <cell r="E2667">
            <v>13</v>
          </cell>
          <cell r="F2667" t="str">
            <v>BUSHING BACKLED NEW</v>
          </cell>
        </row>
        <row r="2668">
          <cell r="A2668">
            <v>9030009</v>
          </cell>
          <cell r="B2668">
            <v>9030009</v>
          </cell>
          <cell r="C2668" t="str">
            <v>BOUCHON D'EXTRÉMITÉ U3L</v>
          </cell>
          <cell r="D2668" t="str">
            <v xml:space="preserve"> </v>
          </cell>
          <cell r="E2668">
            <v>20</v>
          </cell>
          <cell r="F2668" t="str">
            <v>END-PLUG U3L</v>
          </cell>
        </row>
        <row r="2669">
          <cell r="A2669">
            <v>9030010</v>
          </cell>
          <cell r="B2669">
            <v>9030010</v>
          </cell>
          <cell r="C2669" t="str">
            <v>BOUCHON D’EXTRÉMITÉ</v>
          </cell>
          <cell r="D2669" t="str">
            <v xml:space="preserve"> </v>
          </cell>
          <cell r="E2669">
            <v>4</v>
          </cell>
          <cell r="F2669" t="str">
            <v>END-PLUG</v>
          </cell>
        </row>
        <row r="2670">
          <cell r="A2670">
            <v>9030012</v>
          </cell>
          <cell r="B2670">
            <v>9030012</v>
          </cell>
          <cell r="C2670" t="str">
            <v>BOUCHON D'EXTRÉMITÉ U2L</v>
          </cell>
          <cell r="D2670" t="str">
            <v xml:space="preserve"> </v>
          </cell>
          <cell r="E2670">
            <v>20</v>
          </cell>
          <cell r="F2670" t="str">
            <v>END-PLUG U2L</v>
          </cell>
        </row>
        <row r="2671">
          <cell r="A2671">
            <v>9030013</v>
          </cell>
          <cell r="B2671">
            <v>9030013</v>
          </cell>
          <cell r="C2671" t="str">
            <v>BOUCHON D’EXTRÉMITÉ S3 SU</v>
          </cell>
          <cell r="D2671" t="str">
            <v>PÉRIEUR</v>
          </cell>
          <cell r="E2671">
            <v>20</v>
          </cell>
          <cell r="F2671" t="str">
            <v>END-PLUG S3 UPPER</v>
          </cell>
        </row>
        <row r="2672">
          <cell r="A2672">
            <v>9030014</v>
          </cell>
          <cell r="B2672">
            <v>9030014</v>
          </cell>
          <cell r="C2672" t="str">
            <v>BOUCHON D’EXTRÉMITÉ S3 IN</v>
          </cell>
          <cell r="D2672" t="str">
            <v>FÉRIEUR</v>
          </cell>
          <cell r="E2672">
            <v>20</v>
          </cell>
          <cell r="F2672" t="str">
            <v>END-PLUG S3 LOWER</v>
          </cell>
        </row>
        <row r="2673">
          <cell r="A2673">
            <v>9030015</v>
          </cell>
          <cell r="B2673">
            <v>9030015</v>
          </cell>
          <cell r="C2673" t="str">
            <v>BOUCHON D’EXTRÉMITÉ BOÎTI</v>
          </cell>
          <cell r="D2673" t="str">
            <v>ER DE ROULEMENT S3, SUP.</v>
          </cell>
          <cell r="E2673">
            <v>4</v>
          </cell>
          <cell r="F2673" t="str">
            <v>ENDPLUG BEARINGHOUSE S3 O</v>
          </cell>
        </row>
        <row r="2674">
          <cell r="A2674">
            <v>9030016</v>
          </cell>
          <cell r="B2674">
            <v>9030016</v>
          </cell>
          <cell r="C2674" t="str">
            <v>BOUCHON D’EXTRÉMITÉ BOÎTI</v>
          </cell>
          <cell r="D2674" t="str">
            <v>ER DE ROULEMENT S3 INF.</v>
          </cell>
          <cell r="E2674">
            <v>20</v>
          </cell>
          <cell r="F2674" t="str">
            <v>ENDPLUG BEARINGHOUSE S3 U</v>
          </cell>
        </row>
        <row r="2675">
          <cell r="A2675">
            <v>9030017</v>
          </cell>
          <cell r="B2675">
            <v>9030017</v>
          </cell>
          <cell r="C2675" t="str">
            <v>KIT BOUCHON D’EXTRÉMITÉ B</v>
          </cell>
          <cell r="D2675" t="str">
            <v>OÎTIER DE ROULEMENT S3</v>
          </cell>
          <cell r="E2675">
            <v>37</v>
          </cell>
          <cell r="F2675" t="str">
            <v>ENDPLUG BEARINGHOUSE S3 K</v>
          </cell>
        </row>
        <row r="2676">
          <cell r="A2676">
            <v>9030018</v>
          </cell>
          <cell r="B2676">
            <v>9030018</v>
          </cell>
          <cell r="C2676" t="str">
            <v>BOUCHON D’EXTRÉMITÉ DISPO</v>
          </cell>
          <cell r="D2676" t="str">
            <v>SITIF ANTIBASCULEMENT B3</v>
          </cell>
          <cell r="E2676">
            <v>20</v>
          </cell>
          <cell r="F2676" t="str">
            <v>ENDPLUG ANTI-TIP DEVICE B</v>
          </cell>
        </row>
        <row r="2677">
          <cell r="A2677">
            <v>9030045</v>
          </cell>
          <cell r="B2677">
            <v>9030045</v>
          </cell>
          <cell r="C2677" t="str">
            <v>BAGUE CHÂSSIS 45 CM</v>
          </cell>
          <cell r="D2677" t="str">
            <v xml:space="preserve"> </v>
          </cell>
          <cell r="E2677">
            <v>13</v>
          </cell>
          <cell r="F2677" t="str">
            <v>BUSHING CHASSIS 45 CM</v>
          </cell>
        </row>
        <row r="2678">
          <cell r="A2678">
            <v>9030100</v>
          </cell>
          <cell r="B2678">
            <v>9030100</v>
          </cell>
          <cell r="C2678" t="str">
            <v>BAGUE FIXATION DE DOSSIER</v>
          </cell>
          <cell r="D2678" t="str">
            <v xml:space="preserve"> </v>
          </cell>
          <cell r="E2678">
            <v>13</v>
          </cell>
          <cell r="F2678" t="str">
            <v>BUSHING BACKREST ATTACHME</v>
          </cell>
        </row>
        <row r="2679">
          <cell r="A2679">
            <v>9200830</v>
          </cell>
          <cell r="B2679">
            <v>9200830</v>
          </cell>
          <cell r="C2679" t="str">
            <v>BAGUE ROULETTE</v>
          </cell>
          <cell r="D2679" t="str">
            <v xml:space="preserve"> </v>
          </cell>
          <cell r="E2679">
            <v>8</v>
          </cell>
          <cell r="F2679" t="str">
            <v>BUSHING CASTER</v>
          </cell>
        </row>
        <row r="2680">
          <cell r="A2680">
            <v>9900212</v>
          </cell>
          <cell r="B2680">
            <v>9900212</v>
          </cell>
          <cell r="C2680" t="str">
            <v>MONTAGE SAC D'ASSISE SUR</v>
          </cell>
          <cell r="D2680" t="str">
            <v>L'ASSISE</v>
          </cell>
          <cell r="E2680">
            <v>138</v>
          </cell>
          <cell r="F2680" t="str">
            <v>SEAT BAG SEAT MOUNTING</v>
          </cell>
        </row>
        <row r="2681">
          <cell r="A2681">
            <v>9900213</v>
          </cell>
          <cell r="B2681">
            <v>9900213</v>
          </cell>
          <cell r="C2681" t="str">
            <v>MONTAGE SAC D'ASSISE SUR</v>
          </cell>
          <cell r="D2681" t="str">
            <v>COUSSIN</v>
          </cell>
          <cell r="E2681">
            <v>138</v>
          </cell>
          <cell r="F2681" t="str">
            <v>SEAT BAG CUSHION MOUNTING</v>
          </cell>
        </row>
        <row r="2682">
          <cell r="A2682">
            <v>9900245</v>
          </cell>
          <cell r="B2682">
            <v>9900245</v>
          </cell>
          <cell r="C2682" t="str">
            <v>PLAQUE DE FIXATION CEINTU</v>
          </cell>
          <cell r="D2682" t="str">
            <v>RE PELVIENNE, PIÈCES</v>
          </cell>
          <cell r="E2682">
            <v>29</v>
          </cell>
          <cell r="F2682" t="str">
            <v>PLATE ATTACHMENT PELVIC B</v>
          </cell>
        </row>
        <row r="2683">
          <cell r="A2683">
            <v>9900246</v>
          </cell>
          <cell r="B2683">
            <v>9900246</v>
          </cell>
          <cell r="C2683" t="str">
            <v>ATTACHE SERRAGE CEINTURE</v>
          </cell>
          <cell r="D2683" t="str">
            <v>PELVIENNE CPL PCS</v>
          </cell>
          <cell r="E2683">
            <v>53</v>
          </cell>
          <cell r="F2683" t="str">
            <v>CLAMP ATTACH. PELVIC BELT</v>
          </cell>
        </row>
        <row r="2684">
          <cell r="A2684">
            <v>9900247</v>
          </cell>
          <cell r="B2684">
            <v>9900247</v>
          </cell>
          <cell r="C2684" t="str">
            <v>PLAQUE DE FIXATION CEINTU</v>
          </cell>
          <cell r="D2684" t="str">
            <v>RE PELVIENNE, PAIRE CPL</v>
          </cell>
          <cell r="E2684">
            <v>53</v>
          </cell>
          <cell r="F2684" t="str">
            <v>PLATE ATTACH. PELVIC BELT</v>
          </cell>
        </row>
        <row r="2685">
          <cell r="A2685">
            <v>9900248</v>
          </cell>
          <cell r="B2685">
            <v>9900248</v>
          </cell>
          <cell r="C2685" t="str">
            <v>ATTACHE SERRAGE CEINTURE</v>
          </cell>
          <cell r="D2685" t="str">
            <v>PELVIENNE, PAIRE CPL</v>
          </cell>
          <cell r="E2685">
            <v>134</v>
          </cell>
          <cell r="F2685" t="str">
            <v>CLAMP ATTACH. PELVIC BELT</v>
          </cell>
        </row>
        <row r="2686">
          <cell r="A2686">
            <v>9900250</v>
          </cell>
          <cell r="B2686">
            <v>9900250</v>
          </cell>
          <cell r="C2686" t="str">
            <v>FIXATION CEINTURE PELVIEN</v>
          </cell>
          <cell r="D2686" t="str">
            <v>NE, KIT CPL DE 4 PIÈCES</v>
          </cell>
          <cell r="E2686">
            <v>184</v>
          </cell>
          <cell r="F2686" t="str">
            <v>ATTACHMENT PELVIC BELT 4-</v>
          </cell>
        </row>
        <row r="2687">
          <cell r="A2687">
            <v>9900251</v>
          </cell>
          <cell r="B2687">
            <v>9900251</v>
          </cell>
          <cell r="C2687" t="str">
            <v>PROTECTION DE TUBE</v>
          </cell>
          <cell r="D2687" t="str">
            <v xml:space="preserve"> </v>
          </cell>
          <cell r="E2687">
            <v>20</v>
          </cell>
          <cell r="F2687" t="str">
            <v>TUBE PROTECTION</v>
          </cell>
        </row>
        <row r="2688">
          <cell r="A2688">
            <v>9900252</v>
          </cell>
          <cell r="B2688">
            <v>9900252</v>
          </cell>
          <cell r="C2688" t="str">
            <v>PROTECTION DE CADRE X</v>
          </cell>
          <cell r="D2688" t="str">
            <v xml:space="preserve"> </v>
          </cell>
          <cell r="E2688">
            <v>66</v>
          </cell>
          <cell r="F2688" t="str">
            <v>FRAME PROTECTION X</v>
          </cell>
        </row>
        <row r="2689">
          <cell r="A2689">
            <v>9900261</v>
          </cell>
          <cell r="B2689">
            <v>9900261</v>
          </cell>
          <cell r="C2689" t="str">
            <v>SAC À DOS PANTHERA/2</v>
          </cell>
          <cell r="D2689" t="str">
            <v xml:space="preserve"> </v>
          </cell>
          <cell r="E2689">
            <v>110</v>
          </cell>
          <cell r="F2689" t="str">
            <v>BACKPACK PANTHERA / 2</v>
          </cell>
        </row>
        <row r="2690">
          <cell r="A2690">
            <v>9900300</v>
          </cell>
          <cell r="B2690">
            <v>9900300</v>
          </cell>
          <cell r="C2690" t="str">
            <v>SUPPORT POUR BÉQUILLES</v>
          </cell>
          <cell r="D2690" t="str">
            <v xml:space="preserve"> </v>
          </cell>
          <cell r="E2690">
            <v>41</v>
          </cell>
          <cell r="F2690" t="str">
            <v>CRUTCH HOLDER</v>
          </cell>
        </row>
        <row r="2691">
          <cell r="A2691">
            <v>9900301</v>
          </cell>
          <cell r="B2691">
            <v>9900301</v>
          </cell>
          <cell r="C2691" t="str">
            <v>PORTE-BÉQUILLES S3 COMPLE</v>
          </cell>
          <cell r="D2691" t="str">
            <v>T</v>
          </cell>
          <cell r="E2691">
            <v>101</v>
          </cell>
          <cell r="F2691" t="str">
            <v>CRUTCH HOLDER S3 CPL</v>
          </cell>
        </row>
        <row r="2692">
          <cell r="A2692">
            <v>9910001</v>
          </cell>
          <cell r="B2692">
            <v>9910001</v>
          </cell>
          <cell r="C2692" t="str">
            <v>MODIFIER LE CÔTÉ X DU CAD</v>
          </cell>
          <cell r="D2692" t="str">
            <v>RE</v>
          </cell>
          <cell r="E2692">
            <v>2659.72</v>
          </cell>
          <cell r="F2692" t="str">
            <v>CHANGE FRAME SIDE X</v>
          </cell>
        </row>
        <row r="2693">
          <cell r="A2693">
            <v>9910002</v>
          </cell>
          <cell r="B2693">
            <v>9910002</v>
          </cell>
          <cell r="C2693" t="str">
            <v>MODIFIER LE CÔTÉ X DU CAD</v>
          </cell>
          <cell r="D2693" t="str">
            <v>RE</v>
          </cell>
          <cell r="E2693">
            <v>1200</v>
          </cell>
          <cell r="F2693" t="str">
            <v>CHANGE FRAME SIDE X</v>
          </cell>
        </row>
        <row r="2694">
          <cell r="A2694">
            <v>9910003</v>
          </cell>
          <cell r="B2694">
            <v>9910003</v>
          </cell>
          <cell r="C2694" t="str">
            <v>REMPLACEMENT DU DOSSIER X</v>
          </cell>
          <cell r="D2694" t="str">
            <v xml:space="preserve"> </v>
          </cell>
          <cell r="E2694">
            <v>1293.8399999999999</v>
          </cell>
          <cell r="F2694" t="str">
            <v>REPLACEMENT OF X BACKREST</v>
          </cell>
        </row>
        <row r="2695">
          <cell r="A2695">
            <v>9910004</v>
          </cell>
          <cell r="B2695">
            <v>9910004</v>
          </cell>
          <cell r="C2695" t="str">
            <v>MODIFIER LE CÔTÉ X DU DOS</v>
          </cell>
          <cell r="D2695" t="str">
            <v>SIER</v>
          </cell>
          <cell r="E2695">
            <v>1326.07</v>
          </cell>
          <cell r="F2695" t="str">
            <v>CHANGE BACKREST SIDE X</v>
          </cell>
        </row>
        <row r="2696">
          <cell r="A2696">
            <v>9910005</v>
          </cell>
          <cell r="B2696">
            <v>9910005</v>
          </cell>
          <cell r="C2696" t="str">
            <v>CHANGER L’ESSIEU ARRIÈRE</v>
          </cell>
          <cell r="D2696" t="str">
            <v>X</v>
          </cell>
          <cell r="E2696">
            <v>966.82</v>
          </cell>
          <cell r="F2696" t="str">
            <v>CHANGE REAR AXEL X</v>
          </cell>
        </row>
        <row r="2697">
          <cell r="A2697">
            <v>9910006</v>
          </cell>
          <cell r="B2697">
            <v>9910006</v>
          </cell>
          <cell r="C2697" t="str">
            <v>RÉPARATION D’UNE BLESSURE</v>
          </cell>
          <cell r="D2697" t="str">
            <v xml:space="preserve"> LIÉE À ACCIDENT</v>
          </cell>
          <cell r="E2697" t="e">
            <v>#N/A</v>
          </cell>
          <cell r="F2697" t="str">
            <v>REPAIR CRASH INJURY</v>
          </cell>
        </row>
        <row r="2698">
          <cell r="A2698">
            <v>9910007</v>
          </cell>
          <cell r="B2698">
            <v>9910007</v>
          </cell>
          <cell r="C2698" t="str">
            <v>PEINTURE CHÂSSIS X OU DOS</v>
          </cell>
          <cell r="D2698" t="str">
            <v>SIER</v>
          </cell>
          <cell r="E2698">
            <v>1268.25</v>
          </cell>
          <cell r="F2698" t="str">
            <v>PAINT X CHASSIS OR BACKRE</v>
          </cell>
        </row>
        <row r="2699">
          <cell r="A2699">
            <v>9910008</v>
          </cell>
          <cell r="B2699">
            <v>9910008</v>
          </cell>
          <cell r="C2699" t="str">
            <v>PEINTURE CHÂSSIS X ET DOS</v>
          </cell>
          <cell r="D2699" t="str">
            <v>SIER</v>
          </cell>
          <cell r="E2699">
            <v>1481.52</v>
          </cell>
          <cell r="F2699" t="str">
            <v>PAINT X CHASSIS AND BACKR</v>
          </cell>
        </row>
        <row r="2700">
          <cell r="A2700">
            <v>9910009</v>
          </cell>
          <cell r="B2700">
            <v>9910009</v>
          </cell>
          <cell r="C2700" t="str">
            <v>RÉPARATION D’UNE BLESSURE</v>
          </cell>
          <cell r="D2700" t="str">
            <v xml:space="preserve"> LIÉE À ACCIDENT</v>
          </cell>
          <cell r="E2700" t="e">
            <v>#N/A</v>
          </cell>
          <cell r="F2700" t="str">
            <v>REPAIR CRASH INJURY</v>
          </cell>
        </row>
        <row r="2701">
          <cell r="A2701">
            <v>9910010</v>
          </cell>
          <cell r="B2701">
            <v>9910010</v>
          </cell>
          <cell r="C2701" t="str">
            <v>RÉPARATION D’UNE BLESSURE</v>
          </cell>
          <cell r="D2701" t="str">
            <v xml:space="preserve"> LIÉE À ACCIDENT</v>
          </cell>
          <cell r="E2701">
            <v>1652.13</v>
          </cell>
          <cell r="F2701" t="str">
            <v>REPAIR CRASH INJURY</v>
          </cell>
        </row>
        <row r="2702">
          <cell r="A2702">
            <v>9910020</v>
          </cell>
          <cell r="B2702">
            <v>9910020</v>
          </cell>
          <cell r="C2702" t="str">
            <v>REMPLACER L’ÉCROU RIVETÉ</v>
          </cell>
          <cell r="D2702" t="str">
            <v>SUR LA MAIN COURANTE</v>
          </cell>
          <cell r="E2702">
            <v>1652.13</v>
          </cell>
          <cell r="F2702" t="str">
            <v>REPLACE RIV NUT ON RIM</v>
          </cell>
        </row>
        <row r="2703">
          <cell r="A2703">
            <v>9930029</v>
          </cell>
          <cell r="B2703">
            <v>9930029</v>
          </cell>
          <cell r="C2703" t="str">
            <v>ÉCHANTILLONS DE COULEUR D</v>
          </cell>
          <cell r="D2703" t="str">
            <v>E CHÂSSIS</v>
          </cell>
          <cell r="E2703">
            <v>45</v>
          </cell>
          <cell r="F2703" t="str">
            <v>SAMPLES CHASSIS COLOUR</v>
          </cell>
        </row>
        <row r="2704">
          <cell r="A2704">
            <v>9930034</v>
          </cell>
          <cell r="B2704">
            <v>9930034</v>
          </cell>
          <cell r="C2704" t="str">
            <v>ÉCHANTILLONS DE COULEURS</v>
          </cell>
          <cell r="D2704" t="str">
            <v>DU CHÂSSIS (5 COULEURS)</v>
          </cell>
          <cell r="E2704">
            <v>45</v>
          </cell>
          <cell r="F2704" t="str">
            <v>CHASSIS COLOUR SAMPLES (5</v>
          </cell>
        </row>
        <row r="2705">
          <cell r="A2705" t="str">
            <v>1000007-C</v>
          </cell>
          <cell r="B2705" t="str">
            <v>1000007-C</v>
          </cell>
          <cell r="C2705" t="str">
            <v>BANDE DE JANTE SPINERGY 2</v>
          </cell>
          <cell r="D2705" t="str">
            <v>6"</v>
          </cell>
          <cell r="E2705" t="e">
            <v>#N/A</v>
          </cell>
          <cell r="F2705" t="str">
            <v>RIM STRIPE SPINERGY 26"</v>
          </cell>
        </row>
        <row r="2706">
          <cell r="A2706" t="str">
            <v>1000018-C</v>
          </cell>
          <cell r="B2706" t="str">
            <v>1000018-C</v>
          </cell>
          <cell r="C2706" t="str">
            <v>ROUE ARRIÈRE, 18" MICRO</v>
          </cell>
          <cell r="D2706" t="str">
            <v xml:space="preserve"> </v>
          </cell>
          <cell r="E2706" t="e">
            <v>#N/A</v>
          </cell>
          <cell r="F2706" t="str">
            <v>REARWHEEL, 18" MICRO</v>
          </cell>
        </row>
        <row r="2707">
          <cell r="A2707" t="str">
            <v>1000029-C</v>
          </cell>
          <cell r="B2707" t="str">
            <v>1000029-C</v>
          </cell>
          <cell r="C2707" t="str">
            <v>BANDE DE JANTE 22"</v>
          </cell>
          <cell r="D2707" t="str">
            <v xml:space="preserve"> </v>
          </cell>
          <cell r="E2707" t="e">
            <v>#N/A</v>
          </cell>
          <cell r="F2707" t="str">
            <v>RIM STRIPE 22"</v>
          </cell>
        </row>
        <row r="2708">
          <cell r="A2708" t="str">
            <v>1000030-C</v>
          </cell>
          <cell r="B2708" t="str">
            <v>1000030-C</v>
          </cell>
          <cell r="C2708" t="str">
            <v>PNEUS À CHAMBRE À AIR, 18</v>
          </cell>
          <cell r="D2708" t="str">
            <v>" MICRO</v>
          </cell>
          <cell r="E2708">
            <v>187.68</v>
          </cell>
          <cell r="F2708" t="str">
            <v>TUBE TIRES, 18" MICRO</v>
          </cell>
        </row>
        <row r="2709">
          <cell r="A2709" t="str">
            <v>1000036-C</v>
          </cell>
          <cell r="B2709" t="str">
            <v>1000036-C</v>
          </cell>
          <cell r="C2709" t="str">
            <v>PNEU SCHWALBE MARATHON PL</v>
          </cell>
          <cell r="D2709" t="str">
            <v>US 22" X 1</v>
          </cell>
          <cell r="E2709">
            <v>35.07</v>
          </cell>
          <cell r="F2709" t="str">
            <v>TIRE SCHWALBE MARATHON PL</v>
          </cell>
        </row>
        <row r="2710">
          <cell r="A2710" t="str">
            <v>1000038-C</v>
          </cell>
          <cell r="B2710" t="str">
            <v>1000038-C</v>
          </cell>
          <cell r="C2710" t="str">
            <v>PNEU SCHWALBE MARATHON PL</v>
          </cell>
          <cell r="D2710" t="str">
            <v>US 24" X 1</v>
          </cell>
          <cell r="E2710">
            <v>35.07</v>
          </cell>
          <cell r="F2710" t="str">
            <v>TIRE SCHWALBE MARATHON PL</v>
          </cell>
        </row>
        <row r="2711">
          <cell r="A2711" t="str">
            <v>1000039-C</v>
          </cell>
          <cell r="B2711" t="str">
            <v>1000039-C</v>
          </cell>
          <cell r="C2711" t="str">
            <v>PNEU SCHWALBE MARATHON PL</v>
          </cell>
          <cell r="D2711" t="str">
            <v>US 26" X 1</v>
          </cell>
          <cell r="E2711">
            <v>35.07</v>
          </cell>
          <cell r="F2711" t="str">
            <v>TIRE SCHWALBE MARATHON PL</v>
          </cell>
        </row>
        <row r="2712">
          <cell r="A2712" t="str">
            <v>1000040-C</v>
          </cell>
          <cell r="B2712" t="str">
            <v>1000040-C</v>
          </cell>
          <cell r="C2712" t="str">
            <v>PNEU SCHWALBE MARATHON PL</v>
          </cell>
          <cell r="D2712" t="str">
            <v>US 25" X 1</v>
          </cell>
          <cell r="E2712">
            <v>35.07</v>
          </cell>
          <cell r="F2712" t="str">
            <v>TIRE SCHWALBE MARATHON PL</v>
          </cell>
        </row>
        <row r="2713">
          <cell r="A2713" t="str">
            <v>1000050-C</v>
          </cell>
          <cell r="B2713" t="str">
            <v>1000050-C</v>
          </cell>
          <cell r="C2713" t="str">
            <v>PNEU SCHWALBE RIGHT RUN 2</v>
          </cell>
          <cell r="D2713" t="str">
            <v>0" X 1"</v>
          </cell>
          <cell r="E2713" t="e">
            <v>#N/A</v>
          </cell>
          <cell r="F2713" t="str">
            <v>TIRE SCHWALBE RIGHT RUN 2</v>
          </cell>
        </row>
        <row r="2714">
          <cell r="A2714" t="str">
            <v>1000052-C</v>
          </cell>
          <cell r="B2714" t="str">
            <v>1000052-C</v>
          </cell>
          <cell r="C2714" t="str">
            <v>PNEU SCHWALBE RIGHT RUN 2</v>
          </cell>
          <cell r="D2714" t="str">
            <v>2" X 1"</v>
          </cell>
          <cell r="E2714" t="e">
            <v>#N/A</v>
          </cell>
          <cell r="F2714" t="str">
            <v>TIRE SCHWALBE RIGHT RUN 2</v>
          </cell>
        </row>
        <row r="2715">
          <cell r="A2715" t="str">
            <v>1000053-C</v>
          </cell>
          <cell r="B2715" t="str">
            <v>1000053-C</v>
          </cell>
          <cell r="C2715" t="str">
            <v>PNEU SCHWALBE ONE 24 V-GU</v>
          </cell>
          <cell r="D2715" t="str">
            <v>ARD FOLD.</v>
          </cell>
          <cell r="E2715">
            <v>35.07</v>
          </cell>
          <cell r="F2715" t="str">
            <v>TIRE SCHWALBE ONE 24 V-GU</v>
          </cell>
        </row>
        <row r="2716">
          <cell r="A2716" t="str">
            <v>1000054-C</v>
          </cell>
          <cell r="B2716" t="str">
            <v>1000054-C</v>
          </cell>
          <cell r="C2716" t="str">
            <v>PNEU SCHWALBE RIGHT RUN 2</v>
          </cell>
          <cell r="D2716" t="str">
            <v>4" X 1"</v>
          </cell>
          <cell r="E2716" t="e">
            <v>#N/A</v>
          </cell>
          <cell r="F2716" t="str">
            <v>TIRE SCHWALBE RIGHT RUN 2</v>
          </cell>
        </row>
        <row r="2717">
          <cell r="A2717" t="str">
            <v>1000055-C</v>
          </cell>
          <cell r="B2717" t="str">
            <v>1000055-C</v>
          </cell>
          <cell r="C2717" t="str">
            <v>PNEU SCHWALBE RIGHT RUN 2</v>
          </cell>
          <cell r="D2717" t="str">
            <v>5" X 1"</v>
          </cell>
          <cell r="E2717" t="e">
            <v>#N/A</v>
          </cell>
          <cell r="F2717" t="str">
            <v>TIRE SCHWALBE RIGHT RUN 2</v>
          </cell>
        </row>
        <row r="2718">
          <cell r="A2718" t="str">
            <v>1000056-C</v>
          </cell>
          <cell r="B2718" t="str">
            <v>1000056-C</v>
          </cell>
          <cell r="C2718" t="str">
            <v>PNEU SCHWALBE RIGHT RUN 2</v>
          </cell>
          <cell r="D2718" t="str">
            <v>6" X 1"</v>
          </cell>
          <cell r="E2718" t="e">
            <v>#N/A</v>
          </cell>
          <cell r="F2718" t="str">
            <v>TIRE SCHWALBE RIGHT RUN 2</v>
          </cell>
        </row>
        <row r="2719">
          <cell r="A2719" t="str">
            <v>1000057-C</v>
          </cell>
          <cell r="B2719" t="str">
            <v>1000057-C</v>
          </cell>
          <cell r="C2719" t="str">
            <v>PNEU SCHWALBE RIGHTRUN 22</v>
          </cell>
          <cell r="D2719" t="str">
            <v>" SPINERGY</v>
          </cell>
          <cell r="E2719" t="e">
            <v>#N/A</v>
          </cell>
          <cell r="F2719" t="str">
            <v>TIRE SCHWALBE RIGHTRUN 22</v>
          </cell>
        </row>
        <row r="2720">
          <cell r="A2720" t="str">
            <v>1000115-C</v>
          </cell>
          <cell r="B2720" t="str">
            <v>1000115-C</v>
          </cell>
          <cell r="C2720" t="str">
            <v>PNEU PLEIN 24"X1" GRIS</v>
          </cell>
          <cell r="D2720" t="str">
            <v xml:space="preserve"> </v>
          </cell>
          <cell r="E2720">
            <v>55.92</v>
          </cell>
          <cell r="F2720" t="str">
            <v>TIRE SOLID 24"X1" GREY</v>
          </cell>
        </row>
        <row r="2721">
          <cell r="A2721" t="str">
            <v>1000116-C</v>
          </cell>
          <cell r="B2721" t="str">
            <v>1000116-C</v>
          </cell>
          <cell r="C2721" t="str">
            <v>PNEU PLEIN 20" GRIS</v>
          </cell>
          <cell r="D2721" t="str">
            <v xml:space="preserve"> </v>
          </cell>
          <cell r="E2721">
            <v>55.92</v>
          </cell>
          <cell r="F2721" t="str">
            <v>TIRE SOLID 20" GREY</v>
          </cell>
        </row>
        <row r="2722">
          <cell r="A2722" t="str">
            <v>1000117-C</v>
          </cell>
          <cell r="B2722" t="str">
            <v>1000117-C</v>
          </cell>
          <cell r="C2722" t="str">
            <v>PNEU PLEIN 22" GRIS</v>
          </cell>
          <cell r="D2722" t="str">
            <v xml:space="preserve"> </v>
          </cell>
          <cell r="E2722">
            <v>55.92</v>
          </cell>
          <cell r="F2722" t="str">
            <v>TIRE SOLID 22" GREY</v>
          </cell>
        </row>
        <row r="2723">
          <cell r="A2723" t="str">
            <v>1000120-C</v>
          </cell>
          <cell r="B2723" t="str">
            <v>1000120-C</v>
          </cell>
          <cell r="C2723" t="str">
            <v>ROUE ARRIÈRE 20" MICRO</v>
          </cell>
          <cell r="D2723" t="str">
            <v xml:space="preserve"> </v>
          </cell>
          <cell r="E2723" t="e">
            <v>#N/A</v>
          </cell>
          <cell r="F2723" t="str">
            <v>REARWHEEL  20" MICRO</v>
          </cell>
        </row>
        <row r="2724">
          <cell r="A2724" t="str">
            <v>1000122-C</v>
          </cell>
          <cell r="B2724" t="str">
            <v>1000122-C</v>
          </cell>
          <cell r="C2724" t="str">
            <v>PNEUS À CHAMBRE À AIR 20"</v>
          </cell>
          <cell r="D2724" t="str">
            <v xml:space="preserve"> MICRO</v>
          </cell>
          <cell r="E2724">
            <v>35.07</v>
          </cell>
          <cell r="F2724" t="str">
            <v>TUBE TIRES 20" MICRO</v>
          </cell>
        </row>
        <row r="2725">
          <cell r="A2725" t="str">
            <v>1000124-C</v>
          </cell>
          <cell r="B2725" t="str">
            <v>1000124-C</v>
          </cell>
          <cell r="C2725" t="str">
            <v>PNEUS 24" À SCULPTURES (P</v>
          </cell>
          <cell r="D2725" t="str">
            <v>R1MO)</v>
          </cell>
          <cell r="E2725">
            <v>35.07</v>
          </cell>
          <cell r="F2725" t="str">
            <v>TIRES 24" TREADED (PR1MO)</v>
          </cell>
        </row>
        <row r="2726">
          <cell r="A2726" t="str">
            <v>1000220-C</v>
          </cell>
          <cell r="B2726" t="str">
            <v>1000220-C</v>
          </cell>
          <cell r="C2726" t="str">
            <v>PNEU PLEIN 20"X1" NOIR PR</v>
          </cell>
          <cell r="D2726" t="str">
            <v>IMO</v>
          </cell>
          <cell r="E2726">
            <v>55.92</v>
          </cell>
          <cell r="F2726" t="str">
            <v>TIRE SOLID 20"X1" BLACK P</v>
          </cell>
        </row>
        <row r="2727">
          <cell r="A2727" t="str">
            <v>1000222-C</v>
          </cell>
          <cell r="B2727" t="str">
            <v>1000222-C</v>
          </cell>
          <cell r="C2727" t="str">
            <v>PNEU PLEIN 22"X1" NOIR PR</v>
          </cell>
          <cell r="D2727" t="str">
            <v>IMO</v>
          </cell>
          <cell r="E2727">
            <v>55.92</v>
          </cell>
          <cell r="F2727" t="str">
            <v>TIRE SOLID 22"X1" BLACK P</v>
          </cell>
        </row>
        <row r="2728">
          <cell r="A2728" t="str">
            <v>1000224-C</v>
          </cell>
          <cell r="B2728" t="str">
            <v>1000224-C</v>
          </cell>
          <cell r="C2728" t="str">
            <v>PNEU PLEIN 24"X1" NOIR PR</v>
          </cell>
          <cell r="D2728" t="str">
            <v>IMO</v>
          </cell>
          <cell r="E2728">
            <v>55.92</v>
          </cell>
          <cell r="F2728" t="str">
            <v>TIRE SOLID 24"X1" BLACK P</v>
          </cell>
        </row>
        <row r="2729">
          <cell r="A2729" t="str">
            <v>1000225-C</v>
          </cell>
          <cell r="B2729" t="str">
            <v>1000225-C</v>
          </cell>
          <cell r="C2729" t="str">
            <v>PNEU PLEIN 25"X1" NOIR PR</v>
          </cell>
          <cell r="D2729" t="str">
            <v>IMO</v>
          </cell>
          <cell r="E2729">
            <v>55.92</v>
          </cell>
          <cell r="F2729" t="str">
            <v>TIRE SOLID 25"X1" BLACK P</v>
          </cell>
        </row>
        <row r="2730">
          <cell r="A2730" t="str">
            <v>1000226-C</v>
          </cell>
          <cell r="B2730" t="str">
            <v>1000226-C</v>
          </cell>
          <cell r="C2730" t="str">
            <v>PNEU PLEIN 26"X1" NOIR PR</v>
          </cell>
          <cell r="D2730" t="str">
            <v>IMO</v>
          </cell>
          <cell r="E2730">
            <v>55.92</v>
          </cell>
          <cell r="F2730" t="str">
            <v>TIRE SOLID 26"X1" BLACK P</v>
          </cell>
        </row>
        <row r="2731">
          <cell r="A2731" t="str">
            <v>1100022-C</v>
          </cell>
          <cell r="B2731" t="str">
            <v>1100022-C</v>
          </cell>
          <cell r="C2731" t="str">
            <v>ESSIEU À DÉBLOCAGE RAPIDE</v>
          </cell>
          <cell r="D2731" t="str">
            <v xml:space="preserve"> 1/2"/12,7 MM X 91 MM</v>
          </cell>
          <cell r="E2731" t="e">
            <v>#N/A</v>
          </cell>
          <cell r="F2731" t="str">
            <v>AXLE QR 1/2" / 12,7MM X 9</v>
          </cell>
        </row>
        <row r="2732">
          <cell r="A2732" t="str">
            <v>1100023-C</v>
          </cell>
          <cell r="B2732" t="str">
            <v>1100023-C</v>
          </cell>
          <cell r="C2732" t="str">
            <v>ESSIEU À DÉBLOCAGE RAPIDE</v>
          </cell>
          <cell r="D2732" t="str">
            <v xml:space="preserve"> 1/2"/12,7 MM X 99 MM</v>
          </cell>
          <cell r="E2732" t="e">
            <v>#N/A</v>
          </cell>
          <cell r="F2732" t="str">
            <v>AXLE QR 1/2" / 12,7MM X 9</v>
          </cell>
        </row>
        <row r="2733">
          <cell r="A2733" t="str">
            <v>1100026-C</v>
          </cell>
          <cell r="B2733" t="str">
            <v>1100026-C</v>
          </cell>
          <cell r="C2733" t="str">
            <v>ESSIEU À DÉBLOCAGE RAPIDE</v>
          </cell>
          <cell r="D2733" t="str">
            <v xml:space="preserve"> 1/2"/127 MM X 104 MM</v>
          </cell>
          <cell r="E2733" t="e">
            <v>#N/A</v>
          </cell>
          <cell r="F2733" t="str">
            <v>AXLE QR 1/2" / 127MM X 10</v>
          </cell>
        </row>
        <row r="2734">
          <cell r="A2734" t="str">
            <v>1100071R</v>
          </cell>
          <cell r="B2734" t="str">
            <v>1100071R</v>
          </cell>
          <cell r="C2734" t="str">
            <v>ROUE AR 24" SPOX SPORT SA</v>
          </cell>
          <cell r="D2734" t="str">
            <v>NS MAIN C., SANS PNEU</v>
          </cell>
          <cell r="E2734">
            <v>792</v>
          </cell>
          <cell r="F2734" t="str">
            <v>REARWHEEL 24" SPOX SPORT</v>
          </cell>
        </row>
        <row r="2735">
          <cell r="A2735" t="str">
            <v>1100071R-C</v>
          </cell>
          <cell r="B2735" t="str">
            <v>1100071R-C</v>
          </cell>
          <cell r="C2735" t="str">
            <v>ROUE AR 24" SPOX SPORT SA</v>
          </cell>
          <cell r="D2735" t="str">
            <v>NS MAIN C., SANS PNEU</v>
          </cell>
          <cell r="E2735">
            <v>487.2</v>
          </cell>
          <cell r="F2735" t="str">
            <v>REARWHEEL 24" SPOX SPORT</v>
          </cell>
        </row>
        <row r="2736">
          <cell r="A2736" t="str">
            <v>1100081R</v>
          </cell>
          <cell r="B2736" t="str">
            <v>1100081R</v>
          </cell>
          <cell r="C2736" t="str">
            <v>ROUE AR 24" SPOX STD SANS</v>
          </cell>
          <cell r="D2736" t="str">
            <v xml:space="preserve"> MAIN COURANTE</v>
          </cell>
          <cell r="E2736">
            <v>792</v>
          </cell>
          <cell r="F2736" t="str">
            <v>REARWHEEL 24" SPOX STD NO</v>
          </cell>
        </row>
        <row r="2737">
          <cell r="A2737" t="str">
            <v>1100081R-C</v>
          </cell>
          <cell r="B2737" t="str">
            <v>1100081R-C</v>
          </cell>
          <cell r="C2737" t="str">
            <v>ROUE AR 24" SPOX STD SANS</v>
          </cell>
          <cell r="D2737" t="str">
            <v xml:space="preserve"> MAIN COURANTE</v>
          </cell>
          <cell r="E2737">
            <v>487.2</v>
          </cell>
          <cell r="F2737" t="str">
            <v>REARWHEEL 24" SPOX STD NO</v>
          </cell>
        </row>
        <row r="2738">
          <cell r="A2738" t="str">
            <v>1100084R</v>
          </cell>
          <cell r="B2738" t="str">
            <v>1100084R</v>
          </cell>
          <cell r="C2738" t="str">
            <v>ROUE AR 24" SPOX STD 6 AT</v>
          </cell>
          <cell r="D2738" t="str">
            <v>T. RAY ROUGES SANS PNEU</v>
          </cell>
          <cell r="E2738">
            <v>792</v>
          </cell>
          <cell r="F2738" t="str">
            <v>REAR WHEEL 24" SPOX STD 6</v>
          </cell>
        </row>
        <row r="2739">
          <cell r="A2739" t="str">
            <v>1100084R-C</v>
          </cell>
          <cell r="B2739" t="str">
            <v>1100084R-C</v>
          </cell>
          <cell r="C2739" t="str">
            <v>ROUE AR 24" SPOX STD 6 AT</v>
          </cell>
          <cell r="D2739" t="str">
            <v>T. RAY ROUGES SANS PNEU</v>
          </cell>
          <cell r="E2739">
            <v>487.2</v>
          </cell>
          <cell r="F2739" t="str">
            <v>REAR WHEEL 24" SPOX STD 6</v>
          </cell>
        </row>
        <row r="2740">
          <cell r="A2740" t="str">
            <v>1100089R</v>
          </cell>
          <cell r="B2740" t="str">
            <v>1100089R</v>
          </cell>
          <cell r="C2740" t="str">
            <v>ROUE AR 24" SPOX STD SANS</v>
          </cell>
          <cell r="D2740" t="str">
            <v xml:space="preserve"> PNEU M.C. RAY. ROUGES</v>
          </cell>
          <cell r="E2740">
            <v>820</v>
          </cell>
          <cell r="F2740" t="str">
            <v>REARWHEEL 24" SPOX STD NO</v>
          </cell>
        </row>
        <row r="2741">
          <cell r="A2741" t="str">
            <v>1100089R-C</v>
          </cell>
          <cell r="B2741" t="str">
            <v>1100089R-C</v>
          </cell>
          <cell r="C2741" t="str">
            <v>ROUE AR 24" SPOX STD SANS</v>
          </cell>
          <cell r="D2741" t="str">
            <v xml:space="preserve"> PNEU M.C. RAY. ROUGES</v>
          </cell>
          <cell r="E2741">
            <v>487.2</v>
          </cell>
          <cell r="F2741" t="str">
            <v>REARWHEEL 24" SPOX STD NO</v>
          </cell>
        </row>
        <row r="2742">
          <cell r="A2742" t="str">
            <v>1100091R</v>
          </cell>
          <cell r="B2742" t="str">
            <v>1100091R</v>
          </cell>
          <cell r="C2742" t="str">
            <v>ROUE AR 26" SPOX SPORT SA</v>
          </cell>
          <cell r="D2742" t="str">
            <v>NS MAIN COURANTE-PNEU</v>
          </cell>
          <cell r="E2742">
            <v>772</v>
          </cell>
          <cell r="F2742" t="str">
            <v>REARWHEEL 26" SPOX SPORT</v>
          </cell>
        </row>
        <row r="2743">
          <cell r="A2743" t="str">
            <v>1100091R-C</v>
          </cell>
          <cell r="B2743" t="str">
            <v>1100091R-C</v>
          </cell>
          <cell r="C2743" t="str">
            <v>ROUE AR 26" SPOX SPORT SA</v>
          </cell>
          <cell r="D2743" t="str">
            <v>NS MAIN COURANTE-PNEU</v>
          </cell>
          <cell r="E2743">
            <v>487.2</v>
          </cell>
          <cell r="F2743" t="str">
            <v>REARWHEEL 26" SPOX SPORT</v>
          </cell>
        </row>
        <row r="2744">
          <cell r="A2744" t="str">
            <v>1100141-C</v>
          </cell>
          <cell r="B2744" t="str">
            <v>1100141-C</v>
          </cell>
          <cell r="C2744" t="str">
            <v>ROUE ARRIÈRE 24" SPINERGY</v>
          </cell>
          <cell r="D2744" t="str">
            <v xml:space="preserve"> X NOIR SCHWALBE ONE</v>
          </cell>
          <cell r="E2744" t="e">
            <v>#N/A</v>
          </cell>
          <cell r="F2744" t="str">
            <v>REARWHEEL 24"SPINERGY X B</v>
          </cell>
        </row>
        <row r="2745">
          <cell r="A2745" t="str">
            <v>1100141R</v>
          </cell>
          <cell r="B2745" t="str">
            <v>1100141R</v>
          </cell>
          <cell r="C2745" t="str">
            <v>ROUE ARRIÈRE 24" SPINERGY</v>
          </cell>
          <cell r="D2745" t="str">
            <v xml:space="preserve"> X NOIR</v>
          </cell>
          <cell r="E2745">
            <v>971</v>
          </cell>
          <cell r="F2745" t="str">
            <v>REARWHEEL 24"SPINERGY X B</v>
          </cell>
        </row>
        <row r="2746">
          <cell r="A2746" t="str">
            <v>1100141R-C</v>
          </cell>
          <cell r="B2746" t="str">
            <v>1100141R-C</v>
          </cell>
          <cell r="C2746" t="str">
            <v>ROUE ARRIÈRE 24" SPINERGY</v>
          </cell>
          <cell r="D2746" t="str">
            <v xml:space="preserve"> X NOIR</v>
          </cell>
          <cell r="E2746" t="e">
            <v>#N/A</v>
          </cell>
          <cell r="F2746" t="str">
            <v>REARWHEEL 24"SPINERGY X B</v>
          </cell>
        </row>
        <row r="2747">
          <cell r="A2747" t="str">
            <v>1100146-C</v>
          </cell>
          <cell r="B2747" t="str">
            <v>1100146-C</v>
          </cell>
          <cell r="C2747" t="str">
            <v>ROUE ARRIÈRE 25" SPINERGY</v>
          </cell>
          <cell r="D2747" t="str">
            <v xml:space="preserve"> X NOIR SCHWALBE ONE</v>
          </cell>
          <cell r="E2747" t="e">
            <v>#N/A</v>
          </cell>
          <cell r="F2747" t="str">
            <v>REARWHEEL 25"SPINERGY X B</v>
          </cell>
        </row>
        <row r="2748">
          <cell r="A2748" t="str">
            <v>1100146R</v>
          </cell>
          <cell r="B2748" t="str">
            <v>1100146R</v>
          </cell>
          <cell r="C2748" t="str">
            <v>ROUE ARRIÈRE 25" SPINERGY</v>
          </cell>
          <cell r="D2748" t="str">
            <v xml:space="preserve"> X NOIR</v>
          </cell>
          <cell r="E2748">
            <v>971</v>
          </cell>
          <cell r="F2748" t="str">
            <v>REARWHEEL 25"SPINERGY X B</v>
          </cell>
        </row>
        <row r="2749">
          <cell r="A2749" t="str">
            <v>1100146R-C</v>
          </cell>
          <cell r="B2749" t="str">
            <v>1100146R-C</v>
          </cell>
          <cell r="C2749" t="str">
            <v>ROUE ARRIÈRE 25" SPINERGY</v>
          </cell>
          <cell r="D2749" t="str">
            <v xml:space="preserve"> X NOIR</v>
          </cell>
          <cell r="E2749" t="e">
            <v>#N/A</v>
          </cell>
          <cell r="F2749" t="str">
            <v>REARWHEEL 25"SPINERGY X B</v>
          </cell>
        </row>
        <row r="2750">
          <cell r="A2750" t="str">
            <v>1100150-C</v>
          </cell>
          <cell r="B2750" t="str">
            <v>1100150-C</v>
          </cell>
          <cell r="C2750" t="str">
            <v>ESSIEU DÉBLOC. RAPIDE 1/2</v>
          </cell>
          <cell r="D2750" t="str">
            <v>"/127 MM X 108 MM</v>
          </cell>
          <cell r="E2750" t="e">
            <v>#N/A</v>
          </cell>
          <cell r="F2750" t="str">
            <v>AXLE QR 1/2" / 127MM X 10</v>
          </cell>
        </row>
        <row r="2751">
          <cell r="A2751" t="str">
            <v>1100154-C</v>
          </cell>
          <cell r="B2751" t="str">
            <v>1100154-C</v>
          </cell>
          <cell r="C2751" t="str">
            <v>ROUE ARRIÈRE 24" SPINERGY</v>
          </cell>
          <cell r="D2751" t="str">
            <v xml:space="preserve"> X NOIR RIGHT RUN</v>
          </cell>
          <cell r="E2751" t="e">
            <v>#N/A</v>
          </cell>
          <cell r="F2751" t="str">
            <v>REARWHEEL 24"SPINERGY X B</v>
          </cell>
        </row>
        <row r="2752">
          <cell r="A2752" t="str">
            <v>1100155-C</v>
          </cell>
          <cell r="B2752" t="str">
            <v>1100155-C</v>
          </cell>
          <cell r="C2752" t="str">
            <v>ROUE ARRIÈRE 25"SPINERGY</v>
          </cell>
          <cell r="D2752" t="str">
            <v>X NOIR RIGHT RUN</v>
          </cell>
          <cell r="E2752" t="e">
            <v>#N/A</v>
          </cell>
          <cell r="F2752" t="str">
            <v>REARWHEEL 25"SPINERGY X B</v>
          </cell>
        </row>
        <row r="2753">
          <cell r="A2753" t="str">
            <v>1100156-C</v>
          </cell>
          <cell r="B2753" t="str">
            <v>1100156-C</v>
          </cell>
          <cell r="C2753" t="str">
            <v>ROUE ARRIÈRE 26"SPINERGY</v>
          </cell>
          <cell r="D2753" t="str">
            <v>X NOIR RIGHT RUN</v>
          </cell>
          <cell r="E2753" t="e">
            <v>#N/A</v>
          </cell>
          <cell r="F2753" t="str">
            <v>REARWHEEL 26"SPINERGY X B</v>
          </cell>
        </row>
        <row r="2754">
          <cell r="A2754" t="str">
            <v>1100156R</v>
          </cell>
          <cell r="B2754" t="str">
            <v>1100156R</v>
          </cell>
          <cell r="C2754" t="str">
            <v>ROUE ARRIÈRE 26" SPINERGY</v>
          </cell>
          <cell r="D2754" t="str">
            <v xml:space="preserve"> X NOIR</v>
          </cell>
          <cell r="E2754">
            <v>808</v>
          </cell>
          <cell r="F2754" t="str">
            <v>REARWHEEL 26"SPINERGY X B</v>
          </cell>
        </row>
        <row r="2755">
          <cell r="A2755" t="str">
            <v>1100156R-C</v>
          </cell>
          <cell r="B2755" t="str">
            <v>1100156R-C</v>
          </cell>
          <cell r="C2755" t="str">
            <v>ROUE ARRIÈRE 26" SPINERGY</v>
          </cell>
          <cell r="D2755" t="str">
            <v xml:space="preserve"> X NOIR</v>
          </cell>
          <cell r="E2755" t="e">
            <v>#N/A</v>
          </cell>
          <cell r="F2755" t="str">
            <v>REARWHEEL 26"SPINERGY X B</v>
          </cell>
        </row>
        <row r="2756">
          <cell r="A2756" t="str">
            <v>1100164-C</v>
          </cell>
          <cell r="B2756" t="str">
            <v>1100164-C</v>
          </cell>
          <cell r="C2756" t="str">
            <v>ROUE ARRIÈRE 24" SPINERGY</v>
          </cell>
          <cell r="D2756" t="str">
            <v xml:space="preserve"> X BLANC RIGHT RUN</v>
          </cell>
          <cell r="E2756" t="e">
            <v>#N/A</v>
          </cell>
          <cell r="F2756" t="str">
            <v>REARWHEEL 24"SPINERGY X W</v>
          </cell>
        </row>
        <row r="2757">
          <cell r="A2757" t="str">
            <v>1100165-C</v>
          </cell>
          <cell r="B2757" t="str">
            <v>1100165-C</v>
          </cell>
          <cell r="C2757" t="str">
            <v>ROUE ARRIÈRE 25"SPINERGY</v>
          </cell>
          <cell r="D2757" t="str">
            <v>X BLANC RIGHT RUN</v>
          </cell>
          <cell r="E2757" t="e">
            <v>#N/A</v>
          </cell>
          <cell r="F2757" t="str">
            <v>REARWHEEL 25"SPINERGY X W</v>
          </cell>
        </row>
        <row r="2758">
          <cell r="A2758" t="str">
            <v>1100166-C</v>
          </cell>
          <cell r="B2758" t="str">
            <v>1100166-C</v>
          </cell>
          <cell r="C2758" t="str">
            <v>ROUE ARRIÈRE 26"SPINERGY</v>
          </cell>
          <cell r="D2758" t="str">
            <v>X BLANC RIGHT RUN</v>
          </cell>
          <cell r="E2758" t="e">
            <v>#N/A</v>
          </cell>
          <cell r="F2758" t="str">
            <v>REARWHEEL 26"SPINERGY X W</v>
          </cell>
        </row>
        <row r="2759">
          <cell r="A2759" t="str">
            <v>1100166R</v>
          </cell>
          <cell r="B2759" t="str">
            <v>1100166R</v>
          </cell>
          <cell r="C2759" t="str">
            <v>ROUE ARRIÈRE 26" SPINERGY</v>
          </cell>
          <cell r="D2759" t="str">
            <v xml:space="preserve"> X BLANC</v>
          </cell>
          <cell r="E2759">
            <v>775</v>
          </cell>
          <cell r="F2759" t="str">
            <v>REARWHEEL 26"SPINERGY X W</v>
          </cell>
        </row>
        <row r="2760">
          <cell r="A2760" t="str">
            <v>1100166R-C</v>
          </cell>
          <cell r="B2760" t="str">
            <v>1100166R-C</v>
          </cell>
          <cell r="C2760" t="str">
            <v>ROUE ARRIÈRE 26" SPINERGY</v>
          </cell>
          <cell r="D2760" t="str">
            <v xml:space="preserve"> X BLANC</v>
          </cell>
          <cell r="E2760" t="e">
            <v>#N/A</v>
          </cell>
          <cell r="F2760" t="str">
            <v>REARWHEEL 26"SPINERGY X W</v>
          </cell>
        </row>
        <row r="2761">
          <cell r="A2761" t="str">
            <v>1100184-C</v>
          </cell>
          <cell r="B2761" t="str">
            <v>1100184-C</v>
          </cell>
          <cell r="C2761" t="str">
            <v>ROUE ARRIÈRE 24" SPINERGY</v>
          </cell>
          <cell r="D2761" t="str">
            <v xml:space="preserve"> X BLANC RIGHT RUN</v>
          </cell>
          <cell r="E2761" t="e">
            <v>#N/A</v>
          </cell>
          <cell r="F2761" t="str">
            <v>REARWHEEL 24"SPINERGY X W</v>
          </cell>
        </row>
        <row r="2762">
          <cell r="A2762" t="str">
            <v>1100184R</v>
          </cell>
          <cell r="B2762" t="str">
            <v>1100184R</v>
          </cell>
          <cell r="C2762" t="str">
            <v>ROUE ARRIÈRE 24" SPINERGY</v>
          </cell>
          <cell r="D2762" t="str">
            <v xml:space="preserve"> X BLANC</v>
          </cell>
          <cell r="E2762">
            <v>971</v>
          </cell>
          <cell r="F2762" t="str">
            <v>REARWHEEL 24"SPINERGY X W</v>
          </cell>
        </row>
        <row r="2763">
          <cell r="A2763" t="str">
            <v>1100184R-C</v>
          </cell>
          <cell r="B2763" t="str">
            <v>1100184R-C</v>
          </cell>
          <cell r="C2763" t="str">
            <v>ROUE ARRIÈRE 24" SPINERGY</v>
          </cell>
          <cell r="D2763" t="str">
            <v xml:space="preserve"> X BLANC</v>
          </cell>
          <cell r="E2763" t="e">
            <v>#N/A</v>
          </cell>
          <cell r="F2763" t="str">
            <v>REARWHEEL 24"SPINERGY X W</v>
          </cell>
        </row>
        <row r="2764">
          <cell r="A2764" t="str">
            <v>1100185-C</v>
          </cell>
          <cell r="B2764" t="str">
            <v>1100185-C</v>
          </cell>
          <cell r="C2764" t="str">
            <v>ROUE ARRIÈRE 25" SPINERGY</v>
          </cell>
          <cell r="D2764" t="str">
            <v xml:space="preserve"> X BLANC SCHWALBE ONE</v>
          </cell>
          <cell r="E2764" t="e">
            <v>#N/A</v>
          </cell>
          <cell r="F2764" t="str">
            <v>REARWHEEL 25"SPINERGY X W</v>
          </cell>
        </row>
        <row r="2765">
          <cell r="A2765" t="str">
            <v>1100185R</v>
          </cell>
          <cell r="B2765" t="str">
            <v>1100185R</v>
          </cell>
          <cell r="C2765" t="str">
            <v>ROUE ARRIÈRE 25" SPINERGY</v>
          </cell>
          <cell r="D2765" t="str">
            <v xml:space="preserve"> X BLANC</v>
          </cell>
          <cell r="E2765">
            <v>971</v>
          </cell>
          <cell r="F2765" t="str">
            <v>REARWHEEL 25"SPINERGY X W</v>
          </cell>
        </row>
        <row r="2766">
          <cell r="A2766" t="str">
            <v>1100185R-C</v>
          </cell>
          <cell r="B2766" t="str">
            <v>1100185R-C</v>
          </cell>
          <cell r="C2766" t="str">
            <v>ROUE ARRIÈRE 25" SPINERGY</v>
          </cell>
          <cell r="D2766" t="str">
            <v xml:space="preserve"> X BLANC</v>
          </cell>
          <cell r="E2766" t="e">
            <v>#N/A</v>
          </cell>
          <cell r="F2766" t="str">
            <v>REARWHEEL 25"SPINERGY X W</v>
          </cell>
        </row>
        <row r="2767">
          <cell r="A2767" t="str">
            <v>1100201-C</v>
          </cell>
          <cell r="B2767" t="str">
            <v>1100201-C</v>
          </cell>
          <cell r="C2767" t="str">
            <v>ROUE AR 24" SPINERGY X SA</v>
          </cell>
          <cell r="D2767" t="str">
            <v>NS M.C. PNEU MARATH. NOIR</v>
          </cell>
          <cell r="E2767">
            <v>487.2</v>
          </cell>
          <cell r="F2767" t="str">
            <v>REARWHEEL 24" SPINERGY X</v>
          </cell>
        </row>
        <row r="2768">
          <cell r="A2768" t="str">
            <v>1100202-C</v>
          </cell>
          <cell r="B2768" t="str">
            <v>1100202-C</v>
          </cell>
          <cell r="C2768" t="str">
            <v>ROUEAR 24" SPINERGY X SAN</v>
          </cell>
          <cell r="D2768" t="str">
            <v>S M.C. PNEU MARATH. BLANC</v>
          </cell>
          <cell r="E2768">
            <v>487.2</v>
          </cell>
          <cell r="F2768" t="str">
            <v>REARWHEEL 24"SPINERGY X N</v>
          </cell>
        </row>
        <row r="2769">
          <cell r="A2769" t="str">
            <v>1100203-C</v>
          </cell>
          <cell r="B2769" t="str">
            <v>1100203-C</v>
          </cell>
          <cell r="C2769" t="str">
            <v>ROUE AR 24" SPINERGY X SA</v>
          </cell>
          <cell r="D2769" t="str">
            <v>NS MAIN C. PNEU ONE NOIR</v>
          </cell>
          <cell r="E2769">
            <v>487.2</v>
          </cell>
          <cell r="F2769" t="str">
            <v>REARWHEEL 24" SPINERGY X</v>
          </cell>
        </row>
        <row r="2770">
          <cell r="A2770" t="str">
            <v>1100204-C</v>
          </cell>
          <cell r="B2770" t="str">
            <v>1100204-C</v>
          </cell>
          <cell r="C2770" t="str">
            <v>ROUE AR 24" SPINERGY X SA</v>
          </cell>
          <cell r="D2770" t="str">
            <v>NS MAIN C. PNEU ONE BLANC</v>
          </cell>
          <cell r="E2770">
            <v>487.2</v>
          </cell>
          <cell r="F2770" t="str">
            <v>REARWHEEL 24" SPINERGY X</v>
          </cell>
        </row>
        <row r="2771">
          <cell r="A2771" t="str">
            <v>1100205-C</v>
          </cell>
          <cell r="B2771" t="str">
            <v>1100205-C</v>
          </cell>
          <cell r="C2771" t="str">
            <v>ROUE AR 24" SPINERGY X SA</v>
          </cell>
          <cell r="D2771" t="str">
            <v>NS M. C. PNEU RRUN NOIR</v>
          </cell>
          <cell r="E2771">
            <v>487.2</v>
          </cell>
          <cell r="F2771" t="str">
            <v>REARWHEEL 24"SPINERGY X N</v>
          </cell>
        </row>
        <row r="2772">
          <cell r="A2772" t="str">
            <v>1100206-C</v>
          </cell>
          <cell r="B2772" t="str">
            <v>1100206-C</v>
          </cell>
          <cell r="C2772" t="str">
            <v>ROUE AR 24" SPINERGY X SA</v>
          </cell>
          <cell r="D2772" t="str">
            <v>NS M. C. PNEU RRUN BLANC</v>
          </cell>
          <cell r="E2772">
            <v>487.2</v>
          </cell>
          <cell r="F2772" t="str">
            <v>REARWHEEL 24" SPINERGY X</v>
          </cell>
        </row>
        <row r="2773">
          <cell r="A2773" t="str">
            <v>1100207-C</v>
          </cell>
          <cell r="B2773" t="str">
            <v>1100207-C</v>
          </cell>
          <cell r="C2773" t="str">
            <v>ROUE AR 25" SPINERGY X SA</v>
          </cell>
          <cell r="D2773" t="str">
            <v>NS M.C. PNEU MARATH. NOIR</v>
          </cell>
          <cell r="E2773">
            <v>487.2</v>
          </cell>
          <cell r="F2773" t="str">
            <v>REARWHEEL 25" SPINERGY X</v>
          </cell>
        </row>
        <row r="2774">
          <cell r="A2774" t="str">
            <v>1100208-C</v>
          </cell>
          <cell r="B2774" t="str">
            <v>1100208-C</v>
          </cell>
          <cell r="C2774" t="str">
            <v>ROUEAR 25" SPINERGY X SAN</v>
          </cell>
          <cell r="D2774" t="str">
            <v>S M.C. PNEU MARATH. BLANC</v>
          </cell>
          <cell r="E2774">
            <v>487.2</v>
          </cell>
          <cell r="F2774" t="str">
            <v>REARWHEEL 25" SPINERGY X</v>
          </cell>
        </row>
        <row r="2775">
          <cell r="A2775" t="str">
            <v>1100209-C</v>
          </cell>
          <cell r="B2775" t="str">
            <v>1100209-C</v>
          </cell>
          <cell r="C2775" t="str">
            <v>ROUE AR 25" SPINERGY X SA</v>
          </cell>
          <cell r="D2775" t="str">
            <v>NS MAIN C. PNEU ONE NOIR</v>
          </cell>
          <cell r="E2775">
            <v>487.2</v>
          </cell>
          <cell r="F2775" t="str">
            <v>REARWHEEL 25" SPINERGY X</v>
          </cell>
        </row>
        <row r="2776">
          <cell r="A2776" t="str">
            <v>1100210-C</v>
          </cell>
          <cell r="B2776" t="str">
            <v>1100210-C</v>
          </cell>
          <cell r="C2776" t="str">
            <v>ROUE AR 25" SPINERGY X SA</v>
          </cell>
          <cell r="D2776" t="str">
            <v>NS MAIN C. PNEU ONE BLANC</v>
          </cell>
          <cell r="E2776">
            <v>487.2</v>
          </cell>
          <cell r="F2776" t="str">
            <v>REARWHEEL 25" SPINERGY X</v>
          </cell>
        </row>
        <row r="2777">
          <cell r="A2777" t="str">
            <v>1100211-C</v>
          </cell>
          <cell r="B2777" t="str">
            <v>1100211-C</v>
          </cell>
          <cell r="C2777" t="str">
            <v>ROUE AR 25" SPINERGY X SA</v>
          </cell>
          <cell r="D2777" t="str">
            <v>NS M. C. PNEU RRUN NOIR</v>
          </cell>
          <cell r="E2777">
            <v>487.2</v>
          </cell>
          <cell r="F2777" t="str">
            <v>REARWHEEL 25" SPINERGY X</v>
          </cell>
        </row>
        <row r="2778">
          <cell r="A2778" t="str">
            <v>1100212-C</v>
          </cell>
          <cell r="B2778" t="str">
            <v>1100212-C</v>
          </cell>
          <cell r="C2778" t="str">
            <v>ROUE AR 25" SPINERGY X SA</v>
          </cell>
          <cell r="D2778" t="str">
            <v>NS M. C. PNEU RRUN BLANC</v>
          </cell>
          <cell r="E2778">
            <v>487.2</v>
          </cell>
          <cell r="F2778" t="str">
            <v>REARWHEEL 25" SPINERGY X</v>
          </cell>
        </row>
        <row r="2779">
          <cell r="A2779" t="str">
            <v>1100274-C</v>
          </cell>
          <cell r="B2779" t="str">
            <v>1100274-C</v>
          </cell>
          <cell r="C2779" t="str">
            <v>ROUE ARRIÈRE 24" SPINERGY</v>
          </cell>
          <cell r="D2779" t="str">
            <v xml:space="preserve"> X NOIR MARATHON PLUS</v>
          </cell>
          <cell r="E2779">
            <v>487.2</v>
          </cell>
          <cell r="F2779" t="str">
            <v>REARWHEEL 24"SPINERGY X B</v>
          </cell>
        </row>
        <row r="2780">
          <cell r="A2780" t="str">
            <v>1100275-C</v>
          </cell>
          <cell r="B2780" t="str">
            <v>1100275-C</v>
          </cell>
          <cell r="C2780" t="str">
            <v>ROUE ARRIÈRE 25"SPINERGY</v>
          </cell>
          <cell r="D2780" t="str">
            <v>X NOIR MARATHON PLUS</v>
          </cell>
          <cell r="E2780">
            <v>487.2</v>
          </cell>
          <cell r="F2780" t="str">
            <v>REARWHEEL 25"SPINERGY X B</v>
          </cell>
        </row>
        <row r="2781">
          <cell r="A2781" t="str">
            <v>1100276-C</v>
          </cell>
          <cell r="B2781" t="str">
            <v>1100276-C</v>
          </cell>
          <cell r="C2781" t="str">
            <v>ROUE ARRIÈRE 26" SPINERGY</v>
          </cell>
          <cell r="D2781" t="str">
            <v xml:space="preserve"> X NOIR MARATHON PLUS</v>
          </cell>
          <cell r="E2781">
            <v>487.2</v>
          </cell>
          <cell r="F2781" t="str">
            <v>REARWHEEL 26"SPINERGY X B</v>
          </cell>
        </row>
        <row r="2782">
          <cell r="A2782" t="str">
            <v>1100284-C</v>
          </cell>
          <cell r="B2782" t="str">
            <v>1100284-C</v>
          </cell>
          <cell r="C2782" t="str">
            <v>ROUE ARRIÈRE 24" SPINERGY</v>
          </cell>
          <cell r="D2782" t="str">
            <v xml:space="preserve"> X BLANC MARATHON PLUS</v>
          </cell>
          <cell r="E2782">
            <v>487.2</v>
          </cell>
          <cell r="F2782" t="str">
            <v>REARWHEEL 24"SPINERGY X W</v>
          </cell>
        </row>
        <row r="2783">
          <cell r="A2783" t="str">
            <v>1100285-C</v>
          </cell>
          <cell r="B2783" t="str">
            <v>1100285-C</v>
          </cell>
          <cell r="C2783" t="str">
            <v>ROUE ARRIÈRE 25"SPINERGY</v>
          </cell>
          <cell r="D2783" t="str">
            <v>X BLANC MARATHON PLUS</v>
          </cell>
          <cell r="E2783">
            <v>487.2</v>
          </cell>
          <cell r="F2783" t="str">
            <v>REARWHEEL 25"SPINERGY X W</v>
          </cell>
        </row>
        <row r="2784">
          <cell r="A2784" t="str">
            <v>1100286-C</v>
          </cell>
          <cell r="B2784" t="str">
            <v>1100286-C</v>
          </cell>
          <cell r="C2784" t="str">
            <v>ROUE ARRIÈRE 26"SPINERGY</v>
          </cell>
          <cell r="D2784" t="str">
            <v>X BLANC MARATHON PLUS</v>
          </cell>
          <cell r="E2784">
            <v>487.2</v>
          </cell>
          <cell r="F2784" t="str">
            <v>REARWHEEL 26"SPINERGY X W</v>
          </cell>
        </row>
        <row r="2785">
          <cell r="A2785" t="str">
            <v>1100300-C</v>
          </cell>
          <cell r="B2785" t="str">
            <v>1100300-C</v>
          </cell>
          <cell r="C2785" t="str">
            <v>PNEU RETYRE TRACTION 24"</v>
          </cell>
          <cell r="D2785" t="str">
            <v>CPL, PAIRE</v>
          </cell>
          <cell r="E2785">
            <v>249.29</v>
          </cell>
          <cell r="F2785" t="str">
            <v>TYRE RETYRE TRACTION 24"C</v>
          </cell>
        </row>
        <row r="2786">
          <cell r="A2786" t="str">
            <v>1100360-C</v>
          </cell>
          <cell r="B2786" t="str">
            <v>1100360-C</v>
          </cell>
          <cell r="C2786" t="str">
            <v>ARBRE DE COMMANDE MAIN DO</v>
          </cell>
          <cell r="D2786" t="str">
            <v>UBLE CONIQUE 27</v>
          </cell>
          <cell r="E2786" t="e">
            <v>#N/A</v>
          </cell>
          <cell r="F2786" t="str">
            <v>DRIVING-SHAFT ONE-ARMDRIV</v>
          </cell>
        </row>
        <row r="2787">
          <cell r="A2787" t="str">
            <v>1100361-C</v>
          </cell>
          <cell r="B2787" t="str">
            <v>1100361-C</v>
          </cell>
          <cell r="C2787" t="str">
            <v>ARBRE DE COMMANDE MAIN DO</v>
          </cell>
          <cell r="D2787" t="str">
            <v>UBLE CONIQUE 30-33</v>
          </cell>
          <cell r="E2787" t="e">
            <v>#N/A</v>
          </cell>
          <cell r="F2787" t="str">
            <v>DRIVING-SHAFT ONE-ARMDRIV</v>
          </cell>
        </row>
        <row r="2788">
          <cell r="A2788" t="str">
            <v>1100362-C</v>
          </cell>
          <cell r="B2788" t="str">
            <v>1100362-C</v>
          </cell>
          <cell r="C2788" t="str">
            <v>ARBRE DE COMMANDE MAIN DO</v>
          </cell>
          <cell r="D2788" t="str">
            <v>UBLE CONIQUE 33-36</v>
          </cell>
          <cell r="E2788" t="e">
            <v>#N/A</v>
          </cell>
          <cell r="F2788" t="str">
            <v>DRIVING-SHAFT ONE-ARMDRIV</v>
          </cell>
        </row>
        <row r="2789">
          <cell r="A2789" t="str">
            <v>1100363-C</v>
          </cell>
          <cell r="B2789" t="str">
            <v>1100363-C</v>
          </cell>
          <cell r="C2789" t="str">
            <v>ARBRE DE COMMANDE MAIN DO</v>
          </cell>
          <cell r="D2789" t="str">
            <v>UBLE CONIQUE 39-42</v>
          </cell>
          <cell r="E2789" t="e">
            <v>#N/A</v>
          </cell>
          <cell r="F2789" t="str">
            <v>DRIVING-SHAFT ONE-ARMDRIV</v>
          </cell>
        </row>
        <row r="2790">
          <cell r="A2790" t="str">
            <v>1100364-C</v>
          </cell>
          <cell r="B2790" t="str">
            <v>1100364-C</v>
          </cell>
          <cell r="C2790" t="str">
            <v>ARBRE DE COMMANDE MAIN DO</v>
          </cell>
          <cell r="D2790" t="str">
            <v>UBLE CONIQUE 45-50</v>
          </cell>
          <cell r="E2790" t="e">
            <v>#N/A</v>
          </cell>
          <cell r="F2790" t="str">
            <v>DRIVING-SHAFT ONE-ARMDRIV</v>
          </cell>
        </row>
        <row r="2791">
          <cell r="A2791" t="str">
            <v>1101520-C</v>
          </cell>
          <cell r="B2791" t="str">
            <v>1101520-C</v>
          </cell>
          <cell r="C2791" t="str">
            <v>KIT MAIN DBLE ROUES 20" A</v>
          </cell>
          <cell r="D2791" t="str">
            <v>VEC MAIN C. ALU DÉB. RAP</v>
          </cell>
          <cell r="E2791">
            <v>1683.41</v>
          </cell>
          <cell r="F2791" t="str">
            <v>ONE-ARMDRIVE KIT 20" WHEE</v>
          </cell>
        </row>
        <row r="2792">
          <cell r="A2792" t="str">
            <v>1101520R</v>
          </cell>
          <cell r="B2792" t="str">
            <v>1101520R</v>
          </cell>
          <cell r="C2792" t="str">
            <v>KIT MAIN DBLE ROUE 20" M.</v>
          </cell>
          <cell r="D2792" t="str">
            <v>C. ALU DÉB. RAP SANS PNEU</v>
          </cell>
          <cell r="E2792">
            <v>2211</v>
          </cell>
          <cell r="F2792" t="str">
            <v>ONE-ARMDRIVE KIT 20" WHEE</v>
          </cell>
        </row>
        <row r="2793">
          <cell r="A2793" t="str">
            <v>1101520R-C</v>
          </cell>
          <cell r="B2793" t="str">
            <v>1101520R-C</v>
          </cell>
          <cell r="C2793" t="str">
            <v>KIT MAIN DBLE ROUE 20" M.</v>
          </cell>
          <cell r="D2793" t="str">
            <v>C. ALU DÉB. RAP SANS PNEU</v>
          </cell>
          <cell r="E2793">
            <v>1683.41</v>
          </cell>
          <cell r="F2793" t="str">
            <v>ONE-ARMDRIVE KIT 20" WHEE</v>
          </cell>
        </row>
        <row r="2794">
          <cell r="A2794" t="str">
            <v>1101522-C</v>
          </cell>
          <cell r="B2794" t="str">
            <v>1101522-C</v>
          </cell>
          <cell r="C2794" t="str">
            <v>KIT MAIN DBLE ROUES 22" A</v>
          </cell>
          <cell r="D2794" t="str">
            <v>VEC MAIN C. ALU DÉB. RAP</v>
          </cell>
          <cell r="E2794">
            <v>1683.41</v>
          </cell>
          <cell r="F2794" t="str">
            <v>ONE-ARMDRIVE KIT 22" WHEE</v>
          </cell>
        </row>
        <row r="2795">
          <cell r="A2795" t="str">
            <v>1101522R</v>
          </cell>
          <cell r="B2795" t="str">
            <v>1101522R</v>
          </cell>
          <cell r="C2795" t="str">
            <v>KIT MAIN DBLE ROUE 22" M.</v>
          </cell>
          <cell r="D2795" t="str">
            <v>C. ALU DÉB. RAP SANS PNEU</v>
          </cell>
          <cell r="E2795">
            <v>2211</v>
          </cell>
          <cell r="F2795" t="str">
            <v>ONE-ARMDRIVE KIT 22" WHEE</v>
          </cell>
        </row>
        <row r="2796">
          <cell r="A2796" t="str">
            <v>1101522R-C</v>
          </cell>
          <cell r="B2796" t="str">
            <v>1101522R-C</v>
          </cell>
          <cell r="C2796" t="str">
            <v>KIT MAIN DBLE ROUE 22" M.</v>
          </cell>
          <cell r="D2796" t="str">
            <v>C. ALU DÉB. RAP SANS PNEU</v>
          </cell>
          <cell r="E2796">
            <v>1683.41</v>
          </cell>
          <cell r="F2796" t="str">
            <v>ONE-ARMDRIVE KIT 22" WHEE</v>
          </cell>
        </row>
        <row r="2797">
          <cell r="A2797" t="str">
            <v>1101524-C</v>
          </cell>
          <cell r="B2797" t="str">
            <v>1101524-C</v>
          </cell>
          <cell r="C2797" t="str">
            <v>KIT MAIN DBLE ROUES 24" A</v>
          </cell>
          <cell r="D2797" t="str">
            <v>VEC MAIN C. ALU DÉB. RAP</v>
          </cell>
          <cell r="E2797">
            <v>1683.41</v>
          </cell>
          <cell r="F2797" t="str">
            <v>ONE-ARMDRIVE KIT 24" WHEE</v>
          </cell>
        </row>
        <row r="2798">
          <cell r="A2798" t="str">
            <v>1101524R</v>
          </cell>
          <cell r="B2798" t="str">
            <v>1101524R</v>
          </cell>
          <cell r="C2798" t="str">
            <v>KIT MAIN DBLE ROUE 24" M.</v>
          </cell>
          <cell r="D2798" t="str">
            <v>C. ALU DÉB. RAP SANS PNEU</v>
          </cell>
          <cell r="E2798">
            <v>2211</v>
          </cell>
          <cell r="F2798" t="str">
            <v>ONE-ARMDRIVE KIT 24"WHEEL</v>
          </cell>
        </row>
        <row r="2799">
          <cell r="A2799" t="str">
            <v>1101524R-C</v>
          </cell>
          <cell r="B2799" t="str">
            <v>1101524R-C</v>
          </cell>
          <cell r="C2799" t="str">
            <v>KIT MAIN DBLE ROUE 24" M.</v>
          </cell>
          <cell r="D2799" t="str">
            <v>C. ALU DÉB. RAP SANS PNEU</v>
          </cell>
          <cell r="E2799">
            <v>1683.41</v>
          </cell>
          <cell r="F2799" t="str">
            <v>ONE-ARMDRIVE KIT 24"WHEEL</v>
          </cell>
        </row>
        <row r="2800">
          <cell r="A2800" t="str">
            <v>1101526-C</v>
          </cell>
          <cell r="B2800" t="str">
            <v>1101526-C</v>
          </cell>
          <cell r="C2800" t="str">
            <v>KIT MAIN DBLE ROUES 26" A</v>
          </cell>
          <cell r="D2800" t="str">
            <v>VEC MAIN C. ALU DÉB. RAP</v>
          </cell>
          <cell r="E2800">
            <v>1683.41</v>
          </cell>
          <cell r="F2800" t="str">
            <v>ONE-ARMDRIVE KIT 26" WHEE</v>
          </cell>
        </row>
        <row r="2801">
          <cell r="A2801" t="str">
            <v>1101526R</v>
          </cell>
          <cell r="B2801" t="str">
            <v>1101526R</v>
          </cell>
          <cell r="C2801" t="str">
            <v>KIT MAIN DBLE ROUES 26" M</v>
          </cell>
          <cell r="D2801" t="str">
            <v>.C. ALU DÉB.RAP SANS PNEU</v>
          </cell>
          <cell r="E2801">
            <v>2211</v>
          </cell>
          <cell r="F2801" t="str">
            <v>ONE-ARMDRIVE KIT 26" WHEE</v>
          </cell>
        </row>
        <row r="2802">
          <cell r="A2802" t="str">
            <v>1101526R-C</v>
          </cell>
          <cell r="B2802" t="str">
            <v>1101526R-C</v>
          </cell>
          <cell r="C2802" t="str">
            <v>KIT MAIN DBLE ROUES 26" M</v>
          </cell>
          <cell r="D2802" t="str">
            <v>.C. ALU DÉB.RAP SANS PNEU</v>
          </cell>
          <cell r="E2802">
            <v>1683.41</v>
          </cell>
          <cell r="F2802" t="str">
            <v>ONE-ARMDRIVE KIT 26" WHEE</v>
          </cell>
        </row>
        <row r="2803">
          <cell r="A2803" t="str">
            <v>1101530-C</v>
          </cell>
          <cell r="B2803" t="str">
            <v>1101530-C</v>
          </cell>
          <cell r="C2803" t="str">
            <v>KIT MAIN DBLE ROUES 20" A</v>
          </cell>
          <cell r="D2803" t="str">
            <v>VEC M.C. FRICT DÉB. RAP</v>
          </cell>
          <cell r="E2803">
            <v>1683.41</v>
          </cell>
          <cell r="F2803" t="str">
            <v>ONE-ARMDRIVE KIT 20" WHEE</v>
          </cell>
        </row>
        <row r="2804">
          <cell r="A2804" t="str">
            <v>1101530R</v>
          </cell>
          <cell r="B2804" t="str">
            <v>1101530R</v>
          </cell>
          <cell r="C2804" t="str">
            <v>KIT MAIN DBLE ROUES 20" M</v>
          </cell>
          <cell r="D2804" t="str">
            <v>.C. FRI DÉB.RAP SANS PNEU</v>
          </cell>
          <cell r="E2804">
            <v>2211</v>
          </cell>
          <cell r="F2804" t="str">
            <v>ONE-ARMDRIVE KIT 20"WHEEL</v>
          </cell>
        </row>
        <row r="2805">
          <cell r="A2805" t="str">
            <v>1101530R-C</v>
          </cell>
          <cell r="B2805" t="str">
            <v>1101530R-C</v>
          </cell>
          <cell r="C2805" t="str">
            <v>KIT MAIN DBLE ROUES 20" M</v>
          </cell>
          <cell r="D2805" t="str">
            <v>.C. FRI DÉB.RAP SANS PNEU</v>
          </cell>
          <cell r="E2805">
            <v>1683.41</v>
          </cell>
          <cell r="F2805" t="str">
            <v>ONE-ARMDRIVE KIT 20"WHEEL</v>
          </cell>
        </row>
        <row r="2806">
          <cell r="A2806" t="str">
            <v>1101532-C</v>
          </cell>
          <cell r="B2806" t="str">
            <v>1101532-C</v>
          </cell>
          <cell r="C2806" t="str">
            <v>KIT MAIN DBLE ROUES 22" A</v>
          </cell>
          <cell r="D2806" t="str">
            <v>VEC M.C. FRICT DÉB. RAP</v>
          </cell>
          <cell r="E2806">
            <v>1683.41</v>
          </cell>
          <cell r="F2806" t="str">
            <v>ONE-ARMDRIVE KIT 22" WHEE</v>
          </cell>
        </row>
        <row r="2807">
          <cell r="A2807" t="str">
            <v>1101532R</v>
          </cell>
          <cell r="B2807" t="str">
            <v>1101532R</v>
          </cell>
          <cell r="C2807" t="str">
            <v>KIT MAIN DBLE ROUES 22" M</v>
          </cell>
          <cell r="D2807" t="str">
            <v>.C. FRI DÉB.RAP SANS PNEU</v>
          </cell>
          <cell r="E2807">
            <v>2211</v>
          </cell>
          <cell r="F2807" t="str">
            <v>ONE-ARMDRIVE KIT22" WHEEL</v>
          </cell>
        </row>
        <row r="2808">
          <cell r="A2808" t="str">
            <v>1101532R-C</v>
          </cell>
          <cell r="B2808" t="str">
            <v>1101532R-C</v>
          </cell>
          <cell r="C2808" t="str">
            <v>KIT MAIN DBLE ROUES 22" M</v>
          </cell>
          <cell r="D2808" t="str">
            <v>.C. FRI DÉB.RAP SANS PNEU</v>
          </cell>
          <cell r="E2808">
            <v>1683.41</v>
          </cell>
          <cell r="F2808" t="str">
            <v>ONE-ARMDRIVE KIT22" WHEEL</v>
          </cell>
        </row>
        <row r="2809">
          <cell r="A2809" t="str">
            <v>1101534-C</v>
          </cell>
          <cell r="B2809" t="str">
            <v>1101534-C</v>
          </cell>
          <cell r="C2809" t="str">
            <v>KIT MAIN DBLE ROUES 24" A</v>
          </cell>
          <cell r="D2809" t="str">
            <v>VEC M.C. FRICT DÉB. RAP</v>
          </cell>
          <cell r="E2809">
            <v>1683.41</v>
          </cell>
          <cell r="F2809" t="str">
            <v>ONE-ARMDRIVE KIT 24" WHEE</v>
          </cell>
        </row>
        <row r="2810">
          <cell r="A2810" t="str">
            <v>1101534R</v>
          </cell>
          <cell r="B2810" t="str">
            <v>1101534R</v>
          </cell>
          <cell r="C2810" t="str">
            <v>KIT MAIN DBLE ROUES 24" M</v>
          </cell>
          <cell r="D2810" t="str">
            <v>.C. FRI DÉB.RAP SANS PNEU</v>
          </cell>
          <cell r="E2810">
            <v>2211</v>
          </cell>
          <cell r="F2810" t="str">
            <v>ONE-ARMDRIVE KIT24" WHEEL</v>
          </cell>
        </row>
        <row r="2811">
          <cell r="A2811" t="str">
            <v>1101534R-C</v>
          </cell>
          <cell r="B2811" t="str">
            <v>1101534R-C</v>
          </cell>
          <cell r="C2811" t="str">
            <v>KIT MAIN DBLE ROUES 24" M</v>
          </cell>
          <cell r="D2811" t="str">
            <v>.C. FRI DÉB.RAP SANS PNEU</v>
          </cell>
          <cell r="E2811">
            <v>1683.41</v>
          </cell>
          <cell r="F2811" t="str">
            <v>ONE-ARMDRIVE KIT24" WHEEL</v>
          </cell>
        </row>
        <row r="2812">
          <cell r="A2812" t="str">
            <v>1101536-C</v>
          </cell>
          <cell r="B2812" t="str">
            <v>1101536-C</v>
          </cell>
          <cell r="C2812" t="str">
            <v>KIT MAIN DBLE ROUES 26" A</v>
          </cell>
          <cell r="D2812" t="str">
            <v>VEC M.C. FRICT DÉB. RAP</v>
          </cell>
          <cell r="E2812">
            <v>1683.41</v>
          </cell>
          <cell r="F2812" t="str">
            <v>ONE-ARMDRIVE KIT 26" WHEE</v>
          </cell>
        </row>
        <row r="2813">
          <cell r="A2813" t="str">
            <v>1101536R</v>
          </cell>
          <cell r="B2813" t="str">
            <v>1101536R</v>
          </cell>
          <cell r="C2813" t="str">
            <v>KIT MAIN DBLE ROUES 26" M</v>
          </cell>
          <cell r="D2813" t="str">
            <v>.C. FRI DÉB.RAP SANS PNEU</v>
          </cell>
          <cell r="E2813">
            <v>2211</v>
          </cell>
          <cell r="F2813" t="str">
            <v>ONE-ARMDRIVE KIT26" WHEEL</v>
          </cell>
        </row>
        <row r="2814">
          <cell r="A2814" t="str">
            <v>1101536R-C</v>
          </cell>
          <cell r="B2814" t="str">
            <v>1101536R-C</v>
          </cell>
          <cell r="C2814" t="str">
            <v>KIT MAIN DBLE ROUES 26" M</v>
          </cell>
          <cell r="D2814" t="str">
            <v>.C. FRI DÉB.RAP SANS PNEU</v>
          </cell>
          <cell r="E2814">
            <v>1683.41</v>
          </cell>
          <cell r="F2814" t="str">
            <v>ONE-ARMDRIVE KIT26" WHEEL</v>
          </cell>
        </row>
        <row r="2815">
          <cell r="A2815" t="str">
            <v>1101560-C</v>
          </cell>
          <cell r="B2815" t="str">
            <v>1101560-C</v>
          </cell>
          <cell r="C2815" t="str">
            <v>ADAPTATEUR QR MAIN DOUBLE</v>
          </cell>
          <cell r="D2815" t="str">
            <v xml:space="preserve"> </v>
          </cell>
          <cell r="E2815">
            <v>109.95</v>
          </cell>
          <cell r="F2815" t="str">
            <v>QR ADAPTOR ONE ARM DRIVE</v>
          </cell>
        </row>
        <row r="2816">
          <cell r="A2816" t="str">
            <v>1102450-C</v>
          </cell>
          <cell r="B2816" t="str">
            <v>1102450-C</v>
          </cell>
          <cell r="C2816" t="str">
            <v>ROUE ARRIÈRE 24"X2" MTB S</v>
          </cell>
          <cell r="D2816" t="str">
            <v>ANS MAIN COURANTE</v>
          </cell>
          <cell r="E2816">
            <v>558.29</v>
          </cell>
          <cell r="F2816" t="str">
            <v>REAR WHEEL 24"X2" MTB NO</v>
          </cell>
        </row>
        <row r="2817">
          <cell r="A2817" t="str">
            <v>1102450R</v>
          </cell>
          <cell r="B2817" t="str">
            <v>1102450R</v>
          </cell>
          <cell r="C2817" t="str">
            <v>ROUE ARRIÈRE 24"X2" MTB S</v>
          </cell>
          <cell r="D2817" t="str">
            <v>ANS MAIN COURANTE</v>
          </cell>
          <cell r="E2817">
            <v>327</v>
          </cell>
          <cell r="F2817" t="str">
            <v>REAR WHEEL 24"X2" MTB NO</v>
          </cell>
        </row>
        <row r="2818">
          <cell r="A2818" t="str">
            <v>1102450R-C</v>
          </cell>
          <cell r="B2818" t="str">
            <v>1102450R-C</v>
          </cell>
          <cell r="C2818" t="str">
            <v>ROUE ARRIÈRE 24"X2" MTB S</v>
          </cell>
          <cell r="D2818" t="str">
            <v>ANS MAIN COURANTE</v>
          </cell>
          <cell r="E2818">
            <v>558.29</v>
          </cell>
          <cell r="F2818" t="str">
            <v>REAR WHEEL 24"X2" MTB NO</v>
          </cell>
        </row>
        <row r="2819">
          <cell r="A2819" t="str">
            <v>1102460R</v>
          </cell>
          <cell r="B2819" t="str">
            <v>1102460R</v>
          </cell>
          <cell r="C2819" t="str">
            <v>ROUE ARRIÈRE 24" MTB MAIN</v>
          </cell>
          <cell r="D2819" t="str">
            <v xml:space="preserve"> COURANTE ALU, PIÈCES</v>
          </cell>
          <cell r="E2819">
            <v>542</v>
          </cell>
          <cell r="F2819" t="str">
            <v>REARWHEEL 24" MTB ALU PUS</v>
          </cell>
        </row>
        <row r="2820">
          <cell r="A2820" t="str">
            <v>1102460R-C</v>
          </cell>
          <cell r="B2820" t="str">
            <v>1102460R-C</v>
          </cell>
          <cell r="C2820" t="str">
            <v>ROUE ARRIÈRE 24" MTB MAIN</v>
          </cell>
          <cell r="D2820" t="str">
            <v xml:space="preserve"> COURANTE ALU, PIÈCES</v>
          </cell>
          <cell r="E2820">
            <v>448.34</v>
          </cell>
          <cell r="F2820" t="str">
            <v>REARWHEEL 24" MTB ALU PUS</v>
          </cell>
        </row>
        <row r="2821">
          <cell r="A2821" t="str">
            <v>1102461-C</v>
          </cell>
          <cell r="B2821" t="str">
            <v>1102461-C</v>
          </cell>
          <cell r="C2821" t="str">
            <v>ROUE ARRIÈRE 24" MTB 18"</v>
          </cell>
          <cell r="D2821" t="str">
            <v>MAX GRIP</v>
          </cell>
          <cell r="E2821">
            <v>448.34</v>
          </cell>
          <cell r="F2821" t="str">
            <v>REAR WHEEL 24" MTB 18" MA</v>
          </cell>
        </row>
        <row r="2822">
          <cell r="A2822" t="str">
            <v>1102461R</v>
          </cell>
          <cell r="B2822" t="str">
            <v>1102461R</v>
          </cell>
          <cell r="C2822" t="str">
            <v>ROUE ARRIÈRE 24" MTB 18"</v>
          </cell>
          <cell r="D2822" t="str">
            <v>MAX GRIP</v>
          </cell>
          <cell r="E2822">
            <v>628</v>
          </cell>
          <cell r="F2822" t="str">
            <v>REAR WHEEL 24" MTB 18" MA</v>
          </cell>
        </row>
        <row r="2823">
          <cell r="A2823" t="str">
            <v>1102461R-C</v>
          </cell>
          <cell r="B2823" t="str">
            <v>1102461R-C</v>
          </cell>
          <cell r="C2823" t="str">
            <v>ROUE ARRIÈRE 24" MTB 18"</v>
          </cell>
          <cell r="D2823" t="str">
            <v>MAX GRIP</v>
          </cell>
          <cell r="E2823">
            <v>558.29</v>
          </cell>
          <cell r="F2823" t="str">
            <v>REAR WHEEL 24" MTB 18" MA</v>
          </cell>
        </row>
        <row r="2824">
          <cell r="A2824" t="str">
            <v>1102462-C</v>
          </cell>
          <cell r="B2824" t="str">
            <v>1102462-C</v>
          </cell>
          <cell r="C2824" t="str">
            <v>ROUE ARRIÈRE 24"X2" MTB</v>
          </cell>
          <cell r="D2824" t="str">
            <v xml:space="preserve"> </v>
          </cell>
          <cell r="E2824">
            <v>558.29</v>
          </cell>
          <cell r="F2824" t="str">
            <v>REAR WHEEL 24"X2" MTB</v>
          </cell>
        </row>
        <row r="2825">
          <cell r="A2825" t="str">
            <v>1102462R</v>
          </cell>
          <cell r="B2825" t="str">
            <v>1102462R</v>
          </cell>
          <cell r="C2825" t="str">
            <v>ROUE AR 24"X2" MTB MAIN C</v>
          </cell>
          <cell r="D2825" t="str">
            <v>OURANTE EN TITANE</v>
          </cell>
          <cell r="E2825">
            <v>616</v>
          </cell>
          <cell r="F2825" t="str">
            <v>REAR WHEEL 24"X2" MTB TIT</v>
          </cell>
        </row>
        <row r="2826">
          <cell r="A2826" t="str">
            <v>1102462R-C</v>
          </cell>
          <cell r="B2826" t="str">
            <v>1102462R-C</v>
          </cell>
          <cell r="C2826" t="str">
            <v>ROUE AR 24"X2" MTB MAIN C</v>
          </cell>
          <cell r="D2826" t="str">
            <v>OURANTE EN TITANE</v>
          </cell>
          <cell r="E2826">
            <v>558.29</v>
          </cell>
          <cell r="F2826" t="str">
            <v>REAR WHEEL 24"X2" MTB TIT</v>
          </cell>
        </row>
        <row r="2827">
          <cell r="A2827" t="str">
            <v>1102468-C</v>
          </cell>
          <cell r="B2827" t="str">
            <v>1102468-C</v>
          </cell>
          <cell r="C2827" t="str">
            <v>PNEU SCHWALBE BLACK JACK</v>
          </cell>
          <cell r="D2827" t="str">
            <v>24"X1,75</v>
          </cell>
          <cell r="E2827">
            <v>35.07</v>
          </cell>
          <cell r="F2827" t="str">
            <v>TIRE SCHWALBE BLACK JACK</v>
          </cell>
        </row>
        <row r="2828">
          <cell r="A2828" t="str">
            <v>1103220-C</v>
          </cell>
          <cell r="B2828" t="str">
            <v>1103220-C</v>
          </cell>
          <cell r="C2828" t="str">
            <v>FREINS ASS ROUES 22" SANS</v>
          </cell>
          <cell r="D2828" t="str">
            <v xml:space="preserve"> MAIN C., AXE, POIGN POUS</v>
          </cell>
          <cell r="E2828">
            <v>1213.27</v>
          </cell>
          <cell r="F2828" t="str">
            <v>ASSISTANT BRAKES  22" WHE</v>
          </cell>
        </row>
        <row r="2829">
          <cell r="A2829" t="str">
            <v>1103220R</v>
          </cell>
          <cell r="B2829" t="str">
            <v>1103220R</v>
          </cell>
          <cell r="C2829" t="str">
            <v>FREINS ASSISTANT AVEC ROU</v>
          </cell>
          <cell r="D2829" t="str">
            <v>ES AR 22"</v>
          </cell>
          <cell r="E2829">
            <v>1000</v>
          </cell>
          <cell r="F2829" t="str">
            <v>ASSISTANT BRAKES W.22" RE</v>
          </cell>
        </row>
        <row r="2830">
          <cell r="A2830" t="str">
            <v>1103220R-C</v>
          </cell>
          <cell r="B2830" t="str">
            <v>1103220R-C</v>
          </cell>
          <cell r="C2830" t="str">
            <v>FREINS ASSISTANT AVEC ROU</v>
          </cell>
          <cell r="D2830" t="str">
            <v>ES AR 22"</v>
          </cell>
          <cell r="E2830">
            <v>1213.27</v>
          </cell>
          <cell r="F2830" t="str">
            <v>ASSISTANT BRAKES W.22" RE</v>
          </cell>
        </row>
        <row r="2831">
          <cell r="A2831" t="str">
            <v>1103229-C</v>
          </cell>
          <cell r="B2831" t="str">
            <v>1103229-C</v>
          </cell>
          <cell r="C2831" t="str">
            <v>FREINS ASSIST ROUE AR 22"</v>
          </cell>
          <cell r="D2831" t="str">
            <v xml:space="preserve"> L33 CPL MAIN COUR TITANE</v>
          </cell>
          <cell r="E2831">
            <v>1213.27</v>
          </cell>
          <cell r="F2831" t="str">
            <v>ASSISTANT BRAKES 22" REAR</v>
          </cell>
        </row>
        <row r="2832">
          <cell r="A2832" t="str">
            <v>1103230-C</v>
          </cell>
          <cell r="B2832" t="str">
            <v>1103230-C</v>
          </cell>
          <cell r="C2832" t="str">
            <v>FREINS ASSIST ROUE AR 22"</v>
          </cell>
          <cell r="D2832" t="str">
            <v xml:space="preserve"> L36 CPL MAIN COUR TITANE</v>
          </cell>
          <cell r="E2832">
            <v>1213.27</v>
          </cell>
          <cell r="F2832" t="str">
            <v>ASSISTANT BRAKES 22" REAR</v>
          </cell>
        </row>
        <row r="2833">
          <cell r="A2833" t="str">
            <v>1103231-C</v>
          </cell>
          <cell r="B2833" t="str">
            <v>1103231-C</v>
          </cell>
          <cell r="C2833" t="str">
            <v>FREINS ASSIST ROUE AR 22"</v>
          </cell>
          <cell r="D2833" t="str">
            <v xml:space="preserve"> L39 CPL MAIN COUR TITANE</v>
          </cell>
          <cell r="E2833">
            <v>1213.27</v>
          </cell>
          <cell r="F2833" t="str">
            <v>ASSISTANT BRAKES 22" REAR</v>
          </cell>
        </row>
        <row r="2834">
          <cell r="A2834" t="str">
            <v>1103232-C</v>
          </cell>
          <cell r="B2834" t="str">
            <v>1103232-C</v>
          </cell>
          <cell r="C2834" t="str">
            <v>FREINS ASSIST ROUE AR 22"</v>
          </cell>
          <cell r="D2834" t="str">
            <v xml:space="preserve"> L42 CPL MAIN COUR TITANE</v>
          </cell>
          <cell r="E2834">
            <v>1213.27</v>
          </cell>
          <cell r="F2834" t="str">
            <v>ASSISTANT BRAKES 22" REAR</v>
          </cell>
        </row>
        <row r="2835">
          <cell r="A2835" t="str">
            <v>1103235-C</v>
          </cell>
          <cell r="B2835" t="str">
            <v>1103235-C</v>
          </cell>
          <cell r="C2835" t="str">
            <v>FREINS ASSIST ROUE AR 22"</v>
          </cell>
          <cell r="D2835" t="str">
            <v xml:space="preserve"> L45 CPL MAIN COUR TITANE</v>
          </cell>
          <cell r="E2835">
            <v>1213.27</v>
          </cell>
          <cell r="F2835" t="str">
            <v>ASSISTANT BRAKES 22" REAR</v>
          </cell>
        </row>
        <row r="2836">
          <cell r="A2836" t="str">
            <v>1103236-C</v>
          </cell>
          <cell r="B2836" t="str">
            <v>1103236-C</v>
          </cell>
          <cell r="C2836" t="str">
            <v>FREINS ASSIST ROUE AR 22"</v>
          </cell>
          <cell r="D2836" t="str">
            <v xml:space="preserve"> L36 CPL MAIN COUR TITANE</v>
          </cell>
          <cell r="E2836">
            <v>1213.27</v>
          </cell>
          <cell r="F2836" t="str">
            <v>ASSISTANT BRAKES 22" REAR</v>
          </cell>
        </row>
        <row r="2837">
          <cell r="A2837" t="str">
            <v>1103237-C</v>
          </cell>
          <cell r="B2837" t="str">
            <v>1103237-C</v>
          </cell>
          <cell r="C2837" t="str">
            <v>FREINS ASSIST ROUE AR 22"</v>
          </cell>
          <cell r="D2837" t="str">
            <v xml:space="preserve"> L24 CPL MAIN COUR TITANE</v>
          </cell>
          <cell r="E2837">
            <v>1213.27</v>
          </cell>
          <cell r="F2837" t="str">
            <v>ASSISTANT BRAKES 22" REAR</v>
          </cell>
        </row>
        <row r="2838">
          <cell r="A2838" t="str">
            <v>1103238-C</v>
          </cell>
          <cell r="B2838" t="str">
            <v>1103238-C</v>
          </cell>
          <cell r="C2838" t="str">
            <v>FREINS ASSIST ROUE AR 22"</v>
          </cell>
          <cell r="D2838" t="str">
            <v xml:space="preserve"> L27 CPL MAIN COUR TITANE</v>
          </cell>
          <cell r="E2838">
            <v>1213.27</v>
          </cell>
          <cell r="F2838" t="str">
            <v>ASSISTANT BRAKES 22" REAR</v>
          </cell>
        </row>
        <row r="2839">
          <cell r="A2839" t="str">
            <v>1103239-C</v>
          </cell>
          <cell r="B2839" t="str">
            <v>1103239-C</v>
          </cell>
          <cell r="C2839" t="str">
            <v>FREINS ASSIST ROUE AR 22"</v>
          </cell>
          <cell r="D2839" t="str">
            <v xml:space="preserve"> L30 CPL MAIN COUR TITANE</v>
          </cell>
          <cell r="E2839">
            <v>1213.27</v>
          </cell>
          <cell r="F2839" t="str">
            <v>ASSISTANT BRAKES 22" REAR</v>
          </cell>
        </row>
        <row r="2840">
          <cell r="A2840" t="str">
            <v>1103240-C</v>
          </cell>
          <cell r="B2840" t="str">
            <v>1103240-C</v>
          </cell>
          <cell r="C2840" t="str">
            <v>FREINS ASS ROUES 24" SANS</v>
          </cell>
          <cell r="D2840" t="str">
            <v xml:space="preserve"> MAIN C., AXE, POIGN POUS</v>
          </cell>
          <cell r="E2840">
            <v>1213.27</v>
          </cell>
          <cell r="F2840" t="str">
            <v>ASSISTANT BRAKES 24" WHEE</v>
          </cell>
        </row>
        <row r="2841">
          <cell r="A2841" t="str">
            <v>1103240R</v>
          </cell>
          <cell r="B2841" t="str">
            <v>1103240R</v>
          </cell>
          <cell r="C2841" t="str">
            <v>FREINS ASS. ROUES AR 24"</v>
          </cell>
          <cell r="D2841" t="str">
            <v>SANS PNEU, ESSIEU, M.C.</v>
          </cell>
          <cell r="E2841">
            <v>1000</v>
          </cell>
          <cell r="F2841" t="str">
            <v>ASSIST.BRAKESW.24"REARWHE</v>
          </cell>
        </row>
        <row r="2842">
          <cell r="A2842" t="str">
            <v>1103240R-C</v>
          </cell>
          <cell r="B2842" t="str">
            <v>1103240R-C</v>
          </cell>
          <cell r="C2842" t="str">
            <v>FREINS ASS. ROUES AR 24"</v>
          </cell>
          <cell r="D2842" t="str">
            <v>SANS PNEU, ESSIEU, M.C.</v>
          </cell>
          <cell r="E2842">
            <v>1213.27</v>
          </cell>
          <cell r="F2842" t="str">
            <v>ASSIST.BRAKESW.24"REARWHE</v>
          </cell>
        </row>
        <row r="2843">
          <cell r="A2843" t="str">
            <v>1103241-C</v>
          </cell>
          <cell r="B2843" t="str">
            <v>1103241-C</v>
          </cell>
          <cell r="C2843" t="str">
            <v>FREINS ASSIST ROUE AR 24"</v>
          </cell>
          <cell r="D2843" t="str">
            <v xml:space="preserve"> AVEC MAIN COURANTE ALU</v>
          </cell>
          <cell r="E2843">
            <v>1213.27</v>
          </cell>
          <cell r="F2843" t="str">
            <v>ASSISTANT BRAKES24"REARWH</v>
          </cell>
        </row>
        <row r="2844">
          <cell r="A2844" t="str">
            <v>1103241R</v>
          </cell>
          <cell r="B2844" t="str">
            <v>1103241R</v>
          </cell>
          <cell r="C2844" t="str">
            <v>FREINS ASS. ROUE AR 24" A</v>
          </cell>
          <cell r="D2844" t="str">
            <v>VEC MAIN C. ALU SANS PNEU</v>
          </cell>
          <cell r="E2844">
            <v>1000</v>
          </cell>
          <cell r="F2844" t="str">
            <v>ASSISTANT BRAKES24"REARWH</v>
          </cell>
        </row>
        <row r="2845">
          <cell r="A2845" t="str">
            <v>1103241R-C</v>
          </cell>
          <cell r="B2845" t="str">
            <v>1103241R-C</v>
          </cell>
          <cell r="C2845" t="str">
            <v>FREINS ASS. ROUE AR 24" A</v>
          </cell>
          <cell r="D2845" t="str">
            <v>VEC MAIN C. ALU SANS PNEU</v>
          </cell>
          <cell r="E2845">
            <v>1213.27</v>
          </cell>
          <cell r="F2845" t="str">
            <v>ASSISTANT BRAKES24"REARWH</v>
          </cell>
        </row>
        <row r="2846">
          <cell r="A2846" t="str">
            <v>1103242-C</v>
          </cell>
          <cell r="B2846" t="str">
            <v>1103242-C</v>
          </cell>
          <cell r="C2846" t="str">
            <v>FREINS ASSIST. ROUE AR 24</v>
          </cell>
          <cell r="D2846" t="str">
            <v>" L24 CPL MAIN COUR ALU</v>
          </cell>
          <cell r="E2846">
            <v>1213.27</v>
          </cell>
          <cell r="F2846" t="str">
            <v>ASSISTANT BRAKES 24" REAR</v>
          </cell>
        </row>
        <row r="2847">
          <cell r="A2847" t="str">
            <v>1103243-C</v>
          </cell>
          <cell r="B2847" t="str">
            <v>1103243-C</v>
          </cell>
          <cell r="C2847" t="str">
            <v>FREINS ASSIST. ROUE AR 24</v>
          </cell>
          <cell r="D2847" t="str">
            <v>" L27 CPL MAIN COUR ALU</v>
          </cell>
          <cell r="E2847">
            <v>1213.27</v>
          </cell>
          <cell r="F2847" t="str">
            <v>ASSISTANT BRAKES 24" REAR</v>
          </cell>
        </row>
        <row r="2848">
          <cell r="A2848" t="str">
            <v>1103244-C</v>
          </cell>
          <cell r="B2848" t="str">
            <v>1103244-C</v>
          </cell>
          <cell r="C2848" t="str">
            <v>FREINS ASSIST. ROUE AR 24</v>
          </cell>
          <cell r="D2848" t="str">
            <v>" L30 CPL MAIN COUR ALU</v>
          </cell>
          <cell r="E2848">
            <v>1213.27</v>
          </cell>
          <cell r="F2848" t="str">
            <v>ASSISTANT BRAKES 24" REAR</v>
          </cell>
        </row>
        <row r="2849">
          <cell r="A2849" t="str">
            <v>1103245-C</v>
          </cell>
          <cell r="B2849" t="str">
            <v>1103245-C</v>
          </cell>
          <cell r="C2849" t="str">
            <v>FREINS ASSIST. ROUE AR 24</v>
          </cell>
          <cell r="D2849" t="str">
            <v>" L33 CPL MAIN COUR ALU</v>
          </cell>
          <cell r="E2849">
            <v>1213.27</v>
          </cell>
          <cell r="F2849" t="str">
            <v>ASSISTANT BRAKES 24" REAR</v>
          </cell>
        </row>
        <row r="2850">
          <cell r="A2850" t="str">
            <v>1103246-C</v>
          </cell>
          <cell r="B2850" t="str">
            <v>1103246-C</v>
          </cell>
          <cell r="C2850" t="str">
            <v>FREINS ASSIST. ROUE AR 24</v>
          </cell>
          <cell r="D2850" t="str">
            <v>" L36 CPL MAIN COUR ALU</v>
          </cell>
          <cell r="E2850">
            <v>1213.27</v>
          </cell>
          <cell r="F2850" t="str">
            <v>ASSISTANT BRAKES 24" REAR</v>
          </cell>
        </row>
        <row r="2851">
          <cell r="A2851" t="str">
            <v>1103247-C</v>
          </cell>
          <cell r="B2851" t="str">
            <v>1103247-C</v>
          </cell>
          <cell r="C2851" t="str">
            <v>FREINS ASSIST. ROUE AR 24</v>
          </cell>
          <cell r="D2851" t="str">
            <v>" L39 CPL MAIN COUR ALU</v>
          </cell>
          <cell r="E2851">
            <v>1213.27</v>
          </cell>
          <cell r="F2851" t="str">
            <v>ASSISTANT BRAKES 24" REAR</v>
          </cell>
        </row>
        <row r="2852">
          <cell r="A2852" t="str">
            <v>1103248-C</v>
          </cell>
          <cell r="B2852" t="str">
            <v>1103248-C</v>
          </cell>
          <cell r="C2852" t="str">
            <v>FREINS ASSIST. ROUE AR 24</v>
          </cell>
          <cell r="D2852" t="str">
            <v>" L42 CPL MAIN COUR ALU</v>
          </cell>
          <cell r="E2852">
            <v>1213.27</v>
          </cell>
          <cell r="F2852" t="str">
            <v>ASSISTANT BRAKES 24" REAR</v>
          </cell>
        </row>
        <row r="2853">
          <cell r="A2853" t="str">
            <v>1103249-C</v>
          </cell>
          <cell r="B2853" t="str">
            <v>1103249-C</v>
          </cell>
          <cell r="C2853" t="str">
            <v>FREINS ASSIST. ROUE AR 24</v>
          </cell>
          <cell r="D2853" t="str">
            <v>" L33 CPL MAIN C. TITANE</v>
          </cell>
          <cell r="E2853">
            <v>1213.27</v>
          </cell>
          <cell r="F2853" t="str">
            <v>ASSISTANT BRAKES 24" REAR</v>
          </cell>
        </row>
        <row r="2854">
          <cell r="A2854" t="str">
            <v>1103250-C</v>
          </cell>
          <cell r="B2854" t="str">
            <v>1103250-C</v>
          </cell>
          <cell r="C2854" t="str">
            <v>FREINS ASSIST. ROUE AR 24</v>
          </cell>
          <cell r="D2854" t="str">
            <v>" L36 CPL MAIN C. TITANE</v>
          </cell>
          <cell r="E2854">
            <v>1213.27</v>
          </cell>
          <cell r="F2854" t="str">
            <v>ASSISTANT BRAKES 24" REAR</v>
          </cell>
        </row>
        <row r="2855">
          <cell r="A2855" t="str">
            <v>1103251-C</v>
          </cell>
          <cell r="B2855" t="str">
            <v>1103251-C</v>
          </cell>
          <cell r="C2855" t="str">
            <v>FREINS ASSIST. ROUE AR 24</v>
          </cell>
          <cell r="D2855" t="str">
            <v>" L39 CPL MAIN C. TITANE</v>
          </cell>
          <cell r="E2855">
            <v>1213.27</v>
          </cell>
          <cell r="F2855" t="str">
            <v>ASSISTANT BRAKES 24" REAR</v>
          </cell>
        </row>
        <row r="2856">
          <cell r="A2856" t="str">
            <v>1103252-C</v>
          </cell>
          <cell r="B2856" t="str">
            <v>1103252-C</v>
          </cell>
          <cell r="C2856" t="str">
            <v>FREINS ASSIST. ROUE AR 24</v>
          </cell>
          <cell r="D2856" t="str">
            <v>" L42 CPL MAIN C. TITANE</v>
          </cell>
          <cell r="E2856">
            <v>1213.27</v>
          </cell>
          <cell r="F2856" t="str">
            <v>ASSISTANT BRAKES 24" REAR</v>
          </cell>
        </row>
        <row r="2857">
          <cell r="A2857" t="str">
            <v>1103253-C</v>
          </cell>
          <cell r="B2857" t="str">
            <v>1103253-C</v>
          </cell>
          <cell r="C2857" t="str">
            <v>FREINS ASSIST. ROUE AR 24</v>
          </cell>
          <cell r="D2857" t="str">
            <v>" L45 CPL MAIN COUR ALU</v>
          </cell>
          <cell r="E2857">
            <v>1213.27</v>
          </cell>
          <cell r="F2857" t="str">
            <v>ASSISTANT BRAKES 24" REAR</v>
          </cell>
        </row>
        <row r="2858">
          <cell r="A2858" t="str">
            <v>1103254-C</v>
          </cell>
          <cell r="B2858" t="str">
            <v>1103254-C</v>
          </cell>
          <cell r="C2858" t="str">
            <v>FREINS ASSIST. ROUE AR 24</v>
          </cell>
          <cell r="D2858" t="str">
            <v>" L50 CPL MAIN COUR ALU</v>
          </cell>
          <cell r="E2858">
            <v>1213.27</v>
          </cell>
          <cell r="F2858" t="str">
            <v>ASSISTANT BRAKES 24" REAR</v>
          </cell>
        </row>
        <row r="2859">
          <cell r="A2859" t="str">
            <v>1103255-C</v>
          </cell>
          <cell r="B2859" t="str">
            <v>1103255-C</v>
          </cell>
          <cell r="C2859" t="str">
            <v>FREINS ASSIST. ROUE AR 24</v>
          </cell>
          <cell r="D2859" t="str">
            <v>" L45 CPL MAIN C. TITANE</v>
          </cell>
          <cell r="E2859">
            <v>1213.27</v>
          </cell>
          <cell r="F2859" t="str">
            <v>ASSISTANT BRAKES 24" REAR</v>
          </cell>
        </row>
        <row r="2860">
          <cell r="A2860" t="str">
            <v>1103256-C</v>
          </cell>
          <cell r="B2860" t="str">
            <v>1103256-C</v>
          </cell>
          <cell r="C2860" t="str">
            <v>FREINS ASSIST. ROUE AR 24</v>
          </cell>
          <cell r="D2860" t="str">
            <v>" L50 CPL MAIN C. TITANE</v>
          </cell>
          <cell r="E2860">
            <v>1213.27</v>
          </cell>
          <cell r="F2860" t="str">
            <v>ASSISTANT BRAKES 24" REAR</v>
          </cell>
        </row>
        <row r="2861">
          <cell r="A2861" t="str">
            <v>1103257-C</v>
          </cell>
          <cell r="B2861" t="str">
            <v>1103257-C</v>
          </cell>
          <cell r="C2861" t="str">
            <v>FREINS ASSIST. ROUE AR 24</v>
          </cell>
          <cell r="D2861" t="str">
            <v>" L24 CPL MAIN C. TITANE</v>
          </cell>
          <cell r="E2861">
            <v>1213.27</v>
          </cell>
          <cell r="F2861" t="str">
            <v>ASSISTANT BRAKES 24" REAR</v>
          </cell>
        </row>
        <row r="2862">
          <cell r="A2862" t="str">
            <v>1103258-C</v>
          </cell>
          <cell r="B2862" t="str">
            <v>1103258-C</v>
          </cell>
          <cell r="C2862" t="str">
            <v>FREINS ASSIST. ROUE AR 24</v>
          </cell>
          <cell r="D2862" t="str">
            <v>" L27 CPL MAIN C. TITANE</v>
          </cell>
          <cell r="E2862">
            <v>1213.27</v>
          </cell>
          <cell r="F2862" t="str">
            <v>ASSISTANT BRAKES 24" REAR</v>
          </cell>
        </row>
        <row r="2863">
          <cell r="A2863" t="str">
            <v>1103259-C</v>
          </cell>
          <cell r="B2863" t="str">
            <v>1103259-C</v>
          </cell>
          <cell r="C2863" t="str">
            <v>FREINS ASSIST ROUE AR 22"</v>
          </cell>
          <cell r="D2863" t="str">
            <v xml:space="preserve"> L30 CPL MAIN COUR TITANE</v>
          </cell>
          <cell r="E2863">
            <v>1213.27</v>
          </cell>
          <cell r="F2863" t="str">
            <v>ASSISTANT BRAKES 22" REAR</v>
          </cell>
        </row>
        <row r="2864">
          <cell r="A2864" t="str">
            <v>1103271-C</v>
          </cell>
          <cell r="B2864" t="str">
            <v>1103271-C</v>
          </cell>
          <cell r="C2864" t="str">
            <v>ESSIEU DÉBLOC. RAPIDE POU</v>
          </cell>
          <cell r="D2864" t="str">
            <v>R MOYEU AVEC FREIN ASSIST</v>
          </cell>
          <cell r="E2864" t="e">
            <v>#N/A</v>
          </cell>
          <cell r="F2864" t="str">
            <v>AXLE QR FOR HUB WITH ASSI</v>
          </cell>
        </row>
        <row r="2865">
          <cell r="A2865" t="str">
            <v>1103327-C</v>
          </cell>
          <cell r="B2865" t="str">
            <v>1103327-C</v>
          </cell>
          <cell r="C2865" t="str">
            <v>FREINS ASSIST. 22" COMPL.</v>
          </cell>
          <cell r="D2865" t="str">
            <v xml:space="preserve"> S3 L 30 DOSSIER H 25-30</v>
          </cell>
          <cell r="E2865">
            <v>1213.27</v>
          </cell>
          <cell r="F2865" t="str">
            <v>ASSISTANT BRAKES 22" COMP</v>
          </cell>
        </row>
        <row r="2866">
          <cell r="A2866" t="str">
            <v>1103330-C</v>
          </cell>
          <cell r="B2866" t="str">
            <v>1103330-C</v>
          </cell>
          <cell r="C2866" t="str">
            <v>FREINS ASSIST. 22" COMPL.</v>
          </cell>
          <cell r="D2866" t="str">
            <v xml:space="preserve"> S3 L 30 DOSSIER H 25-30</v>
          </cell>
          <cell r="E2866">
            <v>1213.27</v>
          </cell>
          <cell r="F2866" t="str">
            <v>ASSISTANT BRAKES 22" COMP</v>
          </cell>
        </row>
        <row r="2867">
          <cell r="A2867" t="str">
            <v>1103333-C</v>
          </cell>
          <cell r="B2867" t="str">
            <v>1103333-C</v>
          </cell>
          <cell r="C2867" t="str">
            <v>FREINS ASSIST. 22" COMPL.</v>
          </cell>
          <cell r="D2867" t="str">
            <v xml:space="preserve"> S3 L 33 DOSSIER H 25-30</v>
          </cell>
          <cell r="E2867">
            <v>1213.27</v>
          </cell>
          <cell r="F2867" t="str">
            <v>ASSISTANT BRAKES 22" COMP</v>
          </cell>
        </row>
        <row r="2868">
          <cell r="A2868" t="str">
            <v>1103336-C</v>
          </cell>
          <cell r="B2868" t="str">
            <v>1103336-C</v>
          </cell>
          <cell r="C2868" t="str">
            <v>FREINS ASSIST. 22" COMPL.</v>
          </cell>
          <cell r="D2868" t="str">
            <v xml:space="preserve"> S3 L 36 H 25-30</v>
          </cell>
          <cell r="E2868">
            <v>1213.27</v>
          </cell>
          <cell r="F2868" t="str">
            <v>ASSISTANT BRAKES 22" COMP</v>
          </cell>
        </row>
        <row r="2869">
          <cell r="A2869" t="str">
            <v>1103339-C</v>
          </cell>
          <cell r="B2869" t="str">
            <v>1103339-C</v>
          </cell>
          <cell r="C2869" t="str">
            <v>FREINS ASSIST. 22" COMPL.</v>
          </cell>
          <cell r="D2869" t="str">
            <v xml:space="preserve"> S3 L 39 H 25-30</v>
          </cell>
          <cell r="E2869">
            <v>1213.27</v>
          </cell>
          <cell r="F2869" t="str">
            <v>ASSISTANT BRAKES 22" COMP</v>
          </cell>
        </row>
        <row r="2870">
          <cell r="A2870" t="str">
            <v>1103342-C</v>
          </cell>
          <cell r="B2870" t="str">
            <v>1103342-C</v>
          </cell>
          <cell r="C2870" t="str">
            <v>FREINS ASSIST. 22" COMPL.</v>
          </cell>
          <cell r="D2870" t="str">
            <v xml:space="preserve"> S3 L 42 H 25-30</v>
          </cell>
          <cell r="E2870">
            <v>1213.27</v>
          </cell>
          <cell r="F2870" t="str">
            <v>ASSISTANT BRAKES 22" COMP</v>
          </cell>
        </row>
        <row r="2871">
          <cell r="A2871" t="str">
            <v>1103345-C</v>
          </cell>
          <cell r="B2871" t="str">
            <v>1103345-C</v>
          </cell>
          <cell r="C2871" t="str">
            <v>FREINS ASSISTANT 22" COMP</v>
          </cell>
          <cell r="D2871" t="str">
            <v>L. S3 L 45 H 25-30</v>
          </cell>
          <cell r="E2871">
            <v>1213.27</v>
          </cell>
          <cell r="F2871" t="str">
            <v>ASSISTANT BRAKES 22" COMP</v>
          </cell>
        </row>
        <row r="2872">
          <cell r="A2872" t="str">
            <v>1103350-C</v>
          </cell>
          <cell r="B2872" t="str">
            <v>1103350-C</v>
          </cell>
          <cell r="C2872" t="str">
            <v>FREINS ASSIST. 22" COMPL.</v>
          </cell>
          <cell r="D2872" t="str">
            <v xml:space="preserve"> S3 L 50 DOSSIER H 25-30</v>
          </cell>
          <cell r="E2872">
            <v>1213.27</v>
          </cell>
          <cell r="F2872" t="str">
            <v>ASSISTANT BRAKES 22" COMP</v>
          </cell>
        </row>
        <row r="2873">
          <cell r="A2873" t="str">
            <v>1103427-C</v>
          </cell>
          <cell r="B2873" t="str">
            <v>1103427-C</v>
          </cell>
          <cell r="C2873" t="str">
            <v>FREINS ASSIST. 22" COMPL.</v>
          </cell>
          <cell r="D2873" t="str">
            <v xml:space="preserve"> S3 L 30 DOSSIER H 35-40</v>
          </cell>
          <cell r="E2873">
            <v>1213.27</v>
          </cell>
          <cell r="F2873" t="str">
            <v>ASSISTANT BRAKES 22" COMP</v>
          </cell>
        </row>
        <row r="2874">
          <cell r="A2874" t="str">
            <v>1103430-C</v>
          </cell>
          <cell r="B2874" t="str">
            <v>1103430-C</v>
          </cell>
          <cell r="C2874" t="str">
            <v>FREINS ASSIST. 22" COMPL.</v>
          </cell>
          <cell r="D2874" t="str">
            <v xml:space="preserve"> S3 L 30 DOSSIER H 35-40</v>
          </cell>
          <cell r="E2874">
            <v>1213.27</v>
          </cell>
          <cell r="F2874" t="str">
            <v>ASSISTANT BRAKES 22" COMP</v>
          </cell>
        </row>
        <row r="2875">
          <cell r="A2875" t="str">
            <v>1103433-C</v>
          </cell>
          <cell r="B2875" t="str">
            <v>1103433-C</v>
          </cell>
          <cell r="C2875" t="str">
            <v>FREINS ASSIST. 22" COMPL.</v>
          </cell>
          <cell r="D2875" t="str">
            <v xml:space="preserve"> S3 L 33 DOSSIER H 35-40</v>
          </cell>
          <cell r="E2875">
            <v>1213.27</v>
          </cell>
          <cell r="F2875" t="str">
            <v>ASSISTANT BRAKES 22" COMP</v>
          </cell>
        </row>
        <row r="2876">
          <cell r="A2876" t="str">
            <v>1103436-C</v>
          </cell>
          <cell r="B2876" t="str">
            <v>1103436-C</v>
          </cell>
          <cell r="C2876" t="str">
            <v>FREINS ASSIST. 22" COMPL.</v>
          </cell>
          <cell r="D2876" t="str">
            <v xml:space="preserve"> S3 L 36 DOSSIER H 35-40</v>
          </cell>
          <cell r="E2876">
            <v>1213.27</v>
          </cell>
          <cell r="F2876" t="str">
            <v>ASSISTANT BRAKES 22" COMP</v>
          </cell>
        </row>
        <row r="2877">
          <cell r="A2877" t="str">
            <v>1103439-C</v>
          </cell>
          <cell r="B2877" t="str">
            <v>1103439-C</v>
          </cell>
          <cell r="C2877" t="str">
            <v>FREINS ASSIST. 22" COMPL.</v>
          </cell>
          <cell r="D2877" t="str">
            <v xml:space="preserve"> S3 L 39 DOSSIER H 35-40</v>
          </cell>
          <cell r="E2877">
            <v>1213.27</v>
          </cell>
          <cell r="F2877" t="str">
            <v>ASSISTANT BRAKES 22" COMP</v>
          </cell>
        </row>
        <row r="2878">
          <cell r="A2878" t="str">
            <v>1103442-C</v>
          </cell>
          <cell r="B2878" t="str">
            <v>1103442-C</v>
          </cell>
          <cell r="C2878" t="str">
            <v>FREINS ASSIST. 22" COMPL.</v>
          </cell>
          <cell r="D2878" t="str">
            <v xml:space="preserve"> S3 L 42 DOSSIER H 35-40</v>
          </cell>
          <cell r="E2878">
            <v>1213.27</v>
          </cell>
          <cell r="F2878" t="str">
            <v>ASSISTANT BRAKES 22" COMP</v>
          </cell>
        </row>
        <row r="2879">
          <cell r="A2879" t="str">
            <v>1103445-C</v>
          </cell>
          <cell r="B2879" t="str">
            <v>1103445-C</v>
          </cell>
          <cell r="C2879" t="str">
            <v>FREINS ASSIST. 22" COMPL.</v>
          </cell>
          <cell r="D2879" t="str">
            <v xml:space="preserve"> S3 L 45 DOSSIER H 35-40</v>
          </cell>
          <cell r="E2879">
            <v>1213.27</v>
          </cell>
          <cell r="F2879" t="str">
            <v>ASSISTANT BRAKES 22" COMP</v>
          </cell>
        </row>
        <row r="2880">
          <cell r="A2880" t="str">
            <v>1103450-C</v>
          </cell>
          <cell r="B2880" t="str">
            <v>1103450-C</v>
          </cell>
          <cell r="C2880" t="str">
            <v>FREINS ASSIST. 22" COMPL.</v>
          </cell>
          <cell r="D2880" t="str">
            <v xml:space="preserve"> S3 L 50 DOSSIER H 35-40</v>
          </cell>
          <cell r="E2880">
            <v>1213.27</v>
          </cell>
          <cell r="F2880" t="str">
            <v>ASSISTANT BRAKES 22" COMP</v>
          </cell>
        </row>
        <row r="2881">
          <cell r="A2881" t="str">
            <v>1103527-C</v>
          </cell>
          <cell r="B2881" t="str">
            <v>1103527-C</v>
          </cell>
          <cell r="C2881" t="str">
            <v>FREINS ASSIST. 24" COMPL.</v>
          </cell>
          <cell r="D2881" t="str">
            <v xml:space="preserve"> S3 L 27 DOSSIER H 25-30</v>
          </cell>
          <cell r="E2881">
            <v>1213.27</v>
          </cell>
          <cell r="F2881" t="str">
            <v>ASSISTANT BRAKES 24" COMP</v>
          </cell>
        </row>
        <row r="2882">
          <cell r="A2882" t="str">
            <v>1103530-C</v>
          </cell>
          <cell r="B2882" t="str">
            <v>1103530-C</v>
          </cell>
          <cell r="C2882" t="str">
            <v>FREINS ASSIST. 24" COMPL.</v>
          </cell>
          <cell r="D2882" t="str">
            <v xml:space="preserve"> S3 L 30 DOSSIER H 25-30</v>
          </cell>
          <cell r="E2882">
            <v>1213.27</v>
          </cell>
          <cell r="F2882" t="str">
            <v>ASSISTANT BRAKES 24" COMP</v>
          </cell>
        </row>
        <row r="2883">
          <cell r="A2883" t="str">
            <v>1103533-C</v>
          </cell>
          <cell r="B2883" t="str">
            <v>1103533-C</v>
          </cell>
          <cell r="C2883" t="str">
            <v>FREINS ASSIST. 24" COMPL.</v>
          </cell>
          <cell r="D2883" t="str">
            <v xml:space="preserve"> S3 L 33 DOSSIER H 25-30</v>
          </cell>
          <cell r="E2883">
            <v>1213.27</v>
          </cell>
          <cell r="F2883" t="str">
            <v>ASSISTANT BRAKES 24" COMP</v>
          </cell>
        </row>
        <row r="2884">
          <cell r="A2884" t="str">
            <v>1103536-C</v>
          </cell>
          <cell r="B2884" t="str">
            <v>1103536-C</v>
          </cell>
          <cell r="C2884" t="str">
            <v>FREINS ASSIST. 24" COMPL.</v>
          </cell>
          <cell r="D2884" t="str">
            <v xml:space="preserve"> S3 L 36 DOSSIER H 25-30</v>
          </cell>
          <cell r="E2884">
            <v>1213.27</v>
          </cell>
          <cell r="F2884" t="str">
            <v>ASSISTANT BRAKES 24" COMP</v>
          </cell>
        </row>
        <row r="2885">
          <cell r="A2885" t="str">
            <v>1103539-C</v>
          </cell>
          <cell r="B2885" t="str">
            <v>1103539-C</v>
          </cell>
          <cell r="C2885" t="str">
            <v>FREINS ASSIST. 24" COMPL.</v>
          </cell>
          <cell r="D2885" t="str">
            <v xml:space="preserve"> S3 L 39 DOSSIER H 25-30</v>
          </cell>
          <cell r="E2885">
            <v>1213.27</v>
          </cell>
          <cell r="F2885" t="str">
            <v>ASSISTANT BRAKES 24" COMP</v>
          </cell>
        </row>
        <row r="2886">
          <cell r="A2886" t="str">
            <v>1103542-C</v>
          </cell>
          <cell r="B2886" t="str">
            <v>1103542-C</v>
          </cell>
          <cell r="C2886" t="str">
            <v>FREINS ASSIST. 24" COMPL.</v>
          </cell>
          <cell r="D2886" t="str">
            <v xml:space="preserve"> S3 L 42 DOSSIER H 25-30</v>
          </cell>
          <cell r="E2886">
            <v>1213.27</v>
          </cell>
          <cell r="F2886" t="str">
            <v>ASSISTANT BRAKES 24" COMP</v>
          </cell>
        </row>
        <row r="2887">
          <cell r="A2887" t="str">
            <v>1103545-C</v>
          </cell>
          <cell r="B2887" t="str">
            <v>1103545-C</v>
          </cell>
          <cell r="C2887" t="str">
            <v>FREINS ASSIST. 24" COMPL.</v>
          </cell>
          <cell r="D2887" t="str">
            <v xml:space="preserve"> S3 L 45 DOSSIER H 25-30</v>
          </cell>
          <cell r="E2887">
            <v>1213.27</v>
          </cell>
          <cell r="F2887" t="str">
            <v>ASSISTANT BRAKES 24" COMP</v>
          </cell>
        </row>
        <row r="2888">
          <cell r="A2888" t="str">
            <v>1103550-C</v>
          </cell>
          <cell r="B2888" t="str">
            <v>1103550-C</v>
          </cell>
          <cell r="C2888" t="str">
            <v>FREINS ASSIST. 24" COMPL.</v>
          </cell>
          <cell r="D2888" t="str">
            <v xml:space="preserve"> S3 L 50 DOSSIER H 25-30</v>
          </cell>
          <cell r="E2888">
            <v>1213.27</v>
          </cell>
          <cell r="F2888" t="str">
            <v>ASSISTANT BRAKES 24" COMP</v>
          </cell>
        </row>
        <row r="2889">
          <cell r="A2889" t="str">
            <v>1103627-C</v>
          </cell>
          <cell r="B2889" t="str">
            <v>1103627-C</v>
          </cell>
          <cell r="C2889" t="str">
            <v>FREINS ASSIST. 24" COMPL.</v>
          </cell>
          <cell r="D2889" t="str">
            <v xml:space="preserve"> S3 L 30 DOSSIER H 35-40</v>
          </cell>
          <cell r="E2889">
            <v>1213.27</v>
          </cell>
          <cell r="F2889" t="str">
            <v>ASSISTANT BRAKES 24" COMP</v>
          </cell>
        </row>
        <row r="2890">
          <cell r="A2890" t="str">
            <v>1103630-C</v>
          </cell>
          <cell r="B2890" t="str">
            <v>1103630-C</v>
          </cell>
          <cell r="C2890" t="str">
            <v>FREINS ASSIST. 24" COMPL.</v>
          </cell>
          <cell r="D2890" t="str">
            <v xml:space="preserve"> S3 L 30 DOSSIER H 35-40</v>
          </cell>
          <cell r="E2890">
            <v>1213.27</v>
          </cell>
          <cell r="F2890" t="str">
            <v>ASSISTANT BRAKES 24" COMP</v>
          </cell>
        </row>
        <row r="2891">
          <cell r="A2891" t="str">
            <v>1103633-C</v>
          </cell>
          <cell r="B2891" t="str">
            <v>1103633-C</v>
          </cell>
          <cell r="C2891" t="str">
            <v>FREINS ASSIST. 24" COMPL.</v>
          </cell>
          <cell r="D2891" t="str">
            <v xml:space="preserve"> S3 L 33 DOSSIER H 35-40</v>
          </cell>
          <cell r="E2891">
            <v>1213.27</v>
          </cell>
          <cell r="F2891" t="str">
            <v>ASSISTANT BRAKES 24" COMP</v>
          </cell>
        </row>
        <row r="2892">
          <cell r="A2892" t="str">
            <v>1103636-C</v>
          </cell>
          <cell r="B2892" t="str">
            <v>1103636-C</v>
          </cell>
          <cell r="C2892" t="str">
            <v>FREINS ASSIST. 24" COMPL.</v>
          </cell>
          <cell r="D2892" t="str">
            <v xml:space="preserve"> S3 L 36 DOSSIER H 35-40</v>
          </cell>
          <cell r="E2892">
            <v>1213.27</v>
          </cell>
          <cell r="F2892" t="str">
            <v>ASSISTANT BRAKES 24" COMP</v>
          </cell>
        </row>
        <row r="2893">
          <cell r="A2893" t="str">
            <v>1103639-C</v>
          </cell>
          <cell r="B2893" t="str">
            <v>1103639-C</v>
          </cell>
          <cell r="C2893" t="str">
            <v>FREINS ASSIST. 24" COMPL.</v>
          </cell>
          <cell r="D2893" t="str">
            <v xml:space="preserve"> S3 L 39 DOSSIER H 35-40</v>
          </cell>
          <cell r="E2893">
            <v>1213.27</v>
          </cell>
          <cell r="F2893" t="str">
            <v>ASSISTANT BRAKES 24" COMP</v>
          </cell>
        </row>
        <row r="2894">
          <cell r="A2894" t="str">
            <v>1103642-C</v>
          </cell>
          <cell r="B2894" t="str">
            <v>1103642-C</v>
          </cell>
          <cell r="C2894" t="str">
            <v>FREINS ASSIST. 24" COMPL.</v>
          </cell>
          <cell r="D2894" t="str">
            <v xml:space="preserve"> S3 L 42 DOSSIER H 35-40</v>
          </cell>
          <cell r="E2894">
            <v>1213.27</v>
          </cell>
          <cell r="F2894" t="str">
            <v>ASSISTANT BRAKES 24" COMP</v>
          </cell>
        </row>
        <row r="2895">
          <cell r="A2895" t="str">
            <v>1103645-C</v>
          </cell>
          <cell r="B2895" t="str">
            <v>1103645-C</v>
          </cell>
          <cell r="C2895" t="str">
            <v>FREINS ASSIST. 24" COMPL.</v>
          </cell>
          <cell r="D2895" t="str">
            <v xml:space="preserve"> S3 L 45 DOSSIER H 35-40</v>
          </cell>
          <cell r="E2895">
            <v>1213.27</v>
          </cell>
          <cell r="F2895" t="str">
            <v>ASSISTANT BRAKES 24" COMP</v>
          </cell>
        </row>
        <row r="2896">
          <cell r="A2896" t="str">
            <v>1103650-C</v>
          </cell>
          <cell r="B2896" t="str">
            <v>1103650-C</v>
          </cell>
          <cell r="C2896" t="str">
            <v>FREINS ASSIST. 24" COMPL.</v>
          </cell>
          <cell r="D2896" t="str">
            <v xml:space="preserve"> S3 L 50 DOSSIER H 35-40</v>
          </cell>
          <cell r="E2896">
            <v>1213.27</v>
          </cell>
          <cell r="F2896" t="str">
            <v>ASSISTANT BRAKES 24" COMP</v>
          </cell>
        </row>
        <row r="2897">
          <cell r="A2897" t="str">
            <v>1201111-C</v>
          </cell>
          <cell r="B2897" t="str">
            <v>1201111-C</v>
          </cell>
          <cell r="C2897" t="str">
            <v>ROUE AR 22" SPINERGYSPOX</v>
          </cell>
          <cell r="D2897" t="str">
            <v>MOYEU NOIR 18 RAY ROSES</v>
          </cell>
          <cell r="E2897">
            <v>487.2</v>
          </cell>
          <cell r="F2897" t="str">
            <v>REARWHEEL 22" SPINERGYSPO</v>
          </cell>
        </row>
        <row r="2898">
          <cell r="A2898" t="str">
            <v>1201112-C</v>
          </cell>
          <cell r="B2898" t="str">
            <v>1201112-C</v>
          </cell>
          <cell r="C2898" t="str">
            <v>ROUE AR 22" SPINERGYSPOX</v>
          </cell>
          <cell r="D2898" t="str">
            <v>MOYEU NOIR 18 RAY VERTS</v>
          </cell>
          <cell r="E2898">
            <v>487.2</v>
          </cell>
          <cell r="F2898" t="str">
            <v>REARWHEEL 22"SPINERGYSPOX</v>
          </cell>
        </row>
        <row r="2899">
          <cell r="A2899" t="str">
            <v>1201113-C</v>
          </cell>
          <cell r="B2899" t="str">
            <v>1201113-C</v>
          </cell>
          <cell r="C2899" t="str">
            <v>ROUE AR 22" SPINERGYSPOX</v>
          </cell>
          <cell r="D2899" t="str">
            <v>MOYEU NOIR 18 RAY ORANGE</v>
          </cell>
          <cell r="E2899">
            <v>487.2</v>
          </cell>
          <cell r="F2899" t="str">
            <v>REARWHEEL22"SPINERGYSPOX</v>
          </cell>
        </row>
        <row r="2900">
          <cell r="A2900" t="str">
            <v>1201114-C</v>
          </cell>
          <cell r="B2900" t="str">
            <v>1201114-C</v>
          </cell>
          <cell r="C2900" t="str">
            <v>ROUE AR 22" SPINERGYSPOX</v>
          </cell>
          <cell r="D2900" t="str">
            <v>MOYEU NOIR 18 RAY NOIRS</v>
          </cell>
          <cell r="E2900">
            <v>487.2</v>
          </cell>
          <cell r="F2900" t="str">
            <v>REARWHEEL 22"SPINERGYSPOX</v>
          </cell>
        </row>
        <row r="2901">
          <cell r="A2901" t="str">
            <v>1201115-C</v>
          </cell>
          <cell r="B2901" t="str">
            <v>1201115-C</v>
          </cell>
          <cell r="C2901" t="str">
            <v>ROUE AR 22" SPINERGYSPOX</v>
          </cell>
          <cell r="D2901" t="str">
            <v>MOYEU NOIR 18 RAY BLANCS</v>
          </cell>
          <cell r="E2901">
            <v>487.2</v>
          </cell>
          <cell r="F2901" t="str">
            <v>REARWHEEL 22"SPINERGYSPOX</v>
          </cell>
        </row>
        <row r="2902">
          <cell r="A2902" t="str">
            <v>1201116-C</v>
          </cell>
          <cell r="B2902" t="str">
            <v>1201116-C</v>
          </cell>
          <cell r="C2902" t="str">
            <v>ROUE AR 22" SPINERGYSPOX</v>
          </cell>
          <cell r="D2902" t="str">
            <v>MOYEU NOIR 18 RAY ROUGES</v>
          </cell>
          <cell r="E2902">
            <v>487.2</v>
          </cell>
          <cell r="F2902" t="str">
            <v>REARWHEEL 22"SPINERGYSPOX</v>
          </cell>
        </row>
        <row r="2903">
          <cell r="A2903" t="str">
            <v>1201117-C</v>
          </cell>
          <cell r="B2903" t="str">
            <v>1201117-C</v>
          </cell>
          <cell r="C2903" t="str">
            <v>ROUE AR 22" SPINERGYSPOX</v>
          </cell>
          <cell r="D2903" t="str">
            <v>MOYEU NOIR 18 RAY JAUNES</v>
          </cell>
          <cell r="E2903">
            <v>487.2</v>
          </cell>
          <cell r="F2903" t="str">
            <v>REARWHEEL 22"SPINERGYSPOX</v>
          </cell>
        </row>
        <row r="2904">
          <cell r="A2904" t="str">
            <v>1201118-C</v>
          </cell>
          <cell r="B2904" t="str">
            <v>1201118-C</v>
          </cell>
          <cell r="C2904" t="str">
            <v>ROUE AR 22" SPINERGYSPOX</v>
          </cell>
          <cell r="D2904" t="str">
            <v>MOYEU NOIR 18 RAY BLEUS</v>
          </cell>
          <cell r="E2904">
            <v>487.2</v>
          </cell>
          <cell r="F2904" t="str">
            <v>REARWHEEL 22"SPINERGYSPOX</v>
          </cell>
        </row>
        <row r="2905">
          <cell r="A2905" t="str">
            <v>1201121-C</v>
          </cell>
          <cell r="B2905" t="str">
            <v>1201121-C</v>
          </cell>
          <cell r="C2905" t="str">
            <v>ROUE AR 22" SPINERGYSPOX</v>
          </cell>
          <cell r="D2905" t="str">
            <v>MOYEU ARGENT 18 RAY ROSES</v>
          </cell>
          <cell r="E2905">
            <v>487.2</v>
          </cell>
          <cell r="F2905" t="str">
            <v>REARWHEEL 22"SPINERGYSPOX</v>
          </cell>
        </row>
        <row r="2906">
          <cell r="A2906" t="str">
            <v>1201122-C</v>
          </cell>
          <cell r="B2906" t="str">
            <v>1201122-C</v>
          </cell>
          <cell r="C2906" t="str">
            <v>ROUE AR 22" SPINERGYSPOX</v>
          </cell>
          <cell r="D2906" t="str">
            <v>MOYEU ARGENT 18 RAY VERTS</v>
          </cell>
          <cell r="E2906">
            <v>487.2</v>
          </cell>
          <cell r="F2906" t="str">
            <v>REARWHEEL22"SPINERGYSPOX</v>
          </cell>
        </row>
        <row r="2907">
          <cell r="A2907" t="str">
            <v>1201123-C</v>
          </cell>
          <cell r="B2907" t="str">
            <v>1201123-C</v>
          </cell>
          <cell r="C2907" t="str">
            <v>ROUE AR 22" SPINERGYSPOX</v>
          </cell>
          <cell r="D2907" t="str">
            <v>MOY ARGENT 18 RAY ORANGE</v>
          </cell>
          <cell r="E2907">
            <v>487.2</v>
          </cell>
          <cell r="F2907" t="str">
            <v>REARWHEEL22"SPINERGYSPOX</v>
          </cell>
        </row>
        <row r="2908">
          <cell r="A2908" t="str">
            <v>1201124-C</v>
          </cell>
          <cell r="B2908" t="str">
            <v>1201124-C</v>
          </cell>
          <cell r="C2908" t="str">
            <v>ROUE AR 22" SPINERGYSPOX</v>
          </cell>
          <cell r="D2908" t="str">
            <v>MOYEU ARGENT 18 RAY NOIRS</v>
          </cell>
          <cell r="E2908">
            <v>487.2</v>
          </cell>
          <cell r="F2908" t="str">
            <v>REARWHEEL22"SPINERGYSPOX</v>
          </cell>
        </row>
        <row r="2909">
          <cell r="A2909" t="str">
            <v>1201125-C</v>
          </cell>
          <cell r="B2909" t="str">
            <v>1201125-C</v>
          </cell>
          <cell r="C2909" t="str">
            <v>ROUE AR 22" SPINERGYSPOX</v>
          </cell>
          <cell r="D2909" t="str">
            <v>MOY ARGENT 18 RAY BLANCS</v>
          </cell>
          <cell r="E2909">
            <v>487.2</v>
          </cell>
          <cell r="F2909" t="str">
            <v>REARWHEEL22"SPINERGYSPOX</v>
          </cell>
        </row>
        <row r="2910">
          <cell r="A2910" t="str">
            <v>1201126-C</v>
          </cell>
          <cell r="B2910" t="str">
            <v>1201126-C</v>
          </cell>
          <cell r="C2910" t="str">
            <v>ROUE AR 22" SPINERGYSPOX</v>
          </cell>
          <cell r="D2910" t="str">
            <v>MOY ARGENT 18 RAY ROUGES</v>
          </cell>
          <cell r="E2910">
            <v>487.2</v>
          </cell>
          <cell r="F2910" t="str">
            <v>REARWHEEL 22"SPINERGYSPOX</v>
          </cell>
        </row>
        <row r="2911">
          <cell r="A2911" t="str">
            <v>1201127-C</v>
          </cell>
          <cell r="B2911" t="str">
            <v>1201127-C</v>
          </cell>
          <cell r="C2911" t="str">
            <v>ROUE AR 22" SPINERGYSPOX</v>
          </cell>
          <cell r="D2911" t="str">
            <v>MOY ARGENT 18 RAY JAUNES</v>
          </cell>
          <cell r="E2911">
            <v>487.2</v>
          </cell>
          <cell r="F2911" t="str">
            <v>REARWHEEL 22"SPINERGYSPOX</v>
          </cell>
        </row>
        <row r="2912">
          <cell r="A2912" t="str">
            <v>1201128-C</v>
          </cell>
          <cell r="B2912" t="str">
            <v>1201128-C</v>
          </cell>
          <cell r="C2912" t="str">
            <v>ROUE AR 22" SPINERGYSPOX</v>
          </cell>
          <cell r="D2912" t="str">
            <v>MOYEU ARGENT 18 RAY BLEUS</v>
          </cell>
          <cell r="E2912">
            <v>487.2</v>
          </cell>
          <cell r="F2912" t="str">
            <v>REARWHEEL 22"SPINERGYSPOX</v>
          </cell>
        </row>
        <row r="2913">
          <cell r="A2913" t="str">
            <v>1201211-C</v>
          </cell>
          <cell r="B2913" t="str">
            <v>1201211-C</v>
          </cell>
          <cell r="C2913" t="str">
            <v>ROUE AR 24" SPINERGYSPOX</v>
          </cell>
          <cell r="D2913" t="str">
            <v>MOYEU NOIR 18 RAY ROSES</v>
          </cell>
          <cell r="E2913">
            <v>487.2</v>
          </cell>
          <cell r="F2913" t="str">
            <v>REARWHEEL 24"SPINERGYSPOX</v>
          </cell>
        </row>
        <row r="2914">
          <cell r="A2914" t="str">
            <v>1201213-C</v>
          </cell>
          <cell r="B2914" t="str">
            <v>1201213-C</v>
          </cell>
          <cell r="C2914" t="str">
            <v>ROUE AR 24" SPINERGYSPOX</v>
          </cell>
          <cell r="D2914" t="str">
            <v>MOYEU NOIR 18 RAY ORANGE</v>
          </cell>
          <cell r="E2914">
            <v>487.2</v>
          </cell>
          <cell r="F2914" t="str">
            <v>REARWHEEL 24"SPINERGYSPOX</v>
          </cell>
        </row>
        <row r="2915">
          <cell r="A2915" t="str">
            <v>1201214-C</v>
          </cell>
          <cell r="B2915" t="str">
            <v>1201214-C</v>
          </cell>
          <cell r="C2915" t="str">
            <v>ROUE AR 24" SPINERGYSPOX</v>
          </cell>
          <cell r="D2915" t="str">
            <v>MOYEU NOIR 18 RAY ORANGE</v>
          </cell>
          <cell r="E2915">
            <v>487.2</v>
          </cell>
          <cell r="F2915" t="str">
            <v>REARWHEEL 24"SPINERGYSPOX</v>
          </cell>
        </row>
        <row r="2916">
          <cell r="A2916" t="str">
            <v>1201215-C</v>
          </cell>
          <cell r="B2916" t="str">
            <v>1201215-C</v>
          </cell>
          <cell r="C2916" t="str">
            <v>ROUE AR 24" SPINERGYSPOX</v>
          </cell>
          <cell r="D2916" t="str">
            <v>MOYEU NOIR 18 RAY BLANCS</v>
          </cell>
          <cell r="E2916">
            <v>487.2</v>
          </cell>
          <cell r="F2916" t="str">
            <v>REARWHEEL 24"SPINERGYSPOX</v>
          </cell>
        </row>
        <row r="2917">
          <cell r="A2917" t="str">
            <v>1201216-C</v>
          </cell>
          <cell r="B2917" t="str">
            <v>1201216-C</v>
          </cell>
          <cell r="C2917" t="str">
            <v>ROUE AR 24" SPINERGYSPOX</v>
          </cell>
          <cell r="D2917" t="str">
            <v>MOYEU NOIR 18 RAY ROUGES</v>
          </cell>
          <cell r="E2917">
            <v>487.2</v>
          </cell>
          <cell r="F2917" t="str">
            <v>REARWHEEL 24"SPINERGYSPOX</v>
          </cell>
        </row>
        <row r="2918">
          <cell r="A2918" t="str">
            <v>1201217-C</v>
          </cell>
          <cell r="B2918" t="str">
            <v>1201217-C</v>
          </cell>
          <cell r="C2918" t="str">
            <v>ROUE AR 22" SPINERGYSPOX</v>
          </cell>
          <cell r="D2918" t="str">
            <v>MOYEU NOIR 18 RAY JAUNES</v>
          </cell>
          <cell r="E2918">
            <v>487.2</v>
          </cell>
          <cell r="F2918" t="str">
            <v>REARWHEEL 22"SPINERGYSPOX</v>
          </cell>
        </row>
        <row r="2919">
          <cell r="A2919" t="str">
            <v>1201218-C</v>
          </cell>
          <cell r="B2919" t="str">
            <v>1201218-C</v>
          </cell>
          <cell r="C2919" t="str">
            <v>ROUE AR 23" SPINERGYSPOX</v>
          </cell>
          <cell r="D2919" t="str">
            <v>MOYEU NOIR 18 RAY BLEUS</v>
          </cell>
          <cell r="E2919">
            <v>487.2</v>
          </cell>
          <cell r="F2919" t="str">
            <v>REARWHEEL 23"SPINERGYSPOX</v>
          </cell>
        </row>
        <row r="2920">
          <cell r="A2920" t="str">
            <v>1201221-C</v>
          </cell>
          <cell r="B2920" t="str">
            <v>1201221-C</v>
          </cell>
          <cell r="C2920" t="str">
            <v>ROUE AR 24" SPINERGYSPOX</v>
          </cell>
          <cell r="D2920" t="str">
            <v>MOYEU ARGENT 18 RAY ROSES</v>
          </cell>
          <cell r="E2920">
            <v>487.2</v>
          </cell>
          <cell r="F2920" t="str">
            <v>REARWHEEL 24"SPINERGYSPOX</v>
          </cell>
        </row>
        <row r="2921">
          <cell r="A2921" t="str">
            <v>1201222-C</v>
          </cell>
          <cell r="B2921" t="str">
            <v>1201222-C</v>
          </cell>
          <cell r="C2921" t="str">
            <v>ROUE AR 24" SPINERGYSPOX</v>
          </cell>
          <cell r="D2921" t="str">
            <v>MOYEU ARGENT 18 RAY VERTS</v>
          </cell>
          <cell r="E2921">
            <v>487.2</v>
          </cell>
          <cell r="F2921" t="str">
            <v>REARWHEEL24"SPINERGYSPOX</v>
          </cell>
        </row>
        <row r="2922">
          <cell r="A2922" t="str">
            <v>1201223-C</v>
          </cell>
          <cell r="B2922" t="str">
            <v>1201223-C</v>
          </cell>
          <cell r="C2922" t="str">
            <v>ROUE AR 24" SPINERGYSPOX</v>
          </cell>
          <cell r="D2922" t="str">
            <v>MOY ARGENT 18 RAY ORANGE</v>
          </cell>
          <cell r="E2922">
            <v>487.2</v>
          </cell>
          <cell r="F2922" t="str">
            <v>REARWHEEL24"SPINERGYSPOX</v>
          </cell>
        </row>
        <row r="2923">
          <cell r="A2923" t="str">
            <v>1201224-C</v>
          </cell>
          <cell r="B2923" t="str">
            <v>1201224-C</v>
          </cell>
          <cell r="C2923" t="str">
            <v>ROUE AR 24" SPINERGYSPOX</v>
          </cell>
          <cell r="D2923" t="str">
            <v>MOYEU ARGENT 18 RAY NOIRS</v>
          </cell>
          <cell r="E2923">
            <v>487.2</v>
          </cell>
          <cell r="F2923" t="str">
            <v>REARWHEEL24"SPINERGYSPOX</v>
          </cell>
        </row>
        <row r="2924">
          <cell r="A2924" t="str">
            <v>1201225-C</v>
          </cell>
          <cell r="B2924" t="str">
            <v>1201225-C</v>
          </cell>
          <cell r="C2924" t="str">
            <v>ROUE AR 24" SPINERGYSPOX</v>
          </cell>
          <cell r="D2924" t="str">
            <v>MOY ARGENT 18 RAY BLANCS</v>
          </cell>
          <cell r="E2924">
            <v>487.2</v>
          </cell>
          <cell r="F2924" t="str">
            <v>REARWHEEL24"SPINERGYSPOX</v>
          </cell>
        </row>
        <row r="2925">
          <cell r="A2925" t="str">
            <v>1201226-C</v>
          </cell>
          <cell r="B2925" t="str">
            <v>1201226-C</v>
          </cell>
          <cell r="C2925" t="str">
            <v>ROUE AR 24" SPINERGYSPOX</v>
          </cell>
          <cell r="D2925" t="str">
            <v>MOY ARGENT 18 RAY ROUGES</v>
          </cell>
          <cell r="E2925">
            <v>487.2</v>
          </cell>
          <cell r="F2925" t="str">
            <v>REARWHEEL 24"SPINERGYSPOX</v>
          </cell>
        </row>
        <row r="2926">
          <cell r="A2926" t="str">
            <v>1201227-C</v>
          </cell>
          <cell r="B2926" t="str">
            <v>1201227-C</v>
          </cell>
          <cell r="C2926" t="str">
            <v>ROUE AR 24" SPINERGYSPOX</v>
          </cell>
          <cell r="D2926" t="str">
            <v>MOY ARGENT 18 RAY JAUNES</v>
          </cell>
          <cell r="E2926">
            <v>487.2</v>
          </cell>
          <cell r="F2926" t="str">
            <v>REARWHEEL24"SPINERGYSPOX</v>
          </cell>
        </row>
        <row r="2927">
          <cell r="A2927" t="str">
            <v>1201228-C</v>
          </cell>
          <cell r="B2927" t="str">
            <v>1201228-C</v>
          </cell>
          <cell r="C2927" t="str">
            <v>ROUE AR 24" SPINERGYSPOX</v>
          </cell>
          <cell r="D2927" t="str">
            <v>MOYEU ARGENT 18 RAY BLEUS</v>
          </cell>
          <cell r="E2927">
            <v>487.2</v>
          </cell>
          <cell r="F2927" t="str">
            <v>REARWHEEL 24"SPINERGYSPOX</v>
          </cell>
        </row>
        <row r="2928">
          <cell r="A2928" t="str">
            <v>1201311-C</v>
          </cell>
          <cell r="B2928" t="str">
            <v>1201311-C</v>
          </cell>
          <cell r="C2928" t="str">
            <v>ROUE AR 25" SPINERGYSPOX</v>
          </cell>
          <cell r="D2928" t="str">
            <v>MOYEU NOIR 18 RAY ROSES</v>
          </cell>
          <cell r="E2928">
            <v>487.2</v>
          </cell>
          <cell r="F2928" t="str">
            <v>REARWHEEL 25"SPINERGYSPOX</v>
          </cell>
        </row>
        <row r="2929">
          <cell r="A2929" t="str">
            <v>1201312-C</v>
          </cell>
          <cell r="B2929" t="str">
            <v>1201312-C</v>
          </cell>
          <cell r="C2929" t="str">
            <v>ROUE AR 25" SPINERGYSPOX</v>
          </cell>
          <cell r="D2929" t="str">
            <v>MOYEU NOIR 18 RAY VERTS</v>
          </cell>
          <cell r="E2929">
            <v>487.2</v>
          </cell>
          <cell r="F2929" t="str">
            <v>REARWHEEL 25"SPINERGYSPOX</v>
          </cell>
        </row>
        <row r="2930">
          <cell r="A2930" t="str">
            <v>1201313-C</v>
          </cell>
          <cell r="B2930" t="str">
            <v>1201313-C</v>
          </cell>
          <cell r="C2930" t="str">
            <v>ROUE AR 25" SPINERGYSPOX</v>
          </cell>
          <cell r="D2930" t="str">
            <v>MOYEU NOIR 18 RAY ORANGE</v>
          </cell>
          <cell r="E2930">
            <v>487.2</v>
          </cell>
          <cell r="F2930" t="str">
            <v>REARWHEEL 25"SPINERGYSPOX</v>
          </cell>
        </row>
        <row r="2931">
          <cell r="A2931" t="str">
            <v>1201314-C</v>
          </cell>
          <cell r="B2931" t="str">
            <v>1201314-C</v>
          </cell>
          <cell r="C2931" t="str">
            <v>ROUE AR 25" SPINERGYSPOX</v>
          </cell>
          <cell r="D2931" t="str">
            <v>MOYEU NOIR 18 RAY NOIRS</v>
          </cell>
          <cell r="E2931">
            <v>487.2</v>
          </cell>
          <cell r="F2931" t="str">
            <v>REARWHEEL 25"SPINERGYSPOX</v>
          </cell>
        </row>
        <row r="2932">
          <cell r="A2932" t="str">
            <v>1201315-C</v>
          </cell>
          <cell r="B2932" t="str">
            <v>1201315-C</v>
          </cell>
          <cell r="C2932" t="str">
            <v>ROUE AR 25" SPINERGYSPOX</v>
          </cell>
          <cell r="D2932" t="str">
            <v>MOYEU NOIR 18 RAY BLANCS</v>
          </cell>
          <cell r="E2932">
            <v>487.2</v>
          </cell>
          <cell r="F2932" t="str">
            <v>REARWHEEL 25"SPINERGYSPOX</v>
          </cell>
        </row>
        <row r="2933">
          <cell r="A2933" t="str">
            <v>1201316-C</v>
          </cell>
          <cell r="B2933" t="str">
            <v>1201316-C</v>
          </cell>
          <cell r="C2933" t="str">
            <v>ROUE AR 25" SPINERGYSPOX</v>
          </cell>
          <cell r="D2933" t="str">
            <v>MOYEU NOIR 18 RAY ROUGES</v>
          </cell>
          <cell r="E2933">
            <v>487.2</v>
          </cell>
          <cell r="F2933" t="str">
            <v>REARWHEEL 25"SPINERGYSPOX</v>
          </cell>
        </row>
        <row r="2934">
          <cell r="A2934" t="str">
            <v>1201317-C</v>
          </cell>
          <cell r="B2934" t="str">
            <v>1201317-C</v>
          </cell>
          <cell r="C2934" t="str">
            <v>ROUE AR 25" SPINERGYSPOX</v>
          </cell>
          <cell r="D2934" t="str">
            <v>MOYEU NOIR 18 RAY JAUNES</v>
          </cell>
          <cell r="E2934">
            <v>487.2</v>
          </cell>
          <cell r="F2934" t="str">
            <v>REARWHEEL 25"SPINERGYSPOX</v>
          </cell>
        </row>
        <row r="2935">
          <cell r="A2935" t="str">
            <v>1201318-C</v>
          </cell>
          <cell r="B2935" t="str">
            <v>1201318-C</v>
          </cell>
          <cell r="C2935" t="str">
            <v>ROUE AR 25" SPINERGYSPOX</v>
          </cell>
          <cell r="D2935" t="str">
            <v>MOYEU NOIR 18 RAY BLEUS</v>
          </cell>
          <cell r="E2935">
            <v>487.2</v>
          </cell>
          <cell r="F2935" t="str">
            <v>REARWHEEL 25"SPINERGYSPOX</v>
          </cell>
        </row>
        <row r="2936">
          <cell r="A2936" t="str">
            <v>1201321-C</v>
          </cell>
          <cell r="B2936" t="str">
            <v>1201321-C</v>
          </cell>
          <cell r="C2936" t="str">
            <v>ROUE AR 25" SPINERGYSPOX</v>
          </cell>
          <cell r="D2936" t="str">
            <v>MOYEU ARGENT 18 RAY ROSES</v>
          </cell>
          <cell r="E2936">
            <v>487.2</v>
          </cell>
          <cell r="F2936" t="str">
            <v>REARWHEEL 25"SPINERGYSPOX</v>
          </cell>
        </row>
        <row r="2937">
          <cell r="A2937" t="str">
            <v>1201322-C</v>
          </cell>
          <cell r="B2937" t="str">
            <v>1201322-C</v>
          </cell>
          <cell r="C2937" t="str">
            <v>ROUE AR 25" SPINERGYSPOX</v>
          </cell>
          <cell r="D2937" t="str">
            <v>MOYEU ARGENT 18 RAY VERTS</v>
          </cell>
          <cell r="E2937">
            <v>487.2</v>
          </cell>
          <cell r="F2937" t="str">
            <v>REARWHEEL25"SPINERGYSPOX</v>
          </cell>
        </row>
        <row r="2938">
          <cell r="A2938" t="str">
            <v>1201323-C</v>
          </cell>
          <cell r="B2938" t="str">
            <v>1201323-C</v>
          </cell>
          <cell r="C2938" t="str">
            <v>ROUE AR 25" SPINERGYSPOX</v>
          </cell>
          <cell r="D2938" t="str">
            <v>MOY ARGENT 18 RAY ORANGE</v>
          </cell>
          <cell r="E2938">
            <v>487.2</v>
          </cell>
          <cell r="F2938" t="str">
            <v>REARWHEEL25"SPINERGYSPOX</v>
          </cell>
        </row>
        <row r="2939">
          <cell r="A2939" t="str">
            <v>1201325-C</v>
          </cell>
          <cell r="B2939" t="str">
            <v>1201325-C</v>
          </cell>
          <cell r="C2939" t="str">
            <v>ROUE AR 25" SPINERGYSPOX</v>
          </cell>
          <cell r="D2939" t="str">
            <v>MOY ARGENT 18 RAY BLANCS</v>
          </cell>
          <cell r="E2939">
            <v>487.2</v>
          </cell>
          <cell r="F2939" t="str">
            <v>REARWHEEL25"SPINERGYSPOX</v>
          </cell>
        </row>
        <row r="2940">
          <cell r="A2940" t="str">
            <v>1201326-C</v>
          </cell>
          <cell r="B2940" t="str">
            <v>1201326-C</v>
          </cell>
          <cell r="C2940" t="str">
            <v>ROUE AR 25" SPINERGYSPOX</v>
          </cell>
          <cell r="D2940" t="str">
            <v>MOY ARGENT 18 RAY ROUGES</v>
          </cell>
          <cell r="E2940">
            <v>487.2</v>
          </cell>
          <cell r="F2940" t="str">
            <v>REARWHEEL 25"SPINERGYSPOX</v>
          </cell>
        </row>
        <row r="2941">
          <cell r="A2941" t="str">
            <v>1201327-C</v>
          </cell>
          <cell r="B2941" t="str">
            <v>1201327-C</v>
          </cell>
          <cell r="C2941" t="str">
            <v>ROUE AR 25" SPINERGYSPOX</v>
          </cell>
          <cell r="D2941" t="str">
            <v>MOY ARGENT 18 RAY JAUNES</v>
          </cell>
          <cell r="E2941">
            <v>487.2</v>
          </cell>
          <cell r="F2941" t="str">
            <v>REARWHEEL25"SPINERGYSPOX</v>
          </cell>
        </row>
        <row r="2942">
          <cell r="A2942" t="str">
            <v>1201328-C</v>
          </cell>
          <cell r="B2942" t="str">
            <v>1201328-C</v>
          </cell>
          <cell r="C2942" t="str">
            <v>ROUE AR 25" SPINERGYSPOX</v>
          </cell>
          <cell r="D2942" t="str">
            <v>MOYEU ARGENT 18 RAY BLEUS</v>
          </cell>
          <cell r="E2942">
            <v>487.2</v>
          </cell>
          <cell r="F2942" t="str">
            <v>REARWHEEL 25"SPINERGYSPOX</v>
          </cell>
        </row>
        <row r="2943">
          <cell r="A2943" t="str">
            <v>1201411-C</v>
          </cell>
          <cell r="B2943" t="str">
            <v>1201411-C</v>
          </cell>
          <cell r="C2943" t="str">
            <v>ROUE AR 26" SPINERGYSPOX</v>
          </cell>
          <cell r="D2943" t="str">
            <v>MOYEU NOIR 18 RAY ROSES</v>
          </cell>
          <cell r="E2943">
            <v>487.2</v>
          </cell>
          <cell r="F2943" t="str">
            <v>REARWHEEL 26"SPINERGYSPOX</v>
          </cell>
        </row>
        <row r="2944">
          <cell r="A2944" t="str">
            <v>1201412-C</v>
          </cell>
          <cell r="B2944" t="str">
            <v>1201412-C</v>
          </cell>
          <cell r="C2944" t="str">
            <v>ROUE AR 26" SPINERGYSPOX</v>
          </cell>
          <cell r="D2944" t="str">
            <v>MOYEU NOIR 18 RAY VERTS</v>
          </cell>
          <cell r="E2944">
            <v>487.2</v>
          </cell>
          <cell r="F2944" t="str">
            <v>REARWHEEL 26"SPINERGYSPOX</v>
          </cell>
        </row>
        <row r="2945">
          <cell r="A2945" t="str">
            <v>1201413-C</v>
          </cell>
          <cell r="B2945" t="str">
            <v>1201413-C</v>
          </cell>
          <cell r="C2945" t="str">
            <v>ROUE AR 26" SPINERGYSPOX</v>
          </cell>
          <cell r="D2945" t="str">
            <v>MOYEU NOIR 18 RAY ORANGE</v>
          </cell>
          <cell r="E2945">
            <v>487.2</v>
          </cell>
          <cell r="F2945" t="str">
            <v>REARWHEEL 26"SPINERGYSPOX</v>
          </cell>
        </row>
        <row r="2946">
          <cell r="A2946" t="str">
            <v>1201415-C</v>
          </cell>
          <cell r="B2946" t="str">
            <v>1201415-C</v>
          </cell>
          <cell r="C2946" t="str">
            <v>ROUE AR 26" SPINERGYSPOX</v>
          </cell>
          <cell r="D2946" t="str">
            <v>MOYEU NOIR 18 RAY BLANCS</v>
          </cell>
          <cell r="E2946">
            <v>487.2</v>
          </cell>
          <cell r="F2946" t="str">
            <v>REARWHEEL 26"SPINERGYSPOX</v>
          </cell>
        </row>
        <row r="2947">
          <cell r="A2947" t="str">
            <v>1201416-C</v>
          </cell>
          <cell r="B2947" t="str">
            <v>1201416-C</v>
          </cell>
          <cell r="C2947" t="str">
            <v>ROUE AR 26" SPINERGYSPOX</v>
          </cell>
          <cell r="D2947" t="str">
            <v>MOYEU NOIR 18 RAY ROUGES</v>
          </cell>
          <cell r="E2947">
            <v>487.2</v>
          </cell>
          <cell r="F2947" t="str">
            <v>REARWHEEL 26"SPINERGYSPOX</v>
          </cell>
        </row>
        <row r="2948">
          <cell r="A2948" t="str">
            <v>1201417-C</v>
          </cell>
          <cell r="B2948" t="str">
            <v>1201417-C</v>
          </cell>
          <cell r="C2948" t="str">
            <v>ROUE AR 26" SPINERGYSPOX</v>
          </cell>
          <cell r="D2948" t="str">
            <v>MOYEU NOIR 18 RAY JAUNES</v>
          </cell>
          <cell r="E2948">
            <v>487.2</v>
          </cell>
          <cell r="F2948" t="str">
            <v>REARWHEEL 26"SPINERGYSPOX</v>
          </cell>
        </row>
        <row r="2949">
          <cell r="A2949" t="str">
            <v>1201418-C</v>
          </cell>
          <cell r="B2949" t="str">
            <v>1201418-C</v>
          </cell>
          <cell r="C2949" t="str">
            <v>ROUE AR 26" SPINERGYSPOX</v>
          </cell>
          <cell r="D2949" t="str">
            <v>MOYEU NOIR 18 RAY BLEUS</v>
          </cell>
          <cell r="E2949">
            <v>487.2</v>
          </cell>
          <cell r="F2949" t="str">
            <v>REARWHEEL 26"SPINERGYSPOX</v>
          </cell>
        </row>
        <row r="2950">
          <cell r="A2950" t="str">
            <v>1201421-C</v>
          </cell>
          <cell r="B2950" t="str">
            <v>1201421-C</v>
          </cell>
          <cell r="C2950" t="str">
            <v>ROUE AR 26" SPINERGYSPOX</v>
          </cell>
          <cell r="D2950" t="str">
            <v>MOYEU ARGENT 18 RAY ROSES</v>
          </cell>
          <cell r="E2950">
            <v>487.2</v>
          </cell>
          <cell r="F2950" t="str">
            <v>REARWHEEL 26"SPINERGYSPOX</v>
          </cell>
        </row>
        <row r="2951">
          <cell r="A2951" t="str">
            <v>1201422-C</v>
          </cell>
          <cell r="B2951" t="str">
            <v>1201422-C</v>
          </cell>
          <cell r="C2951" t="str">
            <v>ROUE AR 26" SPINERGYSPOX</v>
          </cell>
          <cell r="D2951" t="str">
            <v>MOYEU ARGENT 18 RAY VERTS</v>
          </cell>
          <cell r="E2951">
            <v>487.2</v>
          </cell>
          <cell r="F2951" t="str">
            <v>REARWHEEL26"SPINERGYSPOX</v>
          </cell>
        </row>
        <row r="2952">
          <cell r="A2952" t="str">
            <v>1201423-C</v>
          </cell>
          <cell r="B2952" t="str">
            <v>1201423-C</v>
          </cell>
          <cell r="C2952" t="str">
            <v>ROUE AR 26" SPINERGYSPOX</v>
          </cell>
          <cell r="D2952" t="str">
            <v>MOY ARGENT 18 RAY ORANGE</v>
          </cell>
          <cell r="E2952">
            <v>487.2</v>
          </cell>
          <cell r="F2952" t="str">
            <v>REARWHEEL26"SPINERGYSPOX</v>
          </cell>
        </row>
        <row r="2953">
          <cell r="A2953" t="str">
            <v>1201424-C</v>
          </cell>
          <cell r="B2953" t="str">
            <v>1201424-C</v>
          </cell>
          <cell r="C2953" t="str">
            <v>ROUE AR 26" SPINERGYSPOX</v>
          </cell>
          <cell r="D2953" t="str">
            <v>MOYEU ARGENT 18 RAY NOIRS</v>
          </cell>
          <cell r="E2953">
            <v>487.2</v>
          </cell>
          <cell r="F2953" t="str">
            <v>REARWHEEL26"SPINERGYSPOX</v>
          </cell>
        </row>
        <row r="2954">
          <cell r="A2954" t="str">
            <v>1201425-C</v>
          </cell>
          <cell r="B2954" t="str">
            <v>1201425-C</v>
          </cell>
          <cell r="C2954" t="str">
            <v>ROUE AR 26" SPINERGYSPOX</v>
          </cell>
          <cell r="D2954" t="str">
            <v>MOY ARGENT 18 RAY BLANCS</v>
          </cell>
          <cell r="E2954">
            <v>487.2</v>
          </cell>
          <cell r="F2954" t="str">
            <v>REARWHEEL26"SPINERGYSPOX</v>
          </cell>
        </row>
        <row r="2955">
          <cell r="A2955" t="str">
            <v>1201426-C</v>
          </cell>
          <cell r="B2955" t="str">
            <v>1201426-C</v>
          </cell>
          <cell r="C2955" t="str">
            <v>ROUE AR 26" SPINERGYSPOX</v>
          </cell>
          <cell r="D2955" t="str">
            <v>MOY ARGENT 18 RAY ROUGES</v>
          </cell>
          <cell r="E2955">
            <v>487.2</v>
          </cell>
          <cell r="F2955" t="str">
            <v>REARWHEEL 26"SPINERGYSPOX</v>
          </cell>
        </row>
        <row r="2956">
          <cell r="A2956" t="str">
            <v>1201427-C</v>
          </cell>
          <cell r="B2956" t="str">
            <v>1201427-C</v>
          </cell>
          <cell r="C2956" t="str">
            <v>ROUE AR 26" SPINERGYSPOX</v>
          </cell>
          <cell r="D2956" t="str">
            <v>MOY ARGENT 18 RAY JAUNES</v>
          </cell>
          <cell r="E2956">
            <v>487.2</v>
          </cell>
          <cell r="F2956" t="str">
            <v>REARWHEEL26"SPINERGYSPOX</v>
          </cell>
        </row>
        <row r="2957">
          <cell r="A2957" t="str">
            <v>1201428-C</v>
          </cell>
          <cell r="B2957" t="str">
            <v>1201428-C</v>
          </cell>
          <cell r="C2957" t="str">
            <v>ROUE AR 26" SPINERGYSPOX</v>
          </cell>
          <cell r="D2957" t="str">
            <v>MOYEU ARGENT 18 RAY BLEUS</v>
          </cell>
          <cell r="E2957">
            <v>487.2</v>
          </cell>
          <cell r="F2957" t="str">
            <v>REARWHEEL 26"SPINERGYSPOX</v>
          </cell>
        </row>
        <row r="2958">
          <cell r="A2958" t="str">
            <v>1202111-C</v>
          </cell>
          <cell r="B2958" t="str">
            <v>1202111-C</v>
          </cell>
          <cell r="C2958" t="str">
            <v>ROUEAR 22" SPINERGYSPOXSP</v>
          </cell>
          <cell r="D2958" t="str">
            <v>ORT MOY NOIR 24 RAY ROSES</v>
          </cell>
          <cell r="E2958">
            <v>487.2</v>
          </cell>
          <cell r="F2958" t="str">
            <v>REARWHEEL22"SPINERGYSPOXS</v>
          </cell>
        </row>
        <row r="2959">
          <cell r="A2959" t="str">
            <v>1202113-C</v>
          </cell>
          <cell r="B2959" t="str">
            <v>1202113-C</v>
          </cell>
          <cell r="C2959" t="str">
            <v>ROUEAR 22" SPINERGYSPOXSP</v>
          </cell>
          <cell r="D2959" t="str">
            <v>ORT MOY NOIR 24 RAY VERTS</v>
          </cell>
          <cell r="E2959">
            <v>487.2</v>
          </cell>
          <cell r="F2959" t="str">
            <v>REARWHEEL22"SPINERGYSPOXS</v>
          </cell>
        </row>
        <row r="2960">
          <cell r="A2960" t="str">
            <v>1202114-C</v>
          </cell>
          <cell r="B2960" t="str">
            <v>1202114-C</v>
          </cell>
          <cell r="C2960" t="str">
            <v>ROUEAR 22" SPINERGYSPOXSP</v>
          </cell>
          <cell r="D2960" t="str">
            <v>ORT MOY NOIR 24RAY ORANGE</v>
          </cell>
          <cell r="E2960">
            <v>487.2</v>
          </cell>
          <cell r="F2960" t="str">
            <v>REARWHEEL22"SPINERGYSPOXS</v>
          </cell>
        </row>
        <row r="2961">
          <cell r="A2961" t="str">
            <v>1202115-C</v>
          </cell>
          <cell r="B2961" t="str">
            <v>1202115-C</v>
          </cell>
          <cell r="C2961" t="str">
            <v>ROUEAR 22" SPINERGYSPOXSP</v>
          </cell>
          <cell r="D2961" t="str">
            <v>ORT MOY NOIR 24RAY BLANCS</v>
          </cell>
          <cell r="E2961">
            <v>487.2</v>
          </cell>
          <cell r="F2961" t="str">
            <v>REARWHEEL22"SPINERGYSPOXS</v>
          </cell>
        </row>
        <row r="2962">
          <cell r="A2962" t="str">
            <v>1202116-C</v>
          </cell>
          <cell r="B2962" t="str">
            <v>1202116-C</v>
          </cell>
          <cell r="C2962" t="str">
            <v>ROUEAR 22" SPINERGYSPOXSP</v>
          </cell>
          <cell r="D2962" t="str">
            <v>ORT MOY NOIR 24RAY ROUGES</v>
          </cell>
          <cell r="E2962">
            <v>487.2</v>
          </cell>
          <cell r="F2962" t="str">
            <v>REARWHEEL22"SPINERGYSPOXS</v>
          </cell>
        </row>
        <row r="2963">
          <cell r="A2963" t="str">
            <v>1202117-C</v>
          </cell>
          <cell r="B2963" t="str">
            <v>1202117-C</v>
          </cell>
          <cell r="C2963" t="str">
            <v>ROUEAR 22" SPINERGYSPOXSP</v>
          </cell>
          <cell r="D2963" t="str">
            <v>ORT MOY NOIR 24RAY JAUNES</v>
          </cell>
          <cell r="E2963">
            <v>487.2</v>
          </cell>
          <cell r="F2963" t="str">
            <v>REARWHEEL22"SPINERGYSPOXS</v>
          </cell>
        </row>
        <row r="2964">
          <cell r="A2964" t="str">
            <v>1202118-C</v>
          </cell>
          <cell r="B2964" t="str">
            <v>1202118-C</v>
          </cell>
          <cell r="C2964" t="str">
            <v>ROUEAR 22" SPINERGYSPOXSP</v>
          </cell>
          <cell r="D2964" t="str">
            <v>ORT MOY NOIR 24 RAY BLEUS</v>
          </cell>
          <cell r="E2964">
            <v>487.2</v>
          </cell>
          <cell r="F2964" t="str">
            <v>REARWHEEL22"SPINERGYSPOXS</v>
          </cell>
        </row>
        <row r="2965">
          <cell r="A2965" t="str">
            <v>1202121-C</v>
          </cell>
          <cell r="B2965" t="str">
            <v>1202121-C</v>
          </cell>
          <cell r="C2965" t="str">
            <v>ROUEAR 22" SPINERGYSPOXSP</v>
          </cell>
          <cell r="D2965" t="str">
            <v>ORT MOY ARG 24 RAY ROSES</v>
          </cell>
          <cell r="E2965">
            <v>487.2</v>
          </cell>
          <cell r="F2965" t="str">
            <v>REARWHEEL22"SPINERGYSPOXS</v>
          </cell>
        </row>
        <row r="2966">
          <cell r="A2966" t="str">
            <v>1202123-C</v>
          </cell>
          <cell r="B2966" t="str">
            <v>1202123-C</v>
          </cell>
          <cell r="C2966" t="str">
            <v>ROUEAR 22" SPINERGYSPOXSP</v>
          </cell>
          <cell r="D2966" t="str">
            <v>ORT MOY ARG 24 RAY VERTS</v>
          </cell>
          <cell r="E2966">
            <v>487.2</v>
          </cell>
          <cell r="F2966" t="str">
            <v>REARWHEEL22"SPINERGYSPOXS</v>
          </cell>
        </row>
        <row r="2967">
          <cell r="A2967" t="str">
            <v>1202124-C</v>
          </cell>
          <cell r="B2967" t="str">
            <v>1202124-C</v>
          </cell>
          <cell r="C2967" t="str">
            <v>ROUEAR 22" SPINERGYSPOXSP</v>
          </cell>
          <cell r="D2967" t="str">
            <v>ORT MOY ARG 24 RAY ORANGE</v>
          </cell>
          <cell r="E2967">
            <v>487.2</v>
          </cell>
          <cell r="F2967" t="str">
            <v>REARWHEEL22"SPINERGYSPOXS</v>
          </cell>
        </row>
        <row r="2968">
          <cell r="A2968" t="str">
            <v>1202125-C</v>
          </cell>
          <cell r="B2968" t="str">
            <v>1202125-C</v>
          </cell>
          <cell r="C2968" t="str">
            <v>ROUEAR 22" SPINERGYSPOXSP</v>
          </cell>
          <cell r="D2968" t="str">
            <v>ORT MOY ARG 24 RAY BLANCS</v>
          </cell>
          <cell r="E2968">
            <v>487.2</v>
          </cell>
          <cell r="F2968" t="str">
            <v>REARWHEEL22"SPINERGYSPOXS</v>
          </cell>
        </row>
        <row r="2969">
          <cell r="A2969" t="str">
            <v>1202126-C</v>
          </cell>
          <cell r="B2969" t="str">
            <v>1202126-C</v>
          </cell>
          <cell r="C2969" t="str">
            <v>ROUEAR 22" SPINERGYSPOXSP</v>
          </cell>
          <cell r="D2969" t="str">
            <v>ORT MOY ARG 24 RAY ROUGES</v>
          </cell>
          <cell r="E2969">
            <v>487.2</v>
          </cell>
          <cell r="F2969" t="str">
            <v>REARWHEEL22"SPINERGYSPOXS</v>
          </cell>
        </row>
        <row r="2970">
          <cell r="A2970" t="str">
            <v>1202127-C</v>
          </cell>
          <cell r="B2970" t="str">
            <v>1202127-C</v>
          </cell>
          <cell r="C2970" t="str">
            <v>ROUEAR 22" SPINERGYSPOXSP</v>
          </cell>
          <cell r="D2970" t="str">
            <v>ORT MOY ARG 24 RAY JAUNES</v>
          </cell>
          <cell r="E2970">
            <v>487.2</v>
          </cell>
          <cell r="F2970" t="str">
            <v>REARWHEEL22"SPINERGYSPOXS</v>
          </cell>
        </row>
        <row r="2971">
          <cell r="A2971" t="str">
            <v>1202128-C</v>
          </cell>
          <cell r="B2971" t="str">
            <v>1202128-C</v>
          </cell>
          <cell r="C2971" t="str">
            <v>ROUE AR 22" SPINERGYSPOXS</v>
          </cell>
          <cell r="D2971" t="str">
            <v>PORT MOY ARG 24 RAY BLEUS</v>
          </cell>
          <cell r="E2971">
            <v>487.2</v>
          </cell>
          <cell r="F2971" t="str">
            <v>REARWHEEL22"SPINERGYSPOXS</v>
          </cell>
        </row>
        <row r="2972">
          <cell r="A2972" t="str">
            <v>1202211-C</v>
          </cell>
          <cell r="B2972" t="str">
            <v>1202211-C</v>
          </cell>
          <cell r="C2972" t="str">
            <v>ROUEAR 24" SPINERGYSPOXSP</v>
          </cell>
          <cell r="D2972" t="str">
            <v>ORT MOY NOIR 24 RAY ROSES</v>
          </cell>
          <cell r="E2972">
            <v>487.2</v>
          </cell>
          <cell r="F2972" t="str">
            <v>REARWHEEL24"SPINERGYSPOXS</v>
          </cell>
        </row>
        <row r="2973">
          <cell r="A2973" t="str">
            <v>1202213-C</v>
          </cell>
          <cell r="B2973" t="str">
            <v>1202213-C</v>
          </cell>
          <cell r="C2973" t="str">
            <v>ROUEAR 24" SPINERGYSPOXSP</v>
          </cell>
          <cell r="D2973" t="str">
            <v>ORT MOY NOIR 24 RAY VERTS</v>
          </cell>
          <cell r="E2973">
            <v>487.2</v>
          </cell>
          <cell r="F2973" t="str">
            <v>REARWHEEL24"SPINERGYSPOXS</v>
          </cell>
        </row>
        <row r="2974">
          <cell r="A2974" t="str">
            <v>1202214-C</v>
          </cell>
          <cell r="B2974" t="str">
            <v>1202214-C</v>
          </cell>
          <cell r="C2974" t="str">
            <v>ROUEAR 24" SPINERGYSPOXSP</v>
          </cell>
          <cell r="D2974" t="str">
            <v>ORT MOY NOIR 24RAY ORANGE</v>
          </cell>
          <cell r="E2974">
            <v>487.2</v>
          </cell>
          <cell r="F2974" t="str">
            <v>REARWHEEL24"SPINERGYSPOXS</v>
          </cell>
        </row>
        <row r="2975">
          <cell r="A2975" t="str">
            <v>1202215-C</v>
          </cell>
          <cell r="B2975" t="str">
            <v>1202215-C</v>
          </cell>
          <cell r="C2975" t="str">
            <v>ROUEAR 24" SPINERGYSPOXSP</v>
          </cell>
          <cell r="D2975" t="str">
            <v>ORT MOY NOIR 24RAY BLANCS</v>
          </cell>
          <cell r="E2975">
            <v>487.2</v>
          </cell>
          <cell r="F2975" t="str">
            <v>REARWHEEL24"SPINERGYSPOXS</v>
          </cell>
        </row>
        <row r="2976">
          <cell r="A2976" t="str">
            <v>1202216-C</v>
          </cell>
          <cell r="B2976" t="str">
            <v>1202216-C</v>
          </cell>
          <cell r="C2976" t="str">
            <v>ROUEAR 24" SPINERGYSPOXSP</v>
          </cell>
          <cell r="D2976" t="str">
            <v>ORT MOY NOIR 24RAY ROUGES</v>
          </cell>
          <cell r="E2976">
            <v>487.2</v>
          </cell>
          <cell r="F2976" t="str">
            <v>REARWHEEL24"SPINERGYSPOXS</v>
          </cell>
        </row>
        <row r="2977">
          <cell r="A2977" t="str">
            <v>1202217-C</v>
          </cell>
          <cell r="B2977" t="str">
            <v>1202217-C</v>
          </cell>
          <cell r="C2977" t="str">
            <v>ROUEAR 24" SPINERGYSPOXSP</v>
          </cell>
          <cell r="D2977" t="str">
            <v>ORT MOY NOIR 24RAY JAUNES</v>
          </cell>
          <cell r="E2977">
            <v>487.2</v>
          </cell>
          <cell r="F2977" t="str">
            <v>REARWHEEL24"SPINERGYSPOXS</v>
          </cell>
        </row>
        <row r="2978">
          <cell r="A2978" t="str">
            <v>1202218-C</v>
          </cell>
          <cell r="B2978" t="str">
            <v>1202218-C</v>
          </cell>
          <cell r="C2978" t="str">
            <v>ROUEAR 24" SPINERGYSPOXSP</v>
          </cell>
          <cell r="D2978" t="str">
            <v>ORT MOY NOIR 24 RAY BLEUS</v>
          </cell>
          <cell r="E2978">
            <v>487.2</v>
          </cell>
          <cell r="F2978" t="str">
            <v>REARWHEEL24"SPINERGYSPOXS</v>
          </cell>
        </row>
        <row r="2979">
          <cell r="A2979" t="str">
            <v>1202221-C</v>
          </cell>
          <cell r="B2979" t="str">
            <v>1202221-C</v>
          </cell>
          <cell r="C2979" t="str">
            <v>ROUE AR 24" SPINERGYSPOXS</v>
          </cell>
          <cell r="D2979" t="str">
            <v>PORT MOY ARG 24 RAY ROSES</v>
          </cell>
          <cell r="E2979">
            <v>487.2</v>
          </cell>
          <cell r="F2979" t="str">
            <v>REARWHEEL24"SPINERGYSPOXS</v>
          </cell>
        </row>
        <row r="2980">
          <cell r="A2980" t="str">
            <v>1202223-C</v>
          </cell>
          <cell r="B2980" t="str">
            <v>1202223-C</v>
          </cell>
          <cell r="C2980" t="str">
            <v>ROUE AR 24" SPINERGYSPOXS</v>
          </cell>
          <cell r="D2980" t="str">
            <v>PORT MOY ARG 24RAY ORANGE</v>
          </cell>
          <cell r="E2980">
            <v>487.2</v>
          </cell>
          <cell r="F2980" t="str">
            <v>REARWHEEL24"SPINERGYSPOXS</v>
          </cell>
        </row>
        <row r="2981">
          <cell r="A2981" t="str">
            <v>1202225-C</v>
          </cell>
          <cell r="B2981" t="str">
            <v>1202225-C</v>
          </cell>
          <cell r="C2981" t="str">
            <v>ROUE AR 24" SPINERGYSPOXS</v>
          </cell>
          <cell r="D2981" t="str">
            <v>PORT MOY ARG 24RAY BLANCS</v>
          </cell>
          <cell r="E2981">
            <v>487.2</v>
          </cell>
          <cell r="F2981" t="str">
            <v>REARWHEEL24"SPINERGYSPOXS</v>
          </cell>
        </row>
        <row r="2982">
          <cell r="A2982" t="str">
            <v>1202226-C</v>
          </cell>
          <cell r="B2982" t="str">
            <v>1202226-C</v>
          </cell>
          <cell r="C2982" t="str">
            <v>ROUE AR 24" SPINERGYSPOXS</v>
          </cell>
          <cell r="D2982" t="str">
            <v>PORT MOY ARG 24RAY ROUGES</v>
          </cell>
          <cell r="E2982">
            <v>487.2</v>
          </cell>
          <cell r="F2982" t="str">
            <v>REARWHEEL24"SPINERGYSPOXS</v>
          </cell>
        </row>
        <row r="2983">
          <cell r="A2983" t="str">
            <v>1202227-C</v>
          </cell>
          <cell r="B2983" t="str">
            <v>1202227-C</v>
          </cell>
          <cell r="C2983" t="str">
            <v>ROUE AR 24" SPINERGYSPOXS</v>
          </cell>
          <cell r="D2983" t="str">
            <v>PORT MOY ARG 24RAY JAUNES</v>
          </cell>
          <cell r="E2983">
            <v>487.2</v>
          </cell>
          <cell r="F2983" t="str">
            <v>REARWHEEL24"SPINERGYSPOXS</v>
          </cell>
        </row>
        <row r="2984">
          <cell r="A2984" t="str">
            <v>1202228-C</v>
          </cell>
          <cell r="B2984" t="str">
            <v>1202228-C</v>
          </cell>
          <cell r="C2984" t="str">
            <v>ROUE AR 24" SPINERGYSPOXS</v>
          </cell>
          <cell r="D2984" t="str">
            <v>PORT MOY ARG 24 RAY BLEUS</v>
          </cell>
          <cell r="E2984">
            <v>487.2</v>
          </cell>
          <cell r="F2984" t="str">
            <v>REARWHEEL24"SPINERGYSPOXS</v>
          </cell>
        </row>
        <row r="2985">
          <cell r="A2985" t="str">
            <v>1202311-C</v>
          </cell>
          <cell r="B2985" t="str">
            <v>1202311-C</v>
          </cell>
          <cell r="C2985" t="str">
            <v>ROUE AR 25" SPINERGYSPOXS</v>
          </cell>
          <cell r="D2985" t="str">
            <v>PORT MOY NOIR 24RAY ROSES</v>
          </cell>
          <cell r="E2985">
            <v>487.2</v>
          </cell>
          <cell r="F2985" t="str">
            <v>REARWHEEL25"SPINERGYSPOXS</v>
          </cell>
        </row>
        <row r="2986">
          <cell r="A2986" t="str">
            <v>1202313-C</v>
          </cell>
          <cell r="B2986" t="str">
            <v>1202313-C</v>
          </cell>
          <cell r="C2986" t="str">
            <v>ROUEAR 25" SPINERGYSPOXSP</v>
          </cell>
          <cell r="D2986" t="str">
            <v>ORT MOY NOIR 24RAY ORANGE</v>
          </cell>
          <cell r="E2986">
            <v>487.2</v>
          </cell>
          <cell r="F2986" t="str">
            <v>REARWHEEL25"SPINERGYSPOXS</v>
          </cell>
        </row>
        <row r="2987">
          <cell r="A2987" t="str">
            <v>1202314-C</v>
          </cell>
          <cell r="B2987" t="str">
            <v>1202314-C</v>
          </cell>
          <cell r="C2987" t="str">
            <v>ROUE AR 25" SPINERGYSPOXS</v>
          </cell>
          <cell r="D2987" t="str">
            <v>PORT MOY NOIR 24RAY NOIRS</v>
          </cell>
          <cell r="E2987">
            <v>487.2</v>
          </cell>
          <cell r="F2987" t="str">
            <v>REARWHEEL25"SPINERGYSPOXS</v>
          </cell>
        </row>
        <row r="2988">
          <cell r="A2988" t="str">
            <v>1202315-C</v>
          </cell>
          <cell r="B2988" t="str">
            <v>1202315-C</v>
          </cell>
          <cell r="C2988" t="str">
            <v>ROUEAR 25" SPINERGYSPOXSP</v>
          </cell>
          <cell r="D2988" t="str">
            <v>ORT MOY NOIR 24RAY BLANCS</v>
          </cell>
          <cell r="E2988">
            <v>487.2</v>
          </cell>
          <cell r="F2988" t="str">
            <v>REARWHEEL25"SPINERGYSPOXS</v>
          </cell>
        </row>
        <row r="2989">
          <cell r="A2989" t="str">
            <v>1202316-C</v>
          </cell>
          <cell r="B2989" t="str">
            <v>1202316-C</v>
          </cell>
          <cell r="C2989" t="str">
            <v>ROUEAR 25" SPINERGYSPOXSP</v>
          </cell>
          <cell r="D2989" t="str">
            <v>ORT MOY NOIR 24RAY ROUGES</v>
          </cell>
          <cell r="E2989">
            <v>487.2</v>
          </cell>
          <cell r="F2989" t="str">
            <v>REARWHEEL25"SPINERGYSPOXS</v>
          </cell>
        </row>
        <row r="2990">
          <cell r="A2990" t="str">
            <v>1202317-C</v>
          </cell>
          <cell r="B2990" t="str">
            <v>1202317-C</v>
          </cell>
          <cell r="C2990" t="str">
            <v>ROUEAR 25" SPINERGYSPOXSP</v>
          </cell>
          <cell r="D2990" t="str">
            <v>ORT MOY NOIR 24RAY JAUNES</v>
          </cell>
          <cell r="E2990">
            <v>487.2</v>
          </cell>
          <cell r="F2990" t="str">
            <v>REARWHEEL25"SPINERGYSPOXS</v>
          </cell>
        </row>
        <row r="2991">
          <cell r="A2991" t="str">
            <v>1202318-C</v>
          </cell>
          <cell r="B2991" t="str">
            <v>1202318-C</v>
          </cell>
          <cell r="C2991" t="str">
            <v>ROUEAR 25" SPINERGYSPOXSP</v>
          </cell>
          <cell r="D2991" t="str">
            <v>ORT MOY NOIR 24RAY BLEUS</v>
          </cell>
          <cell r="E2991">
            <v>487.2</v>
          </cell>
          <cell r="F2991" t="str">
            <v>REARWHEEL25"SPINERGYSPOXS</v>
          </cell>
        </row>
        <row r="2992">
          <cell r="A2992" t="str">
            <v>1202321-C</v>
          </cell>
          <cell r="B2992" t="str">
            <v>1202321-C</v>
          </cell>
          <cell r="C2992" t="str">
            <v>ROUEAR 25" SPINERGYSPOXSP</v>
          </cell>
          <cell r="D2992" t="str">
            <v>ORT MOY NOIR 24RAY ROSES</v>
          </cell>
          <cell r="E2992">
            <v>487.2</v>
          </cell>
          <cell r="F2992" t="str">
            <v>REARWHEEL25"SPINERGYSPOXS</v>
          </cell>
        </row>
        <row r="2993">
          <cell r="A2993" t="str">
            <v>1202323-C</v>
          </cell>
          <cell r="B2993" t="str">
            <v>1202323-C</v>
          </cell>
          <cell r="C2993" t="str">
            <v>ROUE AR 25" SPINERGYSPOXS</v>
          </cell>
          <cell r="D2993" t="str">
            <v>PORT MOY ARG 24RAY ORANGE</v>
          </cell>
          <cell r="E2993">
            <v>487.2</v>
          </cell>
          <cell r="F2993" t="str">
            <v>REARWHEEL25"SPINERGYSPOXS</v>
          </cell>
        </row>
        <row r="2994">
          <cell r="A2994" t="str">
            <v>1202324-C</v>
          </cell>
          <cell r="B2994" t="str">
            <v>1202324-C</v>
          </cell>
          <cell r="C2994" t="str">
            <v>ROUE AR 25" SPINERGYSPOXS</v>
          </cell>
          <cell r="D2994" t="str">
            <v>PORT MOY ARG 24 RAY NOIRS</v>
          </cell>
          <cell r="E2994">
            <v>487.2</v>
          </cell>
          <cell r="F2994" t="str">
            <v>REARWHEEL25"SPINERGYSPOXS</v>
          </cell>
        </row>
        <row r="2995">
          <cell r="A2995" t="str">
            <v>1202325-C</v>
          </cell>
          <cell r="B2995" t="str">
            <v>1202325-C</v>
          </cell>
          <cell r="C2995" t="str">
            <v>ROUE AR 25" SPINERGYSPOXS</v>
          </cell>
          <cell r="D2995" t="str">
            <v>PORT MOY ARG 24RAY BLANCS</v>
          </cell>
          <cell r="E2995">
            <v>487.2</v>
          </cell>
          <cell r="F2995" t="str">
            <v>REARWHEEL25"SPINERGYSPOXS</v>
          </cell>
        </row>
        <row r="2996">
          <cell r="A2996" t="str">
            <v>1202326-C</v>
          </cell>
          <cell r="B2996" t="str">
            <v>1202326-C</v>
          </cell>
          <cell r="C2996" t="str">
            <v>ROUE AR 25" SPINERGYSPOXS</v>
          </cell>
          <cell r="D2996" t="str">
            <v>PORT MOY ARG 24RAY ROUGES</v>
          </cell>
          <cell r="E2996">
            <v>487.2</v>
          </cell>
          <cell r="F2996" t="str">
            <v>REARWHEEL25"SPINERGYSPOXS</v>
          </cell>
        </row>
        <row r="2997">
          <cell r="A2997" t="str">
            <v>1202327-C</v>
          </cell>
          <cell r="B2997" t="str">
            <v>1202327-C</v>
          </cell>
          <cell r="C2997" t="str">
            <v>ROUE AR 25" SPINERGYSPOXS</v>
          </cell>
          <cell r="D2997" t="str">
            <v>PORT MOY ARG 24RAY JAUNES</v>
          </cell>
          <cell r="E2997">
            <v>487.2</v>
          </cell>
          <cell r="F2997" t="str">
            <v>REARWHEEL25"SPINERGYSPOXS</v>
          </cell>
        </row>
        <row r="2998">
          <cell r="A2998" t="str">
            <v>1202328-C</v>
          </cell>
          <cell r="B2998" t="str">
            <v>1202328-C</v>
          </cell>
          <cell r="C2998" t="str">
            <v>ROUE AR 25" SPINERGYSPOXS</v>
          </cell>
          <cell r="D2998" t="str">
            <v>PORT MOY ARG 24 RAY BLEUS</v>
          </cell>
          <cell r="E2998">
            <v>487.2</v>
          </cell>
          <cell r="F2998" t="str">
            <v>REARWHEEL25"SPINERGYSPOXS</v>
          </cell>
        </row>
        <row r="2999">
          <cell r="A2999" t="str">
            <v>1202411-C</v>
          </cell>
          <cell r="B2999" t="str">
            <v>1202411-C</v>
          </cell>
          <cell r="C2999" t="str">
            <v>ROUE AR 26" SPINERGYSPOXS</v>
          </cell>
          <cell r="D2999" t="str">
            <v>PORT MOY NOIR 24RAY ROSES</v>
          </cell>
          <cell r="E2999">
            <v>487.2</v>
          </cell>
          <cell r="F2999" t="str">
            <v>REARWHEEL26"SPINERGYSPOXS</v>
          </cell>
        </row>
        <row r="3000">
          <cell r="A3000" t="str">
            <v>1202413-C</v>
          </cell>
          <cell r="B3000" t="str">
            <v>1202413-C</v>
          </cell>
          <cell r="C3000" t="str">
            <v>ROUEAR 26" SPINERGYSPOXSP</v>
          </cell>
          <cell r="D3000" t="str">
            <v>ORT MOY NOIR 24RAY ORANGE</v>
          </cell>
          <cell r="E3000">
            <v>487.2</v>
          </cell>
          <cell r="F3000" t="str">
            <v>REARWHEEL26"SPINERGYSPOXS</v>
          </cell>
        </row>
        <row r="3001">
          <cell r="A3001" t="str">
            <v>1202414-C</v>
          </cell>
          <cell r="B3001" t="str">
            <v>1202414-C</v>
          </cell>
          <cell r="C3001" t="str">
            <v>ROUE AR 26" SPINERGYSPOXS</v>
          </cell>
          <cell r="D3001" t="str">
            <v>PORT MOY NOIR 24RAY NOIRS</v>
          </cell>
          <cell r="E3001">
            <v>487.2</v>
          </cell>
          <cell r="F3001" t="str">
            <v>REARWHEEL26"SPINERGYSPOXS</v>
          </cell>
        </row>
        <row r="3002">
          <cell r="A3002" t="str">
            <v>1202415-C</v>
          </cell>
          <cell r="B3002" t="str">
            <v>1202415-C</v>
          </cell>
          <cell r="C3002" t="str">
            <v>ROUEAR 26" SPINERGYSPOXSP</v>
          </cell>
          <cell r="D3002" t="str">
            <v>ORT MOY NOIR 24RAY BLANCS</v>
          </cell>
          <cell r="E3002">
            <v>487.2</v>
          </cell>
          <cell r="F3002" t="str">
            <v>REARWHEEL26"SPINERGYSPOXS</v>
          </cell>
        </row>
        <row r="3003">
          <cell r="A3003" t="str">
            <v>1202416-C</v>
          </cell>
          <cell r="B3003" t="str">
            <v>1202416-C</v>
          </cell>
          <cell r="C3003" t="str">
            <v>ROUEAR 26" SPINERGYSPOXSP</v>
          </cell>
          <cell r="D3003" t="str">
            <v>ORT MOY NOIR 24RAY ROUGES</v>
          </cell>
          <cell r="E3003">
            <v>487.2</v>
          </cell>
          <cell r="F3003" t="str">
            <v>REARWHEEL26"SPINERGYSPOXS</v>
          </cell>
        </row>
        <row r="3004">
          <cell r="A3004" t="str">
            <v>1202417-C</v>
          </cell>
          <cell r="B3004" t="str">
            <v>1202417-C</v>
          </cell>
          <cell r="C3004" t="str">
            <v>ROUEAR 26" SPINERGYSPOXSP</v>
          </cell>
          <cell r="D3004" t="str">
            <v>ORT MOY NOIR 24RAY JAUNES</v>
          </cell>
          <cell r="E3004">
            <v>487.2</v>
          </cell>
          <cell r="F3004" t="str">
            <v>REARWHEEL26"SPINERGYSPOXS</v>
          </cell>
        </row>
        <row r="3005">
          <cell r="A3005" t="str">
            <v>1202418-C</v>
          </cell>
          <cell r="B3005" t="str">
            <v>1202418-C</v>
          </cell>
          <cell r="C3005" t="str">
            <v>ROUE AR 26" SPINERGYSPOXS</v>
          </cell>
          <cell r="D3005" t="str">
            <v>PORT MOY NOIR 24RAY BLEUS</v>
          </cell>
          <cell r="E3005">
            <v>487.2</v>
          </cell>
          <cell r="F3005" t="str">
            <v>REARWHEEL26"SPINERGYSPOXS</v>
          </cell>
        </row>
        <row r="3006">
          <cell r="A3006" t="str">
            <v>1202421-C</v>
          </cell>
          <cell r="B3006" t="str">
            <v>1202421-C</v>
          </cell>
          <cell r="C3006" t="str">
            <v>ROUE AR 26" SPINERGYSPOXS</v>
          </cell>
          <cell r="D3006" t="str">
            <v>PORT MOY ARG 24 RAY ROSES</v>
          </cell>
          <cell r="E3006">
            <v>487.2</v>
          </cell>
          <cell r="F3006" t="str">
            <v>REARWHEEL26"SPINERGYSPOXS</v>
          </cell>
        </row>
        <row r="3007">
          <cell r="A3007" t="str">
            <v>1202423-C</v>
          </cell>
          <cell r="B3007" t="str">
            <v>1202423-C</v>
          </cell>
          <cell r="C3007" t="str">
            <v>ROUE AR 26" SPINERGYSPOXS</v>
          </cell>
          <cell r="D3007" t="str">
            <v>PORT MOY ARG 24RAY ORANGE</v>
          </cell>
          <cell r="E3007">
            <v>487.2</v>
          </cell>
          <cell r="F3007" t="str">
            <v>REARWHEEL26"SPINERGYSPOXS</v>
          </cell>
        </row>
        <row r="3008">
          <cell r="A3008" t="str">
            <v>1202424-C</v>
          </cell>
          <cell r="B3008" t="str">
            <v>1202424-C</v>
          </cell>
          <cell r="C3008" t="str">
            <v>ROUE AR 26" SPINERGYSPOXS</v>
          </cell>
          <cell r="D3008" t="str">
            <v>PORT MOY ARG 24 RAY NOIRS</v>
          </cell>
          <cell r="E3008">
            <v>487.2</v>
          </cell>
          <cell r="F3008" t="str">
            <v>REARWHEEL26"SPINERGYSPOXS</v>
          </cell>
        </row>
        <row r="3009">
          <cell r="A3009" t="str">
            <v>1202425-C</v>
          </cell>
          <cell r="B3009" t="str">
            <v>1202425-C</v>
          </cell>
          <cell r="C3009" t="str">
            <v>ROUE AR 26" SPINERGYSPOXS</v>
          </cell>
          <cell r="D3009" t="str">
            <v>PORT MOY ARG 24RAY BLANCS</v>
          </cell>
          <cell r="E3009">
            <v>487.2</v>
          </cell>
          <cell r="F3009" t="str">
            <v>REARWHEEL26"SPINERGYSPOXS</v>
          </cell>
        </row>
        <row r="3010">
          <cell r="A3010" t="str">
            <v>1202426-C</v>
          </cell>
          <cell r="B3010" t="str">
            <v>1202426-C</v>
          </cell>
          <cell r="C3010" t="str">
            <v>ROUE AR 26" SPINERGYSPOXS</v>
          </cell>
          <cell r="D3010" t="str">
            <v>PORT MOY ARG 24RAY ROUGES</v>
          </cell>
          <cell r="E3010">
            <v>487.2</v>
          </cell>
          <cell r="F3010" t="str">
            <v>REARWHEEL26"SPINERGYSPOXS</v>
          </cell>
        </row>
        <row r="3011">
          <cell r="A3011" t="str">
            <v>1202427-C</v>
          </cell>
          <cell r="B3011" t="str">
            <v>1202427-C</v>
          </cell>
          <cell r="C3011" t="str">
            <v>ROUEAR 26" SPINERGYSPOXSP</v>
          </cell>
          <cell r="D3011" t="str">
            <v>ORT MOY ARG 24 RAY JAUNES</v>
          </cell>
          <cell r="E3011">
            <v>487.2</v>
          </cell>
          <cell r="F3011" t="str">
            <v>REARWHEEL26"SPINERGYSPOXS</v>
          </cell>
        </row>
        <row r="3012">
          <cell r="A3012" t="str">
            <v>1202428-C</v>
          </cell>
          <cell r="B3012" t="str">
            <v>1202428-C</v>
          </cell>
          <cell r="C3012" t="str">
            <v>ROUE AR 26" SPINERGYSPOXS</v>
          </cell>
          <cell r="D3012" t="str">
            <v>PORT MOY ARG 24 RAY BLEUS</v>
          </cell>
          <cell r="E3012">
            <v>487.2</v>
          </cell>
          <cell r="F3012" t="str">
            <v>REARWHEEL26"SPINERGYSPOXS</v>
          </cell>
        </row>
        <row r="3013">
          <cell r="A3013" t="str">
            <v>1203111-C</v>
          </cell>
          <cell r="B3013" t="str">
            <v>1203111-C</v>
          </cell>
          <cell r="C3013" t="str">
            <v>ROUE AR 22" SPINERGY LX M</v>
          </cell>
          <cell r="D3013" t="str">
            <v>OYEU NOIR 12 RAYONS ROSES</v>
          </cell>
          <cell r="E3013">
            <v>487.2</v>
          </cell>
          <cell r="F3013" t="str">
            <v>REARWHEEL 22" SPINERGY LX</v>
          </cell>
        </row>
        <row r="3014">
          <cell r="A3014" t="str">
            <v>1203112-C</v>
          </cell>
          <cell r="B3014" t="str">
            <v>1203112-C</v>
          </cell>
          <cell r="C3014" t="str">
            <v>ROUE AR 22" SPINERGY LX M</v>
          </cell>
          <cell r="D3014" t="str">
            <v>OYEU NOIR 12 RAYONS VERTS</v>
          </cell>
          <cell r="E3014">
            <v>487.2</v>
          </cell>
          <cell r="F3014" t="str">
            <v>REARWHEEL 22" SPINERGY LX</v>
          </cell>
        </row>
        <row r="3015">
          <cell r="A3015" t="str">
            <v>1203113-C</v>
          </cell>
          <cell r="B3015" t="str">
            <v>1203113-C</v>
          </cell>
          <cell r="C3015" t="str">
            <v>ROUE AR 22" SPINERGY LX M</v>
          </cell>
          <cell r="D3015" t="str">
            <v>OYEU NOIR 12 RAY ORANGE</v>
          </cell>
          <cell r="E3015">
            <v>487.2</v>
          </cell>
          <cell r="F3015" t="str">
            <v>REARWHEEL 22" SPINERGY LX</v>
          </cell>
        </row>
        <row r="3016">
          <cell r="A3016" t="str">
            <v>1203114-C</v>
          </cell>
          <cell r="B3016" t="str">
            <v>1203114-C</v>
          </cell>
          <cell r="C3016" t="str">
            <v>ROUE AR 22" SPINERGY LX M</v>
          </cell>
          <cell r="D3016" t="str">
            <v>OYEU NOIR 12 RAYONS NOIRS</v>
          </cell>
          <cell r="E3016">
            <v>487.2</v>
          </cell>
          <cell r="F3016" t="str">
            <v>REARWHEEL 22" SPINERGY LX</v>
          </cell>
        </row>
        <row r="3017">
          <cell r="A3017" t="str">
            <v>1203115-C</v>
          </cell>
          <cell r="B3017" t="str">
            <v>1203115-C</v>
          </cell>
          <cell r="C3017" t="str">
            <v>ROUE AR 22" SPINERGY LX M</v>
          </cell>
          <cell r="D3017" t="str">
            <v>OYEU NOIR 12 RAY BLANCS</v>
          </cell>
          <cell r="E3017">
            <v>487.2</v>
          </cell>
          <cell r="F3017" t="str">
            <v>REARWHEEL 22" SPINERGY LX</v>
          </cell>
        </row>
        <row r="3018">
          <cell r="A3018" t="str">
            <v>1203116-C</v>
          </cell>
          <cell r="B3018" t="str">
            <v>1203116-C</v>
          </cell>
          <cell r="C3018" t="str">
            <v>ROUE AR 22" SPINERGY LX M</v>
          </cell>
          <cell r="D3018" t="str">
            <v>OYEU NOIR 12 RAY ROUGES</v>
          </cell>
          <cell r="E3018">
            <v>487.2</v>
          </cell>
          <cell r="F3018" t="str">
            <v>REARWHEEL 22" SPINERGY LX</v>
          </cell>
        </row>
        <row r="3019">
          <cell r="A3019" t="str">
            <v>1203117-C</v>
          </cell>
          <cell r="B3019" t="str">
            <v>1203117-C</v>
          </cell>
          <cell r="C3019" t="str">
            <v>ROUE AR 22" SPINERGY LX M</v>
          </cell>
          <cell r="D3019" t="str">
            <v>OYEU NOIR 12 RAY JAUNES</v>
          </cell>
          <cell r="E3019">
            <v>487.2</v>
          </cell>
          <cell r="F3019" t="str">
            <v>REARWHEEL 22" SPINERGY LX</v>
          </cell>
        </row>
        <row r="3020">
          <cell r="A3020" t="str">
            <v>1203118-C</v>
          </cell>
          <cell r="B3020" t="str">
            <v>1203118-C</v>
          </cell>
          <cell r="C3020" t="str">
            <v>ROUE AR 22" SPINERGY LX M</v>
          </cell>
          <cell r="D3020" t="str">
            <v>OYEU NOIR 12 RAYONS BLEUS</v>
          </cell>
          <cell r="E3020">
            <v>487.2</v>
          </cell>
          <cell r="F3020" t="str">
            <v>REARWHEEL 22" SPINERGY LX</v>
          </cell>
        </row>
        <row r="3021">
          <cell r="A3021" t="str">
            <v>1203121-C</v>
          </cell>
          <cell r="B3021" t="str">
            <v>1203121-C</v>
          </cell>
          <cell r="C3021" t="str">
            <v>ROUE AR 22" SPINERGY LX M</v>
          </cell>
          <cell r="D3021" t="str">
            <v>OYEU ARGENT 12 RAY ROSES</v>
          </cell>
          <cell r="E3021">
            <v>487.2</v>
          </cell>
          <cell r="F3021" t="str">
            <v>REARWHEEL 22" SPINERGY LX</v>
          </cell>
        </row>
        <row r="3022">
          <cell r="A3022" t="str">
            <v>1203122-C</v>
          </cell>
          <cell r="B3022" t="str">
            <v>1203122-C</v>
          </cell>
          <cell r="C3022" t="str">
            <v>ROUE AR 22" SPINERGY LX M</v>
          </cell>
          <cell r="D3022" t="str">
            <v>OYEU ARGENT 12 RAY VERTS</v>
          </cell>
          <cell r="E3022">
            <v>487.2</v>
          </cell>
          <cell r="F3022" t="str">
            <v>REARWHEEL 22" SPINERGY LX</v>
          </cell>
        </row>
        <row r="3023">
          <cell r="A3023" t="str">
            <v>1203123-C</v>
          </cell>
          <cell r="B3023" t="str">
            <v>1203123-C</v>
          </cell>
          <cell r="C3023" t="str">
            <v>ROUE AR 22" SPINERGY LX M</v>
          </cell>
          <cell r="D3023" t="str">
            <v>OYEU ARGENT 12 RAY ORANGE</v>
          </cell>
          <cell r="E3023">
            <v>487.2</v>
          </cell>
          <cell r="F3023" t="str">
            <v>REARWHEEL22"SPINERGY LX S</v>
          </cell>
        </row>
        <row r="3024">
          <cell r="A3024" t="str">
            <v>1203124-C</v>
          </cell>
          <cell r="B3024" t="str">
            <v>1203124-C</v>
          </cell>
          <cell r="C3024" t="str">
            <v>ROUE AR 22" SPINERGY LX M</v>
          </cell>
          <cell r="D3024" t="str">
            <v>OYEU ARGENT 12 RAY NOIRS</v>
          </cell>
          <cell r="E3024">
            <v>487.2</v>
          </cell>
          <cell r="F3024" t="str">
            <v>REARWHEEL 22" SPINERGY LX</v>
          </cell>
        </row>
        <row r="3025">
          <cell r="A3025" t="str">
            <v>1203125-C</v>
          </cell>
          <cell r="B3025" t="str">
            <v>1203125-C</v>
          </cell>
          <cell r="C3025" t="str">
            <v>ROUE AR 22" SPINERGY LX M</v>
          </cell>
          <cell r="D3025" t="str">
            <v>OYEU ARGENT 12 RAY BLANCS</v>
          </cell>
          <cell r="E3025">
            <v>487.2</v>
          </cell>
          <cell r="F3025" t="str">
            <v>REARWHEEL 22" SPINERGY LX</v>
          </cell>
        </row>
        <row r="3026">
          <cell r="A3026" t="str">
            <v>1203126-C</v>
          </cell>
          <cell r="B3026" t="str">
            <v>1203126-C</v>
          </cell>
          <cell r="C3026" t="str">
            <v>ROUE AR 22" SPINERGY LX M</v>
          </cell>
          <cell r="D3026" t="str">
            <v>OYEU ARGENT 12 RAY ROUGES</v>
          </cell>
          <cell r="E3026">
            <v>487.2</v>
          </cell>
          <cell r="F3026" t="str">
            <v>REARWHEEL 22" SPINERGY LX</v>
          </cell>
        </row>
        <row r="3027">
          <cell r="A3027" t="str">
            <v>1203127-C</v>
          </cell>
          <cell r="B3027" t="str">
            <v>1203127-C</v>
          </cell>
          <cell r="C3027" t="str">
            <v>ROUE AR 22" SPINERGY LX M</v>
          </cell>
          <cell r="D3027" t="str">
            <v>OYEU ARGENT 12 RAY JAUNES</v>
          </cell>
          <cell r="E3027">
            <v>487.2</v>
          </cell>
          <cell r="F3027" t="str">
            <v>REARWHEEL22" SPINERGY LX</v>
          </cell>
        </row>
        <row r="3028">
          <cell r="A3028" t="str">
            <v>1203128-C</v>
          </cell>
          <cell r="B3028" t="str">
            <v>1203128-C</v>
          </cell>
          <cell r="C3028" t="str">
            <v>ROUE AR 22" SPINERGY LX M</v>
          </cell>
          <cell r="D3028" t="str">
            <v>OYEU ARGENT 12 RAY BLEUS</v>
          </cell>
          <cell r="E3028">
            <v>487.2</v>
          </cell>
          <cell r="F3028" t="str">
            <v>REARWHEEL 22" SPINERGY LX</v>
          </cell>
        </row>
        <row r="3029">
          <cell r="A3029" t="str">
            <v>1203211-C</v>
          </cell>
          <cell r="B3029" t="str">
            <v>1203211-C</v>
          </cell>
          <cell r="C3029" t="str">
            <v>ROUE AR 24" SPINERGY LX M</v>
          </cell>
          <cell r="D3029" t="str">
            <v>OYEU NOIR 12 RAYONS ROSES</v>
          </cell>
          <cell r="E3029">
            <v>487.2</v>
          </cell>
          <cell r="F3029" t="str">
            <v>REARWHEEL 24" SPINERGY LX</v>
          </cell>
        </row>
        <row r="3030">
          <cell r="A3030" t="str">
            <v>1203212-C</v>
          </cell>
          <cell r="B3030" t="str">
            <v>1203212-C</v>
          </cell>
          <cell r="C3030" t="str">
            <v>ROUE AR 24" SPINERGY LX M</v>
          </cell>
          <cell r="D3030" t="str">
            <v>OYEU NOIR 12 RAYONS VERTS</v>
          </cell>
          <cell r="E3030">
            <v>487.2</v>
          </cell>
          <cell r="F3030" t="str">
            <v>REARWHEEL 24" SPINERGY LX</v>
          </cell>
        </row>
        <row r="3031">
          <cell r="A3031" t="str">
            <v>1203213-C</v>
          </cell>
          <cell r="B3031" t="str">
            <v>1203213-C</v>
          </cell>
          <cell r="C3031" t="str">
            <v>ROUE AR 24" SPINERGY LX M</v>
          </cell>
          <cell r="D3031" t="str">
            <v>OYEU NOIR 12 RAY ORANGE</v>
          </cell>
          <cell r="E3031">
            <v>487.2</v>
          </cell>
          <cell r="F3031" t="str">
            <v>REARWHEEL 24" SPINERGY LX</v>
          </cell>
        </row>
        <row r="3032">
          <cell r="A3032" t="str">
            <v>1203214-C</v>
          </cell>
          <cell r="B3032" t="str">
            <v>1203214-C</v>
          </cell>
          <cell r="C3032" t="str">
            <v>ROUE AR 24" SPINERGY LX M</v>
          </cell>
          <cell r="D3032" t="str">
            <v>OYEU NOIR 12 RAYONS NOIRS</v>
          </cell>
          <cell r="E3032">
            <v>487.2</v>
          </cell>
          <cell r="F3032" t="str">
            <v>REARWHEEL 24" SPINERGY LX</v>
          </cell>
        </row>
        <row r="3033">
          <cell r="A3033" t="str">
            <v>1203215-C</v>
          </cell>
          <cell r="B3033" t="str">
            <v>1203215-C</v>
          </cell>
          <cell r="C3033" t="str">
            <v>ROUE AR 24" SPINERGY LX M</v>
          </cell>
          <cell r="D3033" t="str">
            <v>OYEU NOIR 12 RAY BLANCS</v>
          </cell>
          <cell r="E3033">
            <v>487.2</v>
          </cell>
          <cell r="F3033" t="str">
            <v>REARWHEEL 24" SPINERGY LX</v>
          </cell>
        </row>
        <row r="3034">
          <cell r="A3034" t="str">
            <v>1203216-C</v>
          </cell>
          <cell r="B3034" t="str">
            <v>1203216-C</v>
          </cell>
          <cell r="C3034" t="str">
            <v>ROUE AR 24" SPINERGY LX M</v>
          </cell>
          <cell r="D3034" t="str">
            <v>OYEU NOIR 12 RAY ROUGES</v>
          </cell>
          <cell r="E3034">
            <v>487.2</v>
          </cell>
          <cell r="F3034" t="str">
            <v>REARWHEEL 24" SPINERGY LX</v>
          </cell>
        </row>
        <row r="3035">
          <cell r="A3035" t="str">
            <v>1203217-C</v>
          </cell>
          <cell r="B3035" t="str">
            <v>1203217-C</v>
          </cell>
          <cell r="C3035" t="str">
            <v>ROUE AR 24" SPINERGY LX M</v>
          </cell>
          <cell r="D3035" t="str">
            <v>OYEU NOIR 12 RAY JAUNES</v>
          </cell>
          <cell r="E3035">
            <v>487.2</v>
          </cell>
          <cell r="F3035" t="str">
            <v>REARWHEEL 24" SPINERGY LX</v>
          </cell>
        </row>
        <row r="3036">
          <cell r="A3036" t="str">
            <v>1203218-C</v>
          </cell>
          <cell r="B3036" t="str">
            <v>1203218-C</v>
          </cell>
          <cell r="C3036" t="str">
            <v>ROUE AR 24" SPINERGY LX M</v>
          </cell>
          <cell r="D3036" t="str">
            <v>OYEU NOIR 12 RAYONS BLEUS</v>
          </cell>
          <cell r="E3036">
            <v>487.2</v>
          </cell>
          <cell r="F3036" t="str">
            <v>REARWHEEL 24" SPINERGY LX</v>
          </cell>
        </row>
        <row r="3037">
          <cell r="A3037" t="str">
            <v>1203221-C</v>
          </cell>
          <cell r="B3037" t="str">
            <v>1203221-C</v>
          </cell>
          <cell r="C3037" t="str">
            <v>ROUE AR 24" SPINERGY LX M</v>
          </cell>
          <cell r="D3037" t="str">
            <v>OYEU ARGENT 12 RAY ROSES</v>
          </cell>
          <cell r="E3037">
            <v>487.2</v>
          </cell>
          <cell r="F3037" t="str">
            <v>REARWHEEL 24" SPINERGY LX</v>
          </cell>
        </row>
        <row r="3038">
          <cell r="A3038" t="str">
            <v>1203222-C</v>
          </cell>
          <cell r="B3038" t="str">
            <v>1203222-C</v>
          </cell>
          <cell r="C3038" t="str">
            <v>ROUE AR 24" SPINERGY LX M</v>
          </cell>
          <cell r="D3038" t="str">
            <v>OYEU ARGENT 12 RAY VERTS</v>
          </cell>
          <cell r="E3038">
            <v>487.2</v>
          </cell>
          <cell r="F3038" t="str">
            <v>REARWHEEL 24" SPINERGY LX</v>
          </cell>
        </row>
        <row r="3039">
          <cell r="A3039" t="str">
            <v>1203223-C</v>
          </cell>
          <cell r="B3039" t="str">
            <v>1203223-C</v>
          </cell>
          <cell r="C3039" t="str">
            <v>ROUE AR 24" SPINERGY LX M</v>
          </cell>
          <cell r="D3039" t="str">
            <v>OYEU ARGENT 12 RAY ORANGE</v>
          </cell>
          <cell r="E3039">
            <v>487.2</v>
          </cell>
          <cell r="F3039" t="str">
            <v>REARWHEEL24"SPINERGY LX S</v>
          </cell>
        </row>
        <row r="3040">
          <cell r="A3040" t="str">
            <v>1203224-C</v>
          </cell>
          <cell r="B3040" t="str">
            <v>1203224-C</v>
          </cell>
          <cell r="C3040" t="str">
            <v>ROUE AR 24" SPINERGY LX M</v>
          </cell>
          <cell r="D3040" t="str">
            <v>OYEU ARGENT 12 RAY NOIRS</v>
          </cell>
          <cell r="E3040">
            <v>487.2</v>
          </cell>
          <cell r="F3040" t="str">
            <v>REARWHEEL 24" SPINERGY LX</v>
          </cell>
        </row>
        <row r="3041">
          <cell r="A3041" t="str">
            <v>1203225-C</v>
          </cell>
          <cell r="B3041" t="str">
            <v>1203225-C</v>
          </cell>
          <cell r="C3041" t="str">
            <v>ROUE AR 24" SPINERGY LX M</v>
          </cell>
          <cell r="D3041" t="str">
            <v>OYEU ARGENT 12 RAY BLANCS</v>
          </cell>
          <cell r="E3041">
            <v>487.2</v>
          </cell>
          <cell r="F3041" t="str">
            <v>REARWHEEL 24" SPINERGY LX</v>
          </cell>
        </row>
        <row r="3042">
          <cell r="A3042" t="str">
            <v>1203226-C</v>
          </cell>
          <cell r="B3042" t="str">
            <v>1203226-C</v>
          </cell>
          <cell r="C3042" t="str">
            <v>ROUE AR 24" SPINERGY LX M</v>
          </cell>
          <cell r="D3042" t="str">
            <v>OYEU ARGENT 12 RAY ROUGES</v>
          </cell>
          <cell r="E3042">
            <v>487.2</v>
          </cell>
          <cell r="F3042" t="str">
            <v>REARWHEEL 24" SPINERGY LX</v>
          </cell>
        </row>
        <row r="3043">
          <cell r="A3043" t="str">
            <v>1203227-C</v>
          </cell>
          <cell r="B3043" t="str">
            <v>1203227-C</v>
          </cell>
          <cell r="C3043" t="str">
            <v>ROUE AR 24" SPINERGY LX M</v>
          </cell>
          <cell r="D3043" t="str">
            <v>OYEU ARGENT 12 RAY JAUNES</v>
          </cell>
          <cell r="E3043">
            <v>487.2</v>
          </cell>
          <cell r="F3043" t="str">
            <v>REARWHEEL24" SPINERGY LX</v>
          </cell>
        </row>
        <row r="3044">
          <cell r="A3044" t="str">
            <v>1203228-C</v>
          </cell>
          <cell r="B3044" t="str">
            <v>1203228-C</v>
          </cell>
          <cell r="C3044" t="str">
            <v>ROUE AR 24" SPINERGY LX M</v>
          </cell>
          <cell r="D3044" t="str">
            <v>OYEU ARGENT 12 RAY BLEUS</v>
          </cell>
          <cell r="E3044">
            <v>487.2</v>
          </cell>
          <cell r="F3044" t="str">
            <v>REARWHEEL 24" SPINERGY LX</v>
          </cell>
        </row>
        <row r="3045">
          <cell r="A3045" t="str">
            <v>1203229-C</v>
          </cell>
          <cell r="B3045" t="str">
            <v>1203229-C</v>
          </cell>
          <cell r="C3045" t="str">
            <v>ROUE AR 25" SPINERGYLX MO</v>
          </cell>
          <cell r="D3045" t="str">
            <v>Y NOIR 12RAY BLEUS/BLANCS</v>
          </cell>
          <cell r="E3045">
            <v>487.2</v>
          </cell>
          <cell r="F3045" t="str">
            <v>REARWHEEL25" SPINERGY LX</v>
          </cell>
        </row>
        <row r="3046">
          <cell r="A3046" t="str">
            <v>1203311-C</v>
          </cell>
          <cell r="B3046" t="str">
            <v>1203311-C</v>
          </cell>
          <cell r="C3046" t="str">
            <v>ROUE AR 25" SPINERGY LX M</v>
          </cell>
          <cell r="D3046" t="str">
            <v>OYEU NOIR 12 RAYONS ROSES</v>
          </cell>
          <cell r="E3046">
            <v>487.2</v>
          </cell>
          <cell r="F3046" t="str">
            <v>REARWHEEL 25" SPINERGY LX</v>
          </cell>
        </row>
        <row r="3047">
          <cell r="A3047" t="str">
            <v>1203312-C</v>
          </cell>
          <cell r="B3047" t="str">
            <v>1203312-C</v>
          </cell>
          <cell r="C3047" t="str">
            <v>ROUE AR 25" SPINERGY LX M</v>
          </cell>
          <cell r="D3047" t="str">
            <v>OYEU NOIR 12 RAYONS VERTS</v>
          </cell>
          <cell r="E3047">
            <v>487.2</v>
          </cell>
          <cell r="F3047" t="str">
            <v>REARWHEEL 25" SPINERGY LX</v>
          </cell>
        </row>
        <row r="3048">
          <cell r="A3048" t="str">
            <v>1203313-C</v>
          </cell>
          <cell r="B3048" t="str">
            <v>1203313-C</v>
          </cell>
          <cell r="C3048" t="str">
            <v>ROUE AR 25" SPINERGY LX M</v>
          </cell>
          <cell r="D3048" t="str">
            <v>OYEU NOIR 12 RAY ORANGE</v>
          </cell>
          <cell r="E3048">
            <v>487.2</v>
          </cell>
          <cell r="F3048" t="str">
            <v>REARWHEEL 25" SPINERGY LX</v>
          </cell>
        </row>
        <row r="3049">
          <cell r="A3049" t="str">
            <v>1203314-C</v>
          </cell>
          <cell r="B3049" t="str">
            <v>1203314-C</v>
          </cell>
          <cell r="C3049" t="str">
            <v>ROUE AR 25" SPINERGY LX M</v>
          </cell>
          <cell r="D3049" t="str">
            <v>OYEU NOIR 12 RAYONS NOIRS</v>
          </cell>
          <cell r="E3049">
            <v>487.2</v>
          </cell>
          <cell r="F3049" t="str">
            <v>REARWHEEL 25" SPINERGY LX</v>
          </cell>
        </row>
        <row r="3050">
          <cell r="A3050" t="str">
            <v>1203314R</v>
          </cell>
          <cell r="B3050" t="str">
            <v>1203314R</v>
          </cell>
          <cell r="C3050" t="str">
            <v>ROUEAR25" SPINERGYLX MOYN</v>
          </cell>
          <cell r="D3050" t="str">
            <v>OIR 12RAY NOIRS SANS PNEU</v>
          </cell>
          <cell r="E3050">
            <v>2027</v>
          </cell>
          <cell r="F3050" t="str">
            <v>REARWHEEL25"SPINERGYLX BL</v>
          </cell>
        </row>
        <row r="3051">
          <cell r="A3051" t="str">
            <v>1203314R-C</v>
          </cell>
          <cell r="B3051" t="str">
            <v>1203314R-C</v>
          </cell>
          <cell r="C3051" t="str">
            <v>ROUEAR25" SPINERGYLX MOYN</v>
          </cell>
          <cell r="D3051" t="str">
            <v>OIR 12RAY NOIRS SANS PNEU</v>
          </cell>
          <cell r="E3051">
            <v>487.2</v>
          </cell>
          <cell r="F3051" t="str">
            <v>REARWHEEL25"SPINERGYLX BL</v>
          </cell>
        </row>
        <row r="3052">
          <cell r="A3052" t="str">
            <v>1203315-C</v>
          </cell>
          <cell r="B3052" t="str">
            <v>1203315-C</v>
          </cell>
          <cell r="C3052" t="str">
            <v>ROUE AR 25" SPINERGY LX M</v>
          </cell>
          <cell r="D3052" t="str">
            <v>OY NOIR 12 RAY BLANCS</v>
          </cell>
          <cell r="E3052">
            <v>487.2</v>
          </cell>
          <cell r="F3052" t="str">
            <v>REARWHEEL 25" SPINERGY LX</v>
          </cell>
        </row>
        <row r="3053">
          <cell r="A3053" t="str">
            <v>1203316-C</v>
          </cell>
          <cell r="B3053" t="str">
            <v>1203316-C</v>
          </cell>
          <cell r="C3053" t="str">
            <v>ROUE AR 25" SPINERGY LX M</v>
          </cell>
          <cell r="D3053" t="str">
            <v>OYEU NOIR 12 RAY ROUGES</v>
          </cell>
          <cell r="E3053">
            <v>487.2</v>
          </cell>
          <cell r="F3053" t="str">
            <v>REARWHEEL 25" SPINERGY LX</v>
          </cell>
        </row>
        <row r="3054">
          <cell r="A3054" t="str">
            <v>1203317-C</v>
          </cell>
          <cell r="B3054" t="str">
            <v>1203317-C</v>
          </cell>
          <cell r="C3054" t="str">
            <v>ROUE AR 25" SPINERGY LX M</v>
          </cell>
          <cell r="D3054" t="str">
            <v>OYEU NOIR 12 RAY JAUNES</v>
          </cell>
          <cell r="E3054">
            <v>487.2</v>
          </cell>
          <cell r="F3054" t="str">
            <v>REARWHEEL 25" SPINERGY LX</v>
          </cell>
        </row>
        <row r="3055">
          <cell r="A3055" t="str">
            <v>1203318-C</v>
          </cell>
          <cell r="B3055" t="str">
            <v>1203318-C</v>
          </cell>
          <cell r="C3055" t="str">
            <v>ROUE AR 25" SPINERGY LX M</v>
          </cell>
          <cell r="D3055" t="str">
            <v>OYEU NOIR 12 RAYONS BLEUS</v>
          </cell>
          <cell r="E3055">
            <v>487.2</v>
          </cell>
          <cell r="F3055" t="str">
            <v>REARWHEEL 25" SPINERGY LX</v>
          </cell>
        </row>
        <row r="3056">
          <cell r="A3056" t="str">
            <v>1203321-C</v>
          </cell>
          <cell r="B3056" t="str">
            <v>1203321-C</v>
          </cell>
          <cell r="C3056" t="str">
            <v>ROUE AR 25" SPINERGY LX M</v>
          </cell>
          <cell r="D3056" t="str">
            <v>OYEU ARGENT 12 RAY ROSES</v>
          </cell>
          <cell r="E3056">
            <v>487.2</v>
          </cell>
          <cell r="F3056" t="str">
            <v>REARWHEEL 25" SPINERGY LX</v>
          </cell>
        </row>
        <row r="3057">
          <cell r="A3057" t="str">
            <v>1203322-C</v>
          </cell>
          <cell r="B3057" t="str">
            <v>1203322-C</v>
          </cell>
          <cell r="C3057" t="str">
            <v>ROUE AR 25" SPINERGY LX M</v>
          </cell>
          <cell r="D3057" t="str">
            <v>OYEU ARGENT 12 RAY VERTS</v>
          </cell>
          <cell r="E3057">
            <v>487.2</v>
          </cell>
          <cell r="F3057" t="str">
            <v>REARWHEEL 25" SPINERGY LX</v>
          </cell>
        </row>
        <row r="3058">
          <cell r="A3058" t="str">
            <v>1203323-C</v>
          </cell>
          <cell r="B3058" t="str">
            <v>1203323-C</v>
          </cell>
          <cell r="C3058" t="str">
            <v>ROUE AR 25" SPINERGY LX M</v>
          </cell>
          <cell r="D3058" t="str">
            <v>OYEU ARGENT 12 RAY ORANGE</v>
          </cell>
          <cell r="E3058">
            <v>487.2</v>
          </cell>
          <cell r="F3058" t="str">
            <v>REARWHEEL25" SPINERGY LX</v>
          </cell>
        </row>
        <row r="3059">
          <cell r="A3059" t="str">
            <v>1203324-C</v>
          </cell>
          <cell r="B3059" t="str">
            <v>1203324-C</v>
          </cell>
          <cell r="C3059" t="str">
            <v>ROUE AR 25" SPINERGY LX M</v>
          </cell>
          <cell r="D3059" t="str">
            <v>OYEU ARGENT 12 RAY NOIRS</v>
          </cell>
          <cell r="E3059">
            <v>487.2</v>
          </cell>
          <cell r="F3059" t="str">
            <v>REARWHEEL 25" SPINERGY LX</v>
          </cell>
        </row>
        <row r="3060">
          <cell r="A3060" t="str">
            <v>1203325-C</v>
          </cell>
          <cell r="B3060" t="str">
            <v>1203325-C</v>
          </cell>
          <cell r="C3060" t="str">
            <v>ROUE AR 25" SPINERGY LX M</v>
          </cell>
          <cell r="D3060" t="str">
            <v>OYEU ARGENT 12 RAY BLANCS</v>
          </cell>
          <cell r="E3060">
            <v>487.2</v>
          </cell>
          <cell r="F3060" t="str">
            <v>REARWHEEL 25" SPINERGY LX</v>
          </cell>
        </row>
        <row r="3061">
          <cell r="A3061" t="str">
            <v>1203326-C</v>
          </cell>
          <cell r="B3061" t="str">
            <v>1203326-C</v>
          </cell>
          <cell r="C3061" t="str">
            <v>ROUE AR 25" SPINERGY LX M</v>
          </cell>
          <cell r="D3061" t="str">
            <v>OYEU ARGENT 12 RAY ROUGES</v>
          </cell>
          <cell r="E3061">
            <v>487.2</v>
          </cell>
          <cell r="F3061" t="str">
            <v>REARWHEEL 25" SPINERGY LX</v>
          </cell>
        </row>
        <row r="3062">
          <cell r="A3062" t="str">
            <v>1203327-C</v>
          </cell>
          <cell r="B3062" t="str">
            <v>1203327-C</v>
          </cell>
          <cell r="C3062" t="str">
            <v>ROUE AR 25" SPINERGY LX M</v>
          </cell>
          <cell r="D3062" t="str">
            <v>OYEU ARGENT 12 RAY JAUNES</v>
          </cell>
          <cell r="E3062">
            <v>487.2</v>
          </cell>
          <cell r="F3062" t="str">
            <v>REARWHEEL25" SPINERGY LX</v>
          </cell>
        </row>
        <row r="3063">
          <cell r="A3063" t="str">
            <v>1203328-C</v>
          </cell>
          <cell r="B3063" t="str">
            <v>1203328-C</v>
          </cell>
          <cell r="C3063" t="str">
            <v>ROUE AR 25" SPINERGY LX M</v>
          </cell>
          <cell r="D3063" t="str">
            <v>OYEU ARGENT 12 RAY BLEUS</v>
          </cell>
          <cell r="E3063">
            <v>487.2</v>
          </cell>
          <cell r="F3063" t="str">
            <v>REARWHEEL 25" SPINERGY LX</v>
          </cell>
        </row>
        <row r="3064">
          <cell r="A3064" t="str">
            <v>1203411-C</v>
          </cell>
          <cell r="B3064" t="str">
            <v>1203411-C</v>
          </cell>
          <cell r="C3064" t="str">
            <v>ROUE AR 26" SPINERGY LX M</v>
          </cell>
          <cell r="D3064" t="str">
            <v>OYEU NOIR 12 RAY ROSES</v>
          </cell>
          <cell r="E3064">
            <v>487.2</v>
          </cell>
          <cell r="F3064" t="str">
            <v>REARWHEEL 26" SPINERGY LX</v>
          </cell>
        </row>
        <row r="3065">
          <cell r="A3065" t="str">
            <v>1203412-C</v>
          </cell>
          <cell r="B3065" t="str">
            <v>1203412-C</v>
          </cell>
          <cell r="C3065" t="str">
            <v>ROUE AR 26" SPINERGY LX M</v>
          </cell>
          <cell r="D3065" t="str">
            <v>OYEU NOIR 12 RAY VERTS</v>
          </cell>
          <cell r="E3065">
            <v>487.2</v>
          </cell>
          <cell r="F3065" t="str">
            <v>REARWHEEL 26" SPINERGY LX</v>
          </cell>
        </row>
        <row r="3066">
          <cell r="A3066" t="str">
            <v>1203413-C</v>
          </cell>
          <cell r="B3066" t="str">
            <v>1203413-C</v>
          </cell>
          <cell r="C3066" t="str">
            <v>ROUE AR 26" SPINERGY LX M</v>
          </cell>
          <cell r="D3066" t="str">
            <v>OYEU NOIR 12 RAY ORANGE</v>
          </cell>
          <cell r="E3066">
            <v>487.2</v>
          </cell>
          <cell r="F3066" t="str">
            <v>REARWHEEL 26" SPINERGY LX</v>
          </cell>
        </row>
        <row r="3067">
          <cell r="A3067" t="str">
            <v>1203414-C</v>
          </cell>
          <cell r="B3067" t="str">
            <v>1203414-C</v>
          </cell>
          <cell r="C3067" t="str">
            <v>ROUE AR 26" SPINERGY LX M</v>
          </cell>
          <cell r="D3067" t="str">
            <v>OYEU NOIR 12 RAYONS NOIRS</v>
          </cell>
          <cell r="E3067">
            <v>487.2</v>
          </cell>
          <cell r="F3067" t="str">
            <v>REARWHEEL 26" SPINERGY LX</v>
          </cell>
        </row>
        <row r="3068">
          <cell r="A3068" t="str">
            <v>1203415-C</v>
          </cell>
          <cell r="B3068" t="str">
            <v>1203415-C</v>
          </cell>
          <cell r="C3068" t="str">
            <v>ROUE AR 26" SPINERGY LX M</v>
          </cell>
          <cell r="D3068" t="str">
            <v>OYEU NOIR 12 RAY BLANCS</v>
          </cell>
          <cell r="E3068">
            <v>487.2</v>
          </cell>
          <cell r="F3068" t="str">
            <v>REARWHEEL 26" SPINERGY LX</v>
          </cell>
        </row>
        <row r="3069">
          <cell r="A3069" t="str">
            <v>1203416-C</v>
          </cell>
          <cell r="B3069" t="str">
            <v>1203416-C</v>
          </cell>
          <cell r="C3069" t="str">
            <v>ROUE AR 26" SPINERGY LX M</v>
          </cell>
          <cell r="D3069" t="str">
            <v>OYEU NOIR 12 RAY ROUGES</v>
          </cell>
          <cell r="E3069">
            <v>487.2</v>
          </cell>
          <cell r="F3069" t="str">
            <v>REARWHEEL 26" SPINERGY LX</v>
          </cell>
        </row>
        <row r="3070">
          <cell r="A3070" t="str">
            <v>1203417-C</v>
          </cell>
          <cell r="B3070" t="str">
            <v>1203417-C</v>
          </cell>
          <cell r="C3070" t="str">
            <v>ROUE AR 26" SPINERGY LX M</v>
          </cell>
          <cell r="D3070" t="str">
            <v>OYEU NOIR 12 RAY JAUNES</v>
          </cell>
          <cell r="E3070">
            <v>487.2</v>
          </cell>
          <cell r="F3070" t="str">
            <v>REARWHEEL 26" SPINERGY LX</v>
          </cell>
        </row>
        <row r="3071">
          <cell r="A3071" t="str">
            <v>1203418-C</v>
          </cell>
          <cell r="B3071" t="str">
            <v>1203418-C</v>
          </cell>
          <cell r="C3071" t="str">
            <v>ROUE AR 26" SPINERGY LX M</v>
          </cell>
          <cell r="D3071" t="str">
            <v>OYEU NOIR 12 RAY BLEUS</v>
          </cell>
          <cell r="E3071">
            <v>487.2</v>
          </cell>
          <cell r="F3071" t="str">
            <v>REARWHEEL 26" SPINERGY LX</v>
          </cell>
        </row>
        <row r="3072">
          <cell r="A3072" t="str">
            <v>1203421-C</v>
          </cell>
          <cell r="B3072" t="str">
            <v>1203421-C</v>
          </cell>
          <cell r="C3072" t="str">
            <v>ROUE AR 26" SPINERGY LX M</v>
          </cell>
          <cell r="D3072" t="str">
            <v>OYEU ARGENT 12 RAY ROSES</v>
          </cell>
          <cell r="E3072">
            <v>487.2</v>
          </cell>
          <cell r="F3072" t="str">
            <v>REARWHEEL 26" SPINERGY LX</v>
          </cell>
        </row>
        <row r="3073">
          <cell r="A3073" t="str">
            <v>1203422-C</v>
          </cell>
          <cell r="B3073" t="str">
            <v>1203422-C</v>
          </cell>
          <cell r="C3073" t="str">
            <v>ROUE AR 26" SPINERGY LX M</v>
          </cell>
          <cell r="D3073" t="str">
            <v>OYEU ARGENT 12 RAY VERTS</v>
          </cell>
          <cell r="E3073">
            <v>487.2</v>
          </cell>
          <cell r="F3073" t="str">
            <v>REARWHEEL 26" SPINERGY LX</v>
          </cell>
        </row>
        <row r="3074">
          <cell r="A3074" t="str">
            <v>1203423-C</v>
          </cell>
          <cell r="B3074" t="str">
            <v>1203423-C</v>
          </cell>
          <cell r="C3074" t="str">
            <v>ROUE AR 26" SPINERGY LX M</v>
          </cell>
          <cell r="D3074" t="str">
            <v>OYEU ARGENT 12 RAY ORANGE</v>
          </cell>
          <cell r="E3074">
            <v>487.2</v>
          </cell>
          <cell r="F3074" t="str">
            <v>REARWHEEL26" SPINERGY LX</v>
          </cell>
        </row>
        <row r="3075">
          <cell r="A3075" t="str">
            <v>1203424-C</v>
          </cell>
          <cell r="B3075" t="str">
            <v>1203424-C</v>
          </cell>
          <cell r="C3075" t="str">
            <v>ROUE AR 26" SPINERGY LX M</v>
          </cell>
          <cell r="D3075" t="str">
            <v>OYEU ARGENT 12 RAY NOIRS</v>
          </cell>
          <cell r="E3075">
            <v>487.2</v>
          </cell>
          <cell r="F3075" t="str">
            <v>REARWHEEL 26" SPINERGY LX</v>
          </cell>
        </row>
        <row r="3076">
          <cell r="A3076" t="str">
            <v>1203425-C</v>
          </cell>
          <cell r="B3076" t="str">
            <v>1203425-C</v>
          </cell>
          <cell r="C3076" t="str">
            <v>ROUE AR 26" SPINERGY LX M</v>
          </cell>
          <cell r="D3076" t="str">
            <v>OYEU ARGENT 12 RAY BLANCS</v>
          </cell>
          <cell r="E3076">
            <v>487.2</v>
          </cell>
          <cell r="F3076" t="str">
            <v>REARWHEEL 26" SPINERGY LX</v>
          </cell>
        </row>
        <row r="3077">
          <cell r="A3077" t="str">
            <v>1203426-C</v>
          </cell>
          <cell r="B3077" t="str">
            <v>1203426-C</v>
          </cell>
          <cell r="C3077" t="str">
            <v>ROUE AR 26" SPINERGY LX M</v>
          </cell>
          <cell r="D3077" t="str">
            <v>OYEU ARGENT 12 RAY ROUGES</v>
          </cell>
          <cell r="E3077">
            <v>487.2</v>
          </cell>
          <cell r="F3077" t="str">
            <v>REARWHEEL 26" SPINERGY LX</v>
          </cell>
        </row>
        <row r="3078">
          <cell r="A3078" t="str">
            <v>1203427-C</v>
          </cell>
          <cell r="B3078" t="str">
            <v>1203427-C</v>
          </cell>
          <cell r="C3078" t="str">
            <v>ROUE AR 26" SPINERGY LX M</v>
          </cell>
          <cell r="D3078" t="str">
            <v>OY ARGENT 12 RAY JAUNES</v>
          </cell>
          <cell r="E3078">
            <v>487.2</v>
          </cell>
          <cell r="F3078" t="str">
            <v>REARWHEEL26" SPINERGY LX</v>
          </cell>
        </row>
        <row r="3079">
          <cell r="A3079" t="str">
            <v>1203428-C</v>
          </cell>
          <cell r="B3079" t="str">
            <v>1203428-C</v>
          </cell>
          <cell r="C3079" t="str">
            <v>ROUE AR 26" SPINERGY LX M</v>
          </cell>
          <cell r="D3079" t="str">
            <v>OYEU ARGENT 12 RAY BLEUS</v>
          </cell>
          <cell r="E3079">
            <v>487.2</v>
          </cell>
          <cell r="F3079" t="str">
            <v>REARWHEEL 26" SPINERGY LX</v>
          </cell>
        </row>
        <row r="3080">
          <cell r="A3080" t="str">
            <v>1204111-C</v>
          </cell>
          <cell r="B3080" t="str">
            <v>1204111-C</v>
          </cell>
          <cell r="C3080" t="str">
            <v>ROUE AR 22" SPINERGY SLX</v>
          </cell>
          <cell r="D3080" t="str">
            <v>MOYEU NOIR 24 RAY ROSES</v>
          </cell>
          <cell r="E3080">
            <v>487.2</v>
          </cell>
          <cell r="F3080" t="str">
            <v>REARWHEEL 22" SPINERGY SL</v>
          </cell>
        </row>
        <row r="3081">
          <cell r="A3081" t="str">
            <v>1204112-C</v>
          </cell>
          <cell r="B3081" t="str">
            <v>1204112-C</v>
          </cell>
          <cell r="C3081" t="str">
            <v>ROUE AR 22" SPINERGY SLX</v>
          </cell>
          <cell r="D3081" t="str">
            <v>MOYEU NOIR 24 RAY VERTS</v>
          </cell>
          <cell r="E3081">
            <v>487.2</v>
          </cell>
          <cell r="F3081" t="str">
            <v>REARWHEEL 22" SPINERGY SL</v>
          </cell>
        </row>
        <row r="3082">
          <cell r="A3082" t="str">
            <v>1204113-C</v>
          </cell>
          <cell r="B3082" t="str">
            <v>1204113-C</v>
          </cell>
          <cell r="C3082" t="str">
            <v>ROUE AR 22" SPINERGY SLX</v>
          </cell>
          <cell r="D3082" t="str">
            <v>MOYEU NOIR 24 RAY ORANGE</v>
          </cell>
          <cell r="E3082">
            <v>487.2</v>
          </cell>
          <cell r="F3082" t="str">
            <v>REARWHEEL 22" SPINERGYSLX</v>
          </cell>
        </row>
        <row r="3083">
          <cell r="A3083" t="str">
            <v>1204114-C</v>
          </cell>
          <cell r="B3083" t="str">
            <v>1204114-C</v>
          </cell>
          <cell r="C3083" t="str">
            <v>ROUE AR 22" SPINERGY SLX</v>
          </cell>
          <cell r="D3083" t="str">
            <v>MOYEU NOIR 24 RAY NOIRS</v>
          </cell>
          <cell r="E3083">
            <v>487.2</v>
          </cell>
          <cell r="F3083" t="str">
            <v>REARWHEEL 22" SPINERGY SL</v>
          </cell>
        </row>
        <row r="3084">
          <cell r="A3084" t="str">
            <v>1204115-C</v>
          </cell>
          <cell r="B3084" t="str">
            <v>1204115-C</v>
          </cell>
          <cell r="C3084" t="str">
            <v>ROUE AR 22" SPINERGY SLX</v>
          </cell>
          <cell r="D3084" t="str">
            <v>MOYEU NOIR 24 RAY BLANCS</v>
          </cell>
          <cell r="E3084">
            <v>487.2</v>
          </cell>
          <cell r="F3084" t="str">
            <v>REARWHEEL 22" SPINERGY SL</v>
          </cell>
        </row>
        <row r="3085">
          <cell r="A3085" t="str">
            <v>1204116-C</v>
          </cell>
          <cell r="B3085" t="str">
            <v>1204116-C</v>
          </cell>
          <cell r="C3085" t="str">
            <v>ROUE AR 22" SPINERGY SLX</v>
          </cell>
          <cell r="D3085" t="str">
            <v>MOYEU NOIR 24 RAY ROUGES</v>
          </cell>
          <cell r="E3085">
            <v>487.2</v>
          </cell>
          <cell r="F3085" t="str">
            <v>REARWHEEL 22" SPINERGY SL</v>
          </cell>
        </row>
        <row r="3086">
          <cell r="A3086" t="str">
            <v>1204117-C</v>
          </cell>
          <cell r="B3086" t="str">
            <v>1204117-C</v>
          </cell>
          <cell r="C3086" t="str">
            <v>ROUE AR 22" SPINERGY SLX</v>
          </cell>
          <cell r="D3086" t="str">
            <v>MOYEU NOIR 24 RAY JAUNES</v>
          </cell>
          <cell r="E3086">
            <v>487.2</v>
          </cell>
          <cell r="F3086" t="str">
            <v>REARWHEEL 22" SPINERGYSLX</v>
          </cell>
        </row>
        <row r="3087">
          <cell r="A3087" t="str">
            <v>1204118-C</v>
          </cell>
          <cell r="B3087" t="str">
            <v>1204118-C</v>
          </cell>
          <cell r="C3087" t="str">
            <v>ROUE AR 22" SPINERGY SLX</v>
          </cell>
          <cell r="D3087" t="str">
            <v>MOYEU NOIR 24 RAY BLEUS</v>
          </cell>
          <cell r="E3087">
            <v>487.2</v>
          </cell>
          <cell r="F3087" t="str">
            <v>REARWHEEL 22" SPINERGY SL</v>
          </cell>
        </row>
        <row r="3088">
          <cell r="A3088" t="str">
            <v>1204122-C</v>
          </cell>
          <cell r="B3088" t="str">
            <v>1204122-C</v>
          </cell>
          <cell r="C3088" t="str">
            <v>ROUE AR 22" SPINERGY SLX</v>
          </cell>
          <cell r="D3088" t="str">
            <v>MOYEU ARGENT 24 RAY VERTS</v>
          </cell>
          <cell r="E3088">
            <v>487.2</v>
          </cell>
          <cell r="F3088" t="str">
            <v>REARWHEEL22" SPINERGY SLX</v>
          </cell>
        </row>
        <row r="3089">
          <cell r="A3089" t="str">
            <v>1204123-C</v>
          </cell>
          <cell r="B3089" t="str">
            <v>1204123-C</v>
          </cell>
          <cell r="C3089" t="str">
            <v>ROUE AR 22" SPINERGY SLX</v>
          </cell>
          <cell r="D3089" t="str">
            <v>MOY ARGENT 24 RAY ORANGE</v>
          </cell>
          <cell r="E3089">
            <v>487.2</v>
          </cell>
          <cell r="F3089" t="str">
            <v>REARWHEEL 22"SPINERGYSLX</v>
          </cell>
        </row>
        <row r="3090">
          <cell r="A3090" t="str">
            <v>1204124-C</v>
          </cell>
          <cell r="B3090" t="str">
            <v>1204124-C</v>
          </cell>
          <cell r="C3090" t="str">
            <v>ROUE AR 22" SPINERGY SLX</v>
          </cell>
          <cell r="D3090" t="str">
            <v>MOYEU ARGENT 24 RAY NOIRS</v>
          </cell>
          <cell r="E3090">
            <v>487.2</v>
          </cell>
          <cell r="F3090" t="str">
            <v>REARWHEEL22" SPINERGY SLX</v>
          </cell>
        </row>
        <row r="3091">
          <cell r="A3091" t="str">
            <v>1204125-C</v>
          </cell>
          <cell r="B3091" t="str">
            <v>1204125-C</v>
          </cell>
          <cell r="C3091" t="str">
            <v>ROUE AR 22" SPINERGY SLX</v>
          </cell>
          <cell r="D3091" t="str">
            <v>MOY ARGENT 24 RAY BLANCS</v>
          </cell>
          <cell r="E3091">
            <v>487.2</v>
          </cell>
          <cell r="F3091" t="str">
            <v>REARWHEEL 22" SPINERGYSLX</v>
          </cell>
        </row>
        <row r="3092">
          <cell r="A3092" t="str">
            <v>1204126-C</v>
          </cell>
          <cell r="B3092" t="str">
            <v>1204126-C</v>
          </cell>
          <cell r="C3092" t="str">
            <v>ROUE AR 22" SPINERGY SLX</v>
          </cell>
          <cell r="D3092" t="str">
            <v>MOY ARGENT 24 RAY ROUGES</v>
          </cell>
          <cell r="E3092">
            <v>487.2</v>
          </cell>
          <cell r="F3092" t="str">
            <v>REARWHEEL 22" SPINERGY SL</v>
          </cell>
        </row>
        <row r="3093">
          <cell r="A3093" t="str">
            <v>1204127-C</v>
          </cell>
          <cell r="B3093" t="str">
            <v>1204127-C</v>
          </cell>
          <cell r="C3093" t="str">
            <v>ROUE AR 22" SPINERGY SLX</v>
          </cell>
          <cell r="D3093" t="str">
            <v>MOY ARGENT 24 RAY JAUNES</v>
          </cell>
          <cell r="E3093">
            <v>487.2</v>
          </cell>
          <cell r="F3093" t="str">
            <v>REARWHEEL 22"SPINERGYSLX</v>
          </cell>
        </row>
        <row r="3094">
          <cell r="A3094" t="str">
            <v>1204128-C</v>
          </cell>
          <cell r="B3094" t="str">
            <v>1204128-C</v>
          </cell>
          <cell r="C3094" t="str">
            <v>ROUE AR 22" SPINERGY SLX</v>
          </cell>
          <cell r="D3094" t="str">
            <v>MOYEU ARGENT 24 RAY BLEUS</v>
          </cell>
          <cell r="E3094">
            <v>487.2</v>
          </cell>
          <cell r="F3094" t="str">
            <v>REARWHEEL 22" SPINERGY SL</v>
          </cell>
        </row>
        <row r="3095">
          <cell r="A3095" t="str">
            <v>1204211-C</v>
          </cell>
          <cell r="B3095" t="str">
            <v>1204211-C</v>
          </cell>
          <cell r="C3095" t="str">
            <v>ROUE AR 24" SPINERGY SLX</v>
          </cell>
          <cell r="D3095" t="str">
            <v>MOYEU NOIR 24 RAY ROSES</v>
          </cell>
          <cell r="E3095">
            <v>487.2</v>
          </cell>
          <cell r="F3095" t="str">
            <v>REARWHEEL 24" SPINERGY SL</v>
          </cell>
        </row>
        <row r="3096">
          <cell r="A3096" t="str">
            <v>1204212-C</v>
          </cell>
          <cell r="B3096" t="str">
            <v>1204212-C</v>
          </cell>
          <cell r="C3096" t="str">
            <v>ROUE AR 24" SPINERGY SLX</v>
          </cell>
          <cell r="D3096" t="str">
            <v>MOYEU NOIR 24 RAY VERTS</v>
          </cell>
          <cell r="E3096">
            <v>487.2</v>
          </cell>
          <cell r="F3096" t="str">
            <v>REARWHEEL 24" SPINERGY SL</v>
          </cell>
        </row>
        <row r="3097">
          <cell r="A3097" t="str">
            <v>1204213-C</v>
          </cell>
          <cell r="B3097" t="str">
            <v>1204213-C</v>
          </cell>
          <cell r="C3097" t="str">
            <v>ROUE AR 24" SPINERGY SLX</v>
          </cell>
          <cell r="D3097" t="str">
            <v>MOYEU NOIR 24 RAY ORANGE</v>
          </cell>
          <cell r="E3097">
            <v>487.2</v>
          </cell>
          <cell r="F3097" t="str">
            <v>REARWHEEL 24" SPINERGYSLX</v>
          </cell>
        </row>
        <row r="3098">
          <cell r="A3098" t="str">
            <v>1204214-C</v>
          </cell>
          <cell r="B3098" t="str">
            <v>1204214-C</v>
          </cell>
          <cell r="C3098" t="str">
            <v>ROUE AR 24" SPINERGY SLX</v>
          </cell>
          <cell r="D3098" t="str">
            <v>MOYEU NOIR 24 RAY NOIRS</v>
          </cell>
          <cell r="E3098">
            <v>487.2</v>
          </cell>
          <cell r="F3098" t="str">
            <v>REARWHEEL 24" SPINERGY SL</v>
          </cell>
        </row>
        <row r="3099">
          <cell r="A3099" t="str">
            <v>1204215-C</v>
          </cell>
          <cell r="B3099" t="str">
            <v>1204215-C</v>
          </cell>
          <cell r="C3099" t="str">
            <v>ROUE AR 24" SPINERGY SLX</v>
          </cell>
          <cell r="D3099" t="str">
            <v>MOYEU NOIR 24 RAY BLANCS</v>
          </cell>
          <cell r="E3099">
            <v>487.2</v>
          </cell>
          <cell r="F3099" t="str">
            <v>REARWHEEL 24" SPINERGY SL</v>
          </cell>
        </row>
        <row r="3100">
          <cell r="A3100" t="str">
            <v>1204216-C</v>
          </cell>
          <cell r="B3100" t="str">
            <v>1204216-C</v>
          </cell>
          <cell r="C3100" t="str">
            <v>ROUE AR 24" SPINERGY SLX</v>
          </cell>
          <cell r="D3100" t="str">
            <v>MOYEU NOIR 24 RAY ROUGES</v>
          </cell>
          <cell r="E3100">
            <v>487.2</v>
          </cell>
          <cell r="F3100" t="str">
            <v>REARWHEEL 24" SPINERGY SL</v>
          </cell>
        </row>
        <row r="3101">
          <cell r="A3101" t="str">
            <v>1204217-C</v>
          </cell>
          <cell r="B3101" t="str">
            <v>1204217-C</v>
          </cell>
          <cell r="C3101" t="str">
            <v>ROUE AR 24" SPINERGY SLX</v>
          </cell>
          <cell r="D3101" t="str">
            <v>MOYEU NOIR 24 RAY JAUNES</v>
          </cell>
          <cell r="E3101">
            <v>487.2</v>
          </cell>
          <cell r="F3101" t="str">
            <v>REARWHEEL 24" SPINERGYSLX</v>
          </cell>
        </row>
        <row r="3102">
          <cell r="A3102" t="str">
            <v>1204218-C</v>
          </cell>
          <cell r="B3102" t="str">
            <v>1204218-C</v>
          </cell>
          <cell r="C3102" t="str">
            <v>ROUE AR 24" SPINERGY SLX</v>
          </cell>
          <cell r="D3102" t="str">
            <v>MOYEU NOIR 24 RAY BLEUS</v>
          </cell>
          <cell r="E3102">
            <v>487.2</v>
          </cell>
          <cell r="F3102" t="str">
            <v>REARWHEEL 24" SPINERGY SL</v>
          </cell>
        </row>
        <row r="3103">
          <cell r="A3103" t="str">
            <v>1204221-C</v>
          </cell>
          <cell r="B3103" t="str">
            <v>1204221-C</v>
          </cell>
          <cell r="C3103" t="str">
            <v>ROUE AR 24" SPINERGY SLX</v>
          </cell>
          <cell r="D3103" t="str">
            <v>MOYEU ARGENT 24 RAY ROSES</v>
          </cell>
          <cell r="E3103">
            <v>487.2</v>
          </cell>
          <cell r="F3103" t="str">
            <v>REARWHEEL 24" SPINERGY SL</v>
          </cell>
        </row>
        <row r="3104">
          <cell r="A3104" t="str">
            <v>1204222-C</v>
          </cell>
          <cell r="B3104" t="str">
            <v>1204222-C</v>
          </cell>
          <cell r="C3104" t="str">
            <v>ROUE AR 24" SPINERGY SLX</v>
          </cell>
          <cell r="D3104" t="str">
            <v>MOYEU ARGENT 24 RAY VERTS</v>
          </cell>
          <cell r="E3104">
            <v>487.2</v>
          </cell>
          <cell r="F3104" t="str">
            <v>REARWHEEL24" SPINERGY SLX</v>
          </cell>
        </row>
        <row r="3105">
          <cell r="A3105" t="str">
            <v>1204223-C</v>
          </cell>
          <cell r="B3105" t="str">
            <v>1204223-C</v>
          </cell>
          <cell r="C3105" t="str">
            <v>ROUE AR 24" SPINERGY SLX</v>
          </cell>
          <cell r="D3105" t="str">
            <v>MOY ARGENT 24 RAY ORANGE</v>
          </cell>
          <cell r="E3105">
            <v>487.2</v>
          </cell>
          <cell r="F3105" t="str">
            <v>REARWHEEL 24"SPINERGYSLX</v>
          </cell>
        </row>
        <row r="3106">
          <cell r="A3106" t="str">
            <v>1204224-C</v>
          </cell>
          <cell r="B3106" t="str">
            <v>1204224-C</v>
          </cell>
          <cell r="C3106" t="str">
            <v>ROUE AR 24" SPINERGY SLX</v>
          </cell>
          <cell r="D3106" t="str">
            <v>MOYEU ARGENT 24 RAY NOIRS</v>
          </cell>
          <cell r="E3106">
            <v>487.2</v>
          </cell>
          <cell r="F3106" t="str">
            <v>REARWHEEL24" SPINERGY SLX</v>
          </cell>
        </row>
        <row r="3107">
          <cell r="A3107" t="str">
            <v>1204225-C</v>
          </cell>
          <cell r="B3107" t="str">
            <v>1204225-C</v>
          </cell>
          <cell r="C3107" t="str">
            <v>ROUE AR 24" SPINERGY SLX</v>
          </cell>
          <cell r="D3107" t="str">
            <v>MOY ARGENT 24 RAY BLANCS</v>
          </cell>
          <cell r="E3107">
            <v>487.2</v>
          </cell>
          <cell r="F3107" t="str">
            <v>REARWHEEL 24" SPINERGYSLX</v>
          </cell>
        </row>
        <row r="3108">
          <cell r="A3108" t="str">
            <v>1204226-C</v>
          </cell>
          <cell r="B3108" t="str">
            <v>1204226-C</v>
          </cell>
          <cell r="C3108" t="str">
            <v>ROUE AR 24" SPINERGY SLX</v>
          </cell>
          <cell r="D3108" t="str">
            <v>MOY ARGENT 24 RAY ROUGES</v>
          </cell>
          <cell r="E3108">
            <v>487.2</v>
          </cell>
          <cell r="F3108" t="str">
            <v>REARWHEEL 24" SPINERGY SL</v>
          </cell>
        </row>
        <row r="3109">
          <cell r="A3109" t="str">
            <v>1204227-C</v>
          </cell>
          <cell r="B3109" t="str">
            <v>1204227-C</v>
          </cell>
          <cell r="C3109" t="str">
            <v>ROUE AR 24" SPINERGY SLX</v>
          </cell>
          <cell r="D3109" t="str">
            <v>MOY ARGENT 24 RAY JAUNES</v>
          </cell>
          <cell r="E3109">
            <v>487.2</v>
          </cell>
          <cell r="F3109" t="str">
            <v>REARWHEEL 24"SPINERGYSLX</v>
          </cell>
        </row>
        <row r="3110">
          <cell r="A3110" t="str">
            <v>1204228-C</v>
          </cell>
          <cell r="B3110" t="str">
            <v>1204228-C</v>
          </cell>
          <cell r="C3110" t="str">
            <v>ROUE AR 24" SPINERGY SLX</v>
          </cell>
          <cell r="D3110" t="str">
            <v>MOYEU ARGENT 24 RAY BLEUS</v>
          </cell>
          <cell r="E3110">
            <v>487.2</v>
          </cell>
          <cell r="F3110" t="str">
            <v>REARWHEEL 24" SPINERGY SL</v>
          </cell>
        </row>
        <row r="3111">
          <cell r="A3111" t="str">
            <v>1204311-C</v>
          </cell>
          <cell r="B3111" t="str">
            <v>1204311-C</v>
          </cell>
          <cell r="C3111" t="str">
            <v>ROUE AR 25" SPINERGY SLX</v>
          </cell>
          <cell r="D3111" t="str">
            <v>MOYEU NOIR 24 RAY ROSES</v>
          </cell>
          <cell r="E3111">
            <v>487.2</v>
          </cell>
          <cell r="F3111" t="str">
            <v>REARWHEEL 25" SPINERGY SL</v>
          </cell>
        </row>
        <row r="3112">
          <cell r="A3112" t="str">
            <v>1204312-C</v>
          </cell>
          <cell r="B3112" t="str">
            <v>1204312-C</v>
          </cell>
          <cell r="C3112" t="str">
            <v>ROUE AR 25" SPINERGY SLX</v>
          </cell>
          <cell r="D3112" t="str">
            <v>MOYEU NOIR 24 RAY VERTS</v>
          </cell>
          <cell r="E3112">
            <v>487.2</v>
          </cell>
          <cell r="F3112" t="str">
            <v>REARWHEEL 25" SPINERGY SL</v>
          </cell>
        </row>
        <row r="3113">
          <cell r="A3113" t="str">
            <v>1204313-C</v>
          </cell>
          <cell r="B3113" t="str">
            <v>1204313-C</v>
          </cell>
          <cell r="C3113" t="str">
            <v>ROUE AR 25" SPINERGY SLX</v>
          </cell>
          <cell r="D3113" t="str">
            <v>MOYEU NOIR 24 RAY ORANGE</v>
          </cell>
          <cell r="E3113">
            <v>487.2</v>
          </cell>
          <cell r="F3113" t="str">
            <v>REARWHEEL 25" SPINERGYSLX</v>
          </cell>
        </row>
        <row r="3114">
          <cell r="A3114" t="str">
            <v>1204314-C</v>
          </cell>
          <cell r="B3114" t="str">
            <v>1204314-C</v>
          </cell>
          <cell r="C3114" t="str">
            <v>ROUE AR 25" SPINERGY SLX</v>
          </cell>
          <cell r="D3114" t="str">
            <v>MOYEU NOIR 24 RAY NOIRS</v>
          </cell>
          <cell r="E3114">
            <v>487.2</v>
          </cell>
          <cell r="F3114" t="str">
            <v>REARWHEEL 25" SPINERGY SL</v>
          </cell>
        </row>
        <row r="3115">
          <cell r="A3115" t="str">
            <v>1204315-C</v>
          </cell>
          <cell r="B3115" t="str">
            <v>1204315-C</v>
          </cell>
          <cell r="C3115" t="str">
            <v>ROUE AR 25" SPINERGY SLX</v>
          </cell>
          <cell r="D3115" t="str">
            <v>MOYEU NOIR 24 RAY BLANCS</v>
          </cell>
          <cell r="E3115">
            <v>487.2</v>
          </cell>
          <cell r="F3115" t="str">
            <v>REARWHEEL 25" SPINERGY SL</v>
          </cell>
        </row>
        <row r="3116">
          <cell r="A3116" t="str">
            <v>1204316-C</v>
          </cell>
          <cell r="B3116" t="str">
            <v>1204316-C</v>
          </cell>
          <cell r="C3116" t="str">
            <v>ROUE AR 25" SPINERGY SLX</v>
          </cell>
          <cell r="D3116" t="str">
            <v>MOYEU NOIR 24 RAY ROUGES</v>
          </cell>
          <cell r="E3116">
            <v>487.2</v>
          </cell>
          <cell r="F3116" t="str">
            <v>REARWHEEL 25" SPINERGY SL</v>
          </cell>
        </row>
        <row r="3117">
          <cell r="A3117" t="str">
            <v>1204317-C</v>
          </cell>
          <cell r="B3117" t="str">
            <v>1204317-C</v>
          </cell>
          <cell r="C3117" t="str">
            <v>ROUE AR 25" SPINERGY SLX</v>
          </cell>
          <cell r="D3117" t="str">
            <v>MOYEU NOIR 24 RAY JAUNES</v>
          </cell>
          <cell r="E3117">
            <v>487.2</v>
          </cell>
          <cell r="F3117" t="str">
            <v>REARWHEEL 25" SPINERGYSLX</v>
          </cell>
        </row>
        <row r="3118">
          <cell r="A3118" t="str">
            <v>1204318-C</v>
          </cell>
          <cell r="B3118" t="str">
            <v>1204318-C</v>
          </cell>
          <cell r="C3118" t="str">
            <v>ROUE AR 25" SPINERGY SLX</v>
          </cell>
          <cell r="D3118" t="str">
            <v>MOYEU NOIR 24 RAY BLEUS</v>
          </cell>
          <cell r="E3118">
            <v>487.2</v>
          </cell>
          <cell r="F3118" t="str">
            <v>REARWHEEL 25" SPINERGY SL</v>
          </cell>
        </row>
        <row r="3119">
          <cell r="A3119" t="str">
            <v>1204321-C</v>
          </cell>
          <cell r="B3119" t="str">
            <v>1204321-C</v>
          </cell>
          <cell r="C3119" t="str">
            <v>ROUE AR 25" SPINERGY SLX</v>
          </cell>
          <cell r="D3119" t="str">
            <v>MOYEU ARGENT 24 RAY ROSES</v>
          </cell>
          <cell r="E3119">
            <v>487.2</v>
          </cell>
          <cell r="F3119" t="str">
            <v>REARWHEEL 25" SPINERGY SL</v>
          </cell>
        </row>
        <row r="3120">
          <cell r="A3120" t="str">
            <v>1204322-C</v>
          </cell>
          <cell r="B3120" t="str">
            <v>1204322-C</v>
          </cell>
          <cell r="C3120" t="str">
            <v>ROUE AR 25" SPINERGY SLX</v>
          </cell>
          <cell r="D3120" t="str">
            <v>MOYEU ARGENT 24 RAY VERTS</v>
          </cell>
          <cell r="E3120">
            <v>487.2</v>
          </cell>
          <cell r="F3120" t="str">
            <v>REARWHEEL25" SPINERGY SLX</v>
          </cell>
        </row>
        <row r="3121">
          <cell r="A3121" t="str">
            <v>1204323-C</v>
          </cell>
          <cell r="B3121" t="str">
            <v>1204323-C</v>
          </cell>
          <cell r="C3121" t="str">
            <v>ROUE AR 25" SPINERGY SLX</v>
          </cell>
          <cell r="D3121" t="str">
            <v>MOY ARGENT 24 RAY ORANGE</v>
          </cell>
          <cell r="E3121">
            <v>487.2</v>
          </cell>
          <cell r="F3121" t="str">
            <v>REARWHEEL 25"SPINERGYSLX</v>
          </cell>
        </row>
        <row r="3122">
          <cell r="A3122" t="str">
            <v>1204324-C</v>
          </cell>
          <cell r="B3122" t="str">
            <v>1204324-C</v>
          </cell>
          <cell r="C3122" t="str">
            <v>ROUE AR 25" SPINERGY SLX</v>
          </cell>
          <cell r="D3122" t="str">
            <v>MOYEU ARGENT 24 RAY NOIRS</v>
          </cell>
          <cell r="E3122">
            <v>487.2</v>
          </cell>
          <cell r="F3122" t="str">
            <v>REARWHEEL25" SPINERGY SLX</v>
          </cell>
        </row>
        <row r="3123">
          <cell r="A3123" t="str">
            <v>1204325-C</v>
          </cell>
          <cell r="B3123" t="str">
            <v>1204325-C</v>
          </cell>
          <cell r="C3123" t="str">
            <v>ROUE AR 25" SPINERGY SLX</v>
          </cell>
          <cell r="D3123" t="str">
            <v>MOY ARGENT 24 RAY BLANCS</v>
          </cell>
          <cell r="E3123">
            <v>487.2</v>
          </cell>
          <cell r="F3123" t="str">
            <v>REARWHEEL 25" SPINERGYSLX</v>
          </cell>
        </row>
        <row r="3124">
          <cell r="A3124" t="str">
            <v>1204326-C</v>
          </cell>
          <cell r="B3124" t="str">
            <v>1204326-C</v>
          </cell>
          <cell r="C3124" t="str">
            <v>ROUE AR 25" SPINERGY SLX</v>
          </cell>
          <cell r="D3124" t="str">
            <v>MOY ARGENT 24 RAY ROUGES</v>
          </cell>
          <cell r="E3124">
            <v>487.2</v>
          </cell>
          <cell r="F3124" t="str">
            <v>REARWHEEL 25" SPINERGY SL</v>
          </cell>
        </row>
        <row r="3125">
          <cell r="A3125" t="str">
            <v>1204327-C</v>
          </cell>
          <cell r="B3125" t="str">
            <v>1204327-C</v>
          </cell>
          <cell r="C3125" t="str">
            <v>ROUE AR 25" SPINERGYSLX M</v>
          </cell>
          <cell r="D3125" t="str">
            <v>OY ARGENT 24 RAY. JAUNES</v>
          </cell>
          <cell r="E3125">
            <v>487.2</v>
          </cell>
          <cell r="F3125" t="str">
            <v>REARWHEEL 25"SPINERGYSLX</v>
          </cell>
        </row>
        <row r="3126">
          <cell r="A3126" t="str">
            <v>1204328-C</v>
          </cell>
          <cell r="B3126" t="str">
            <v>1204328-C</v>
          </cell>
          <cell r="C3126" t="str">
            <v>ROUE AR 25" SPINERGYSLX M</v>
          </cell>
          <cell r="D3126" t="str">
            <v>OYEU ARGENT 24 RAY BLEUS</v>
          </cell>
          <cell r="E3126">
            <v>487.2</v>
          </cell>
          <cell r="F3126" t="str">
            <v>REARWHEEL 25" SPINERGY SL</v>
          </cell>
        </row>
        <row r="3127">
          <cell r="A3127" t="str">
            <v>1204411-C</v>
          </cell>
          <cell r="B3127" t="str">
            <v>1204411-C</v>
          </cell>
          <cell r="C3127" t="str">
            <v>ROUE AR 26" SPINERGYSLX M</v>
          </cell>
          <cell r="D3127" t="str">
            <v>OYEU NOIR 24 RAY ROSES</v>
          </cell>
          <cell r="E3127">
            <v>487.2</v>
          </cell>
          <cell r="F3127" t="str">
            <v>REARWHEEL 26" SPINERGY SL</v>
          </cell>
        </row>
        <row r="3128">
          <cell r="A3128" t="str">
            <v>1204412-C</v>
          </cell>
          <cell r="B3128" t="str">
            <v>1204412-C</v>
          </cell>
          <cell r="C3128" t="str">
            <v>ROUE AR 26" SPINERGYSLX M</v>
          </cell>
          <cell r="D3128" t="str">
            <v>OYEU NOIR 24 RAY VERTS</v>
          </cell>
          <cell r="E3128">
            <v>487.2</v>
          </cell>
          <cell r="F3128" t="str">
            <v>REARWHEEL 26" SPINERGY SL</v>
          </cell>
        </row>
        <row r="3129">
          <cell r="A3129" t="str">
            <v>1204413-C</v>
          </cell>
          <cell r="B3129" t="str">
            <v>1204413-C</v>
          </cell>
          <cell r="C3129" t="str">
            <v>ROUE AR 26" SPINERGYSLX M</v>
          </cell>
          <cell r="D3129" t="str">
            <v>OYEU NOIR 24 RAY ORANGE</v>
          </cell>
          <cell r="E3129">
            <v>487.2</v>
          </cell>
          <cell r="F3129" t="str">
            <v>REARWHEEL 26" SPINERGYSLX</v>
          </cell>
        </row>
        <row r="3130">
          <cell r="A3130" t="str">
            <v>1204414-C</v>
          </cell>
          <cell r="B3130" t="str">
            <v>1204414-C</v>
          </cell>
          <cell r="C3130" t="str">
            <v>ROUE AR 26" SPINERGYSLX M</v>
          </cell>
          <cell r="D3130" t="str">
            <v>OYEU NOIR 24 RAY NOIRS</v>
          </cell>
          <cell r="E3130">
            <v>487.2</v>
          </cell>
          <cell r="F3130" t="str">
            <v>REARWHEEL 26" SPINERGY SL</v>
          </cell>
        </row>
        <row r="3131">
          <cell r="A3131" t="str">
            <v>1204415-C</v>
          </cell>
          <cell r="B3131" t="str">
            <v>1204415-C</v>
          </cell>
          <cell r="C3131" t="str">
            <v>ROUE AR 26" SPINERGYSLX M</v>
          </cell>
          <cell r="D3131" t="str">
            <v>OYEU NOIR 24 RAY BLANCS</v>
          </cell>
          <cell r="E3131">
            <v>487.2</v>
          </cell>
          <cell r="F3131" t="str">
            <v>REARWHEEL 26" SPINERGY SL</v>
          </cell>
        </row>
        <row r="3132">
          <cell r="A3132" t="str">
            <v>1204416-C</v>
          </cell>
          <cell r="B3132" t="str">
            <v>1204416-C</v>
          </cell>
          <cell r="C3132" t="str">
            <v>ROUE AR 26" SPINERGYSLX M</v>
          </cell>
          <cell r="D3132" t="str">
            <v>OYEU NOIR 24 RAY ROUGES</v>
          </cell>
          <cell r="E3132">
            <v>487.2</v>
          </cell>
          <cell r="F3132" t="str">
            <v>REARWHEEL 26" SPINERGY SL</v>
          </cell>
        </row>
        <row r="3133">
          <cell r="A3133" t="str">
            <v>1204417-C</v>
          </cell>
          <cell r="B3133" t="str">
            <v>1204417-C</v>
          </cell>
          <cell r="C3133" t="str">
            <v>ROUE AR 26" SPINERGYSLX M</v>
          </cell>
          <cell r="D3133" t="str">
            <v>OYEU NOIR 24 RAY JAUNES</v>
          </cell>
          <cell r="E3133">
            <v>487.2</v>
          </cell>
          <cell r="F3133" t="str">
            <v>REARWHEEL 26" SPINERGYSLX</v>
          </cell>
        </row>
        <row r="3134">
          <cell r="A3134" t="str">
            <v>1204418-C</v>
          </cell>
          <cell r="B3134" t="str">
            <v>1204418-C</v>
          </cell>
          <cell r="C3134" t="str">
            <v>ROUE AR 26" SPINERGYSLX M</v>
          </cell>
          <cell r="D3134" t="str">
            <v>OYEU NOIR 24 RAY BLEUS</v>
          </cell>
          <cell r="E3134">
            <v>487.2</v>
          </cell>
          <cell r="F3134" t="str">
            <v>REARWHEEL 26" SPINERGY SL</v>
          </cell>
        </row>
        <row r="3135">
          <cell r="A3135" t="str">
            <v>1204421-C</v>
          </cell>
          <cell r="B3135" t="str">
            <v>1204421-C</v>
          </cell>
          <cell r="C3135" t="str">
            <v>ROUE AR 26" SPINERGYSLX M</v>
          </cell>
          <cell r="D3135" t="str">
            <v>OYEU ARGENT 24 RAY ROSES</v>
          </cell>
          <cell r="E3135">
            <v>487.2</v>
          </cell>
          <cell r="F3135" t="str">
            <v>REARWHEEL 26" SPINERGY SL</v>
          </cell>
        </row>
        <row r="3136">
          <cell r="A3136" t="str">
            <v>1204422-C</v>
          </cell>
          <cell r="B3136" t="str">
            <v>1204422-C</v>
          </cell>
          <cell r="C3136" t="str">
            <v>ROUE AR 26" SPINERGYSLX M</v>
          </cell>
          <cell r="D3136" t="str">
            <v>OYEU ARGENT 24 RAY VERTS</v>
          </cell>
          <cell r="E3136">
            <v>487.2</v>
          </cell>
          <cell r="F3136" t="str">
            <v>REARWHEEL26" SPINERGY SLX</v>
          </cell>
        </row>
        <row r="3137">
          <cell r="A3137" t="str">
            <v>1204423-C</v>
          </cell>
          <cell r="B3137" t="str">
            <v>1204423-C</v>
          </cell>
          <cell r="C3137" t="str">
            <v>ROUE AR 26"SPINERGYSLX MO</v>
          </cell>
          <cell r="D3137" t="str">
            <v>YEU ARGENT 24 RAY ORANGE</v>
          </cell>
          <cell r="E3137">
            <v>487.2</v>
          </cell>
          <cell r="F3137" t="str">
            <v>REARWHEEL 26"SPINERGYSLX</v>
          </cell>
        </row>
        <row r="3138">
          <cell r="A3138" t="str">
            <v>1204424-C</v>
          </cell>
          <cell r="B3138" t="str">
            <v>1204424-C</v>
          </cell>
          <cell r="C3138" t="str">
            <v>ROUE AR 26" SPINERGYSLX M</v>
          </cell>
          <cell r="D3138" t="str">
            <v>OYEU ARGENT 24 RAY NOIRS</v>
          </cell>
          <cell r="E3138">
            <v>487.2</v>
          </cell>
          <cell r="F3138" t="str">
            <v>REARWHEEL26" SPINERGY SLX</v>
          </cell>
        </row>
        <row r="3139">
          <cell r="A3139" t="str">
            <v>1204425-C</v>
          </cell>
          <cell r="B3139" t="str">
            <v>1204425-C</v>
          </cell>
          <cell r="C3139" t="str">
            <v>ROUE AR 26" SPINERGYSLX M</v>
          </cell>
          <cell r="D3139" t="str">
            <v>OY ARGENT 24 RAY BLANCS</v>
          </cell>
          <cell r="E3139">
            <v>487.2</v>
          </cell>
          <cell r="F3139" t="str">
            <v>REARWHEEL 26" SPINERGYSLX</v>
          </cell>
        </row>
        <row r="3140">
          <cell r="A3140" t="str">
            <v>1204426-C</v>
          </cell>
          <cell r="B3140" t="str">
            <v>1204426-C</v>
          </cell>
          <cell r="C3140" t="str">
            <v>ROUE AR 26" SPINERGYSLX M</v>
          </cell>
          <cell r="D3140" t="str">
            <v>OY ARGENT 24 RAY ROUGES</v>
          </cell>
          <cell r="E3140">
            <v>487.2</v>
          </cell>
          <cell r="F3140" t="str">
            <v>REARWHEEL 26" SPINERGY SL</v>
          </cell>
        </row>
        <row r="3141">
          <cell r="A3141" t="str">
            <v>1204427-C</v>
          </cell>
          <cell r="B3141" t="str">
            <v>1204427-C</v>
          </cell>
          <cell r="C3141" t="str">
            <v>ROUE AR 26"SPINERGYSLX MO</v>
          </cell>
          <cell r="D3141" t="str">
            <v>YEU ARGENT 24 RAY JAUNES</v>
          </cell>
          <cell r="E3141">
            <v>487.2</v>
          </cell>
          <cell r="F3141" t="str">
            <v>REARWHEEL 26"SPINERGYSLX</v>
          </cell>
        </row>
        <row r="3142">
          <cell r="A3142" t="str">
            <v>1204428-C</v>
          </cell>
          <cell r="B3142" t="str">
            <v>1204428-C</v>
          </cell>
          <cell r="C3142" t="str">
            <v>ROUE AR 26" SPINERGYSLX M</v>
          </cell>
          <cell r="D3142" t="str">
            <v>OYEU ARGENT 24 RAY BLEUS</v>
          </cell>
          <cell r="E3142">
            <v>487.2</v>
          </cell>
          <cell r="F3142" t="str">
            <v>REARWHEEL 26" SPINERGY SL</v>
          </cell>
        </row>
        <row r="3143">
          <cell r="A3143" t="str">
            <v>1300000-C</v>
          </cell>
          <cell r="B3143" t="str">
            <v>1300000-C</v>
          </cell>
          <cell r="C3143" t="str">
            <v>ROUE AR 24" 6P SANS MAIN</v>
          </cell>
          <cell r="D3143" t="str">
            <v>COURANTE. PNEU RIGHT RUN</v>
          </cell>
          <cell r="E3143" t="e">
            <v>#N/A</v>
          </cell>
          <cell r="F3143" t="str">
            <v>REARWHEEL 24" 6P NO PUSHR</v>
          </cell>
        </row>
        <row r="3144">
          <cell r="A3144" t="str">
            <v>1300000R</v>
          </cell>
          <cell r="B3144" t="str">
            <v>1300000R</v>
          </cell>
          <cell r="C3144" t="str">
            <v>ROUE ARRIÈRE, 24" 6P SANS</v>
          </cell>
          <cell r="D3144" t="str">
            <v xml:space="preserve"> MAIN COURANTE, SANS PNEU</v>
          </cell>
          <cell r="E3144">
            <v>388</v>
          </cell>
          <cell r="F3144" t="str">
            <v>REARWHEEL, 24" 6P NO PUSH</v>
          </cell>
        </row>
        <row r="3145">
          <cell r="A3145" t="str">
            <v>1300000R-C</v>
          </cell>
          <cell r="B3145" t="str">
            <v>1300000R-C</v>
          </cell>
          <cell r="C3145" t="str">
            <v>ROUE ARRIÈRE, 24" 6P SANS</v>
          </cell>
          <cell r="D3145" t="str">
            <v xml:space="preserve"> MAIN COURANTE, SANS PNEU</v>
          </cell>
          <cell r="E3145" t="e">
            <v>#N/A</v>
          </cell>
          <cell r="F3145" t="str">
            <v>REARWHEEL, 24" 6P NO PUSH</v>
          </cell>
        </row>
        <row r="3146">
          <cell r="A3146" t="str">
            <v>1300001-C</v>
          </cell>
          <cell r="B3146" t="str">
            <v>1300001-C</v>
          </cell>
          <cell r="C3146" t="str">
            <v>ROUE ARRIÈRE 24" 6P SANS</v>
          </cell>
          <cell r="D3146" t="str">
            <v>MAIN COURANTE. PNEU PLEIN</v>
          </cell>
          <cell r="E3146" t="e">
            <v>#N/A</v>
          </cell>
          <cell r="F3146" t="str">
            <v>REARWHEEL 24" 6P NO PUSHR</v>
          </cell>
        </row>
        <row r="3147">
          <cell r="A3147" t="str">
            <v>1300002-C</v>
          </cell>
          <cell r="B3147" t="str">
            <v>1300002-C</v>
          </cell>
          <cell r="C3147" t="str">
            <v>ROUE ARRIÈRE 24" 6P SANS</v>
          </cell>
          <cell r="D3147" t="str">
            <v>MAIN COUR. PNEU MARATHIN</v>
          </cell>
          <cell r="E3147" t="e">
            <v>#N/A</v>
          </cell>
          <cell r="F3147" t="str">
            <v>REARWHEEL 24" 6P NO PUSHR</v>
          </cell>
        </row>
        <row r="3148">
          <cell r="A3148" t="str">
            <v>1300003-C</v>
          </cell>
          <cell r="B3148" t="str">
            <v>1300003-C</v>
          </cell>
          <cell r="C3148" t="str">
            <v>ROUE ARRIÈRE 24" 6P SANS</v>
          </cell>
          <cell r="D3148" t="str">
            <v>MAIN COUR. PNEU ROBUSTE</v>
          </cell>
          <cell r="E3148" t="e">
            <v>#N/A</v>
          </cell>
          <cell r="F3148" t="str">
            <v>REARWHEEL 24" 6P NO PUSHR</v>
          </cell>
        </row>
        <row r="3149">
          <cell r="A3149" t="str">
            <v>1310000-C</v>
          </cell>
          <cell r="B3149" t="str">
            <v>1310000-C</v>
          </cell>
          <cell r="C3149" t="str">
            <v>ROUE ARRIÈRE 22" 6P SANS</v>
          </cell>
          <cell r="D3149" t="str">
            <v>MAIN COUR. PNEU RIGHT RUN</v>
          </cell>
          <cell r="E3149" t="e">
            <v>#N/A</v>
          </cell>
          <cell r="F3149" t="str">
            <v>REARWHEEL 22" 6P NO PUSHR</v>
          </cell>
        </row>
        <row r="3150">
          <cell r="A3150" t="str">
            <v>1310001-C</v>
          </cell>
          <cell r="B3150" t="str">
            <v>1310001-C</v>
          </cell>
          <cell r="C3150" t="str">
            <v>ROUE ARRIÈRE, 22" 6P SANS</v>
          </cell>
          <cell r="D3150" t="str">
            <v xml:space="preserve"> MAIN COUR. PNEU PLEIN</v>
          </cell>
          <cell r="E3150" t="e">
            <v>#N/A</v>
          </cell>
          <cell r="F3150" t="str">
            <v>REARWHEEL, 22" 6P NO PUSH</v>
          </cell>
        </row>
        <row r="3151">
          <cell r="A3151" t="str">
            <v>1310002-C</v>
          </cell>
          <cell r="B3151" t="str">
            <v>1310002-C</v>
          </cell>
          <cell r="C3151" t="str">
            <v>ROUE ARRIÈRE 22" 6P SANS</v>
          </cell>
          <cell r="D3151" t="str">
            <v>MAIN COUR. PNEU MARATHON</v>
          </cell>
          <cell r="E3151" t="e">
            <v>#N/A</v>
          </cell>
          <cell r="F3151" t="str">
            <v>REARWHEEL 22" 6P NO PUSHR</v>
          </cell>
        </row>
        <row r="3152">
          <cell r="A3152" t="str">
            <v>1320000-C</v>
          </cell>
          <cell r="B3152" t="str">
            <v>1320000-C</v>
          </cell>
          <cell r="C3152" t="str">
            <v>ROUE ARRIÈRE 20" 6P SANS</v>
          </cell>
          <cell r="D3152" t="str">
            <v>MAIN COUR. PNEU RIGHT RUN</v>
          </cell>
          <cell r="E3152" t="e">
            <v>#N/A</v>
          </cell>
          <cell r="F3152" t="str">
            <v>REARWHEEL 20" 6P NO PUSHR</v>
          </cell>
        </row>
        <row r="3153">
          <cell r="A3153" t="str">
            <v>1320001-C</v>
          </cell>
          <cell r="B3153" t="str">
            <v>1320001-C</v>
          </cell>
          <cell r="C3153" t="str">
            <v>ROUE ARRIÈRE, 20"6P SANS</v>
          </cell>
          <cell r="D3153" t="str">
            <v>MAIN COURANTE. PNEU PLEIN</v>
          </cell>
          <cell r="E3153" t="e">
            <v>#N/A</v>
          </cell>
          <cell r="F3153" t="str">
            <v>REARWHEEL, 20"6P NO PUSHR</v>
          </cell>
        </row>
        <row r="3154">
          <cell r="A3154" t="str">
            <v>1700010-C</v>
          </cell>
          <cell r="B3154" t="str">
            <v>1700010-C</v>
          </cell>
          <cell r="C3154" t="str">
            <v>ESSIEU À DÉBLOCAGE RAPIDE</v>
          </cell>
          <cell r="D3154" t="str">
            <v xml:space="preserve"> 1/2"/12,7 MM X 112 MM</v>
          </cell>
          <cell r="E3154" t="e">
            <v>#N/A</v>
          </cell>
          <cell r="F3154" t="str">
            <v>AXLE QR 1/2" / 12,7 MM X</v>
          </cell>
        </row>
        <row r="3155">
          <cell r="A3155" t="str">
            <v>1700710-C</v>
          </cell>
          <cell r="B3155" t="str">
            <v>1700710-C</v>
          </cell>
          <cell r="C3155" t="str">
            <v>ESSIEU DÉBLOC. RAPIDE 1/2</v>
          </cell>
          <cell r="D3155" t="str">
            <v>" 12,7 MM X 99 MM TITANE</v>
          </cell>
          <cell r="E3155" t="e">
            <v>#N/A</v>
          </cell>
          <cell r="F3155" t="str">
            <v>QR AXLE 1/2" 12,7MM X 99M</v>
          </cell>
        </row>
        <row r="3156">
          <cell r="A3156" t="str">
            <v>1902011-C</v>
          </cell>
          <cell r="B3156" t="str">
            <v>1902011-C</v>
          </cell>
          <cell r="C3156" t="str">
            <v>MAIN COURANTE EN TITANE 2</v>
          </cell>
          <cell r="D3156" t="str">
            <v>0" 6P 421 MM</v>
          </cell>
          <cell r="E3156" t="e">
            <v>#N/A</v>
          </cell>
          <cell r="F3156" t="str">
            <v>PUSHRIM TITANIUM 20" 6P 4</v>
          </cell>
        </row>
        <row r="3157">
          <cell r="A3157" t="str">
            <v>1902211-C</v>
          </cell>
          <cell r="B3157" t="str">
            <v>1902211-C</v>
          </cell>
          <cell r="C3157" t="str">
            <v>MAIN COURANTE EN TITANE 2</v>
          </cell>
          <cell r="D3157" t="str">
            <v>2" 6P 459 MM</v>
          </cell>
          <cell r="E3157" t="e">
            <v>#N/A</v>
          </cell>
          <cell r="F3157" t="str">
            <v>PUSHRIM TITANIUM 22" 6P 4</v>
          </cell>
        </row>
        <row r="3158">
          <cell r="A3158" t="str">
            <v>1902401-C</v>
          </cell>
          <cell r="B3158" t="str">
            <v>1902401-C</v>
          </cell>
          <cell r="C3158" t="str">
            <v>MAIN COURANTE 24" TITANE</v>
          </cell>
          <cell r="D3158" t="str">
            <v>MTB, PIÈCES</v>
          </cell>
          <cell r="E3158" t="e">
            <v>#N/A</v>
          </cell>
          <cell r="F3158" t="str">
            <v>PUSHRIM 24" TITANIUM MTB</v>
          </cell>
        </row>
        <row r="3159">
          <cell r="A3159" t="str">
            <v>1902405-C</v>
          </cell>
          <cell r="B3159" t="str">
            <v>1902405-C</v>
          </cell>
          <cell r="C3159" t="str">
            <v>MAIN COURANTE ALUMINIUM 4</v>
          </cell>
          <cell r="D3159" t="str">
            <v xml:space="preserve"> CLIPS 24"</v>
          </cell>
          <cell r="E3159" t="e">
            <v>#N/A</v>
          </cell>
          <cell r="F3159" t="str">
            <v>PUSHRIM  ALUMINIUM 4-CLIP</v>
          </cell>
        </row>
        <row r="3160">
          <cell r="A3160" t="str">
            <v>1902411-C</v>
          </cell>
          <cell r="B3160" t="str">
            <v>1902411-C</v>
          </cell>
          <cell r="C3160" t="str">
            <v>MAIN COURANTE EN TITANE P</v>
          </cell>
          <cell r="D3160" t="str">
            <v>OUR 24"6P 510 MM</v>
          </cell>
          <cell r="E3160" t="e">
            <v>#N/A</v>
          </cell>
          <cell r="F3160" t="str">
            <v>PUSHRIM TITANIUM FOR 24"6</v>
          </cell>
        </row>
        <row r="3161">
          <cell r="A3161" t="str">
            <v>1902421-C</v>
          </cell>
          <cell r="B3161" t="str">
            <v>1902421-C</v>
          </cell>
          <cell r="C3161" t="str">
            <v>MAIN COURANTE EN TITANE S</v>
          </cell>
          <cell r="D3161" t="str">
            <v>PIDER 24"</v>
          </cell>
          <cell r="E3161" t="e">
            <v>#N/A</v>
          </cell>
          <cell r="F3161" t="str">
            <v>PUSHRIM TITANIUM SPIDER 2</v>
          </cell>
        </row>
        <row r="3162">
          <cell r="A3162" t="str">
            <v>1902430-C</v>
          </cell>
          <cell r="B3162" t="str">
            <v>1902430-C</v>
          </cell>
          <cell r="C3162" t="str">
            <v>MAIN COURANTE ALU 24" 6 L</v>
          </cell>
          <cell r="D3162" t="str">
            <v>ANGUETTES 510 MM 6P</v>
          </cell>
          <cell r="E3162" t="e">
            <v>#N/A</v>
          </cell>
          <cell r="F3162" t="str">
            <v>PUSHRIM ALU 24" 6 TABS 51</v>
          </cell>
        </row>
        <row r="3163">
          <cell r="A3163" t="str">
            <v>1902511-C</v>
          </cell>
          <cell r="B3163" t="str">
            <v>1902511-C</v>
          </cell>
          <cell r="C3163" t="str">
            <v>MAIN COURANTE EN TITANE S</v>
          </cell>
          <cell r="D3163" t="str">
            <v>PINERGY 25"</v>
          </cell>
          <cell r="E3163" t="e">
            <v>#N/A</v>
          </cell>
          <cell r="F3163" t="str">
            <v>PUSHRIM TITANIUM SPINERGY</v>
          </cell>
        </row>
        <row r="3164">
          <cell r="A3164" t="str">
            <v>1902611-C</v>
          </cell>
          <cell r="B3164" t="str">
            <v>1902611-C</v>
          </cell>
          <cell r="C3164" t="str">
            <v>MAIN COURANTE EN TITANE S</v>
          </cell>
          <cell r="D3164" t="str">
            <v>PINERGY 26"</v>
          </cell>
          <cell r="E3164" t="e">
            <v>#N/A</v>
          </cell>
          <cell r="F3164" t="str">
            <v>PUSHRIM TITANIUM SPINERGY</v>
          </cell>
        </row>
        <row r="3165">
          <cell r="A3165" t="str">
            <v>1902711-C</v>
          </cell>
          <cell r="B3165" t="str">
            <v>1902711-C</v>
          </cell>
          <cell r="C3165" t="str">
            <v>MAIN COURANTE EN TITANE S</v>
          </cell>
          <cell r="D3165" t="str">
            <v>PINERG 700 CC</v>
          </cell>
          <cell r="E3165" t="e">
            <v>#N/A</v>
          </cell>
          <cell r="F3165" t="str">
            <v>PUSHRIM TITANIUM SPINERG</v>
          </cell>
        </row>
        <row r="3166">
          <cell r="A3166" t="str">
            <v>1903060-C</v>
          </cell>
          <cell r="B3166" t="str">
            <v>1903060-C</v>
          </cell>
          <cell r="C3166" t="str">
            <v>ÉCROUS MAIN COURANTE MAXG</v>
          </cell>
          <cell r="D3166" t="str">
            <v>RIP 24" HJUL 6P</v>
          </cell>
          <cell r="E3166">
            <v>196.21</v>
          </cell>
          <cell r="F3166" t="str">
            <v>PUSHRIM MAXGRIP 24" HJUL</v>
          </cell>
        </row>
        <row r="3167">
          <cell r="A3167" t="str">
            <v>1903070-C</v>
          </cell>
          <cell r="B3167" t="str">
            <v>1903070-C</v>
          </cell>
          <cell r="C3167" t="str">
            <v>ÉCROUS MAIN COURANTE MAXG</v>
          </cell>
          <cell r="D3167" t="str">
            <v>RIP 20" HJUL 6P</v>
          </cell>
          <cell r="E3167">
            <v>196.21</v>
          </cell>
          <cell r="F3167" t="str">
            <v>PUSHRIM MAXGRIP 20" HJUL</v>
          </cell>
        </row>
        <row r="3168">
          <cell r="A3168" t="str">
            <v>1903080-C</v>
          </cell>
          <cell r="B3168" t="str">
            <v>1903080-C</v>
          </cell>
          <cell r="C3168" t="str">
            <v>ÉCROUS MAIN COURANTE MAXG</v>
          </cell>
          <cell r="D3168" t="str">
            <v>RIP 22" HJUL 6P</v>
          </cell>
          <cell r="E3168">
            <v>196.21</v>
          </cell>
          <cell r="F3168" t="str">
            <v>PUSHRIM MAXGRIP 22" HJUL</v>
          </cell>
        </row>
        <row r="3169">
          <cell r="A3169" t="str">
            <v>1903100-C</v>
          </cell>
          <cell r="B3169" t="str">
            <v>1903100-C</v>
          </cell>
          <cell r="C3169" t="str">
            <v>ENTRETOISE X COURT MAXGRI</v>
          </cell>
          <cell r="D3169" t="str">
            <v>P ASSEMB. RAYONS</v>
          </cell>
          <cell r="E3169">
            <v>7.58</v>
          </cell>
          <cell r="F3169" t="str">
            <v>SPACER X-SHORT MAXGRIP SP</v>
          </cell>
        </row>
        <row r="3170">
          <cell r="A3170" t="str">
            <v>1903101-C</v>
          </cell>
          <cell r="B3170" t="str">
            <v>1903101-C</v>
          </cell>
          <cell r="C3170" t="str">
            <v>ENTRETOISE COURTE MAXGRIP</v>
          </cell>
          <cell r="D3170" t="str">
            <v xml:space="preserve"> ASSEMBLAGE RAYONS</v>
          </cell>
          <cell r="E3170">
            <v>16.11</v>
          </cell>
          <cell r="F3170" t="str">
            <v>SPACER SHORT MAXGRIP SPOK</v>
          </cell>
        </row>
        <row r="3171">
          <cell r="A3171" t="str">
            <v>1903405-C</v>
          </cell>
          <cell r="B3171" t="str">
            <v>1903405-C</v>
          </cell>
          <cell r="C3171" t="str">
            <v>MAIN COURANTE À FRICTION</v>
          </cell>
          <cell r="D3171" t="str">
            <v>22" SPIDERWHEEL</v>
          </cell>
          <cell r="E3171">
            <v>224.64</v>
          </cell>
          <cell r="F3171" t="str">
            <v>PUSHRIM FRICTION 22" SPID</v>
          </cell>
        </row>
        <row r="3172">
          <cell r="A3172" t="str">
            <v>1903420-C</v>
          </cell>
          <cell r="B3172" t="str">
            <v>1903420-C</v>
          </cell>
          <cell r="C3172" t="str">
            <v>MAIN COURANTE À FRICTION</v>
          </cell>
          <cell r="D3172" t="str">
            <v>20" EXT. (GRANDE)</v>
          </cell>
          <cell r="E3172">
            <v>196.21</v>
          </cell>
          <cell r="F3172" t="str">
            <v>PUSH RIM FRICTION 20" OUT</v>
          </cell>
        </row>
        <row r="3173">
          <cell r="A3173" t="str">
            <v>1903424-C</v>
          </cell>
          <cell r="B3173" t="str">
            <v>1903424-C</v>
          </cell>
          <cell r="C3173" t="str">
            <v>MAIN COURANTE À FRICTION</v>
          </cell>
          <cell r="D3173" t="str">
            <v>24" À UN BRAS, GRANDE</v>
          </cell>
          <cell r="E3173">
            <v>652.13</v>
          </cell>
          <cell r="F3173" t="str">
            <v>PUSHRIM FRICTION 24" ONE-</v>
          </cell>
        </row>
        <row r="3174">
          <cell r="A3174" t="str">
            <v>1903425-C</v>
          </cell>
          <cell r="B3174" t="str">
            <v>1903425-C</v>
          </cell>
          <cell r="C3174" t="str">
            <v>MAIN COURANTE À FRICTION</v>
          </cell>
          <cell r="D3174" t="str">
            <v>24" À UN BRAS, PETITE</v>
          </cell>
          <cell r="E3174">
            <v>779.15</v>
          </cell>
          <cell r="F3174" t="str">
            <v>PUSHRIM FRICTION 24" ONE-</v>
          </cell>
        </row>
        <row r="3175">
          <cell r="A3175" t="str">
            <v>1903426-C</v>
          </cell>
          <cell r="B3175" t="str">
            <v>1903426-C</v>
          </cell>
          <cell r="C3175" t="str">
            <v>MAIN COURANTE À FRICTION</v>
          </cell>
          <cell r="D3175" t="str">
            <v>26" À UN BRAS, GRANDE</v>
          </cell>
          <cell r="E3175">
            <v>130.81</v>
          </cell>
          <cell r="F3175" t="str">
            <v>PUSHRIM FRICTION 26" ONE-</v>
          </cell>
        </row>
        <row r="3176">
          <cell r="A3176" t="str">
            <v>1903427-C</v>
          </cell>
          <cell r="B3176" t="str">
            <v>1903427-C</v>
          </cell>
          <cell r="C3176" t="str">
            <v>MAIN COURANTE À FRICTION</v>
          </cell>
          <cell r="D3176" t="str">
            <v>26" À UN BRAS, PETITE</v>
          </cell>
          <cell r="E3176">
            <v>290.05</v>
          </cell>
          <cell r="F3176" t="str">
            <v>PUSHRIM FRICTION 26" ONE-</v>
          </cell>
        </row>
        <row r="3177">
          <cell r="A3177" t="str">
            <v>1903501-C</v>
          </cell>
          <cell r="B3177" t="str">
            <v>1903501-C</v>
          </cell>
          <cell r="C3177" t="str">
            <v>ENTRETOISE LONGUE MAXGRIP</v>
          </cell>
          <cell r="D3177" t="str">
            <v xml:space="preserve"> </v>
          </cell>
          <cell r="E3177">
            <v>7.58</v>
          </cell>
          <cell r="F3177" t="str">
            <v>SPACER LONG MAXGRIP</v>
          </cell>
        </row>
        <row r="3178">
          <cell r="A3178" t="str">
            <v>1903503-C</v>
          </cell>
          <cell r="B3178" t="str">
            <v>1903503-C</v>
          </cell>
          <cell r="C3178" t="str">
            <v>ENTRETOISE 15 X 10 X 5 NO</v>
          </cell>
          <cell r="D3178" t="str">
            <v>IRE</v>
          </cell>
          <cell r="E3178">
            <v>7.58</v>
          </cell>
          <cell r="F3178" t="str">
            <v>SPACER 15 X 10 X 5 BLACK</v>
          </cell>
        </row>
        <row r="3179">
          <cell r="A3179" t="str">
            <v>1903520-C</v>
          </cell>
          <cell r="B3179" t="str">
            <v>1903520-C</v>
          </cell>
          <cell r="C3179" t="str">
            <v>MAIN COURANTE ALU 20", UN</v>
          </cell>
          <cell r="D3179" t="str">
            <v xml:space="preserve"> BRAS, GRANDE</v>
          </cell>
          <cell r="E3179" t="e">
            <v>#N/A</v>
          </cell>
          <cell r="F3179" t="str">
            <v>PUSHRIM ALU 20" ONE-ARM B</v>
          </cell>
        </row>
        <row r="3180">
          <cell r="A3180" t="str">
            <v>1903521-C</v>
          </cell>
          <cell r="B3180" t="str">
            <v>1903521-C</v>
          </cell>
          <cell r="C3180" t="str">
            <v>MAIN COURANTE ALU 20", UN</v>
          </cell>
          <cell r="D3180" t="str">
            <v xml:space="preserve"> BRAS, PETITE</v>
          </cell>
          <cell r="E3180" t="e">
            <v>#N/A</v>
          </cell>
          <cell r="F3180" t="str">
            <v>PUSHRIM ALU 20" ONE-ARM S</v>
          </cell>
        </row>
        <row r="3181">
          <cell r="A3181" t="str">
            <v>1903522-C</v>
          </cell>
          <cell r="B3181" t="str">
            <v>1903522-C</v>
          </cell>
          <cell r="C3181" t="str">
            <v>MAIN COURANTE ALU 22", UN</v>
          </cell>
          <cell r="D3181" t="str">
            <v xml:space="preserve"> BRAS, GRANDE</v>
          </cell>
          <cell r="E3181" t="e">
            <v>#N/A</v>
          </cell>
          <cell r="F3181" t="str">
            <v>PUSHRIM ALU 22" ONE-ARM B</v>
          </cell>
        </row>
        <row r="3182">
          <cell r="A3182" t="str">
            <v>1903523-C</v>
          </cell>
          <cell r="B3182" t="str">
            <v>1903523-C</v>
          </cell>
          <cell r="C3182" t="str">
            <v>MAIN COURANTE ALU 22", UN</v>
          </cell>
          <cell r="D3182" t="str">
            <v xml:space="preserve"> BRAS, PETITE</v>
          </cell>
          <cell r="E3182" t="e">
            <v>#N/A</v>
          </cell>
          <cell r="F3182" t="str">
            <v>PUSHRIM ALU 22" ONE-ARM S</v>
          </cell>
        </row>
        <row r="3183">
          <cell r="A3183" t="str">
            <v>1903524-C</v>
          </cell>
          <cell r="B3183" t="str">
            <v>1903524-C</v>
          </cell>
          <cell r="C3183" t="str">
            <v>MAIN COURANTE ALU 24", UN</v>
          </cell>
          <cell r="D3183" t="str">
            <v xml:space="preserve"> BRAS, GRANDE</v>
          </cell>
          <cell r="E3183" t="e">
            <v>#N/A</v>
          </cell>
          <cell r="F3183" t="str">
            <v>PUSHRIM ALU 24" ONE-ARM B</v>
          </cell>
        </row>
        <row r="3184">
          <cell r="A3184" t="str">
            <v>1903525-C</v>
          </cell>
          <cell r="B3184" t="str">
            <v>1903525-C</v>
          </cell>
          <cell r="C3184" t="str">
            <v>MAIN COURANTE ALU 24", UN</v>
          </cell>
          <cell r="D3184" t="str">
            <v xml:space="preserve"> BRAS, PETITE</v>
          </cell>
          <cell r="E3184" t="e">
            <v>#N/A</v>
          </cell>
          <cell r="F3184" t="str">
            <v>PUSHRIM ALU 24" ONE-ARM S</v>
          </cell>
        </row>
        <row r="3185">
          <cell r="A3185" t="str">
            <v>1903526-C</v>
          </cell>
          <cell r="B3185" t="str">
            <v>1903526-C</v>
          </cell>
          <cell r="C3185" t="str">
            <v>MAIN COURANTE ALU 26", UN</v>
          </cell>
          <cell r="D3185" t="str">
            <v xml:space="preserve"> BRAS, GRANDE</v>
          </cell>
          <cell r="E3185" t="e">
            <v>#N/A</v>
          </cell>
          <cell r="F3185" t="str">
            <v>PUSHRIM ALU 26" ONE-ARM B</v>
          </cell>
        </row>
        <row r="3186">
          <cell r="A3186" t="str">
            <v>1904404-C</v>
          </cell>
          <cell r="B3186" t="str">
            <v>1904404-C</v>
          </cell>
          <cell r="C3186" t="str">
            <v>MAIN COURANTE ALU 24" X</v>
          </cell>
          <cell r="D3186" t="str">
            <v xml:space="preserve"> </v>
          </cell>
          <cell r="E3186" t="e">
            <v>#N/A</v>
          </cell>
          <cell r="F3186" t="str">
            <v>PUSHRIM ALU 24" X</v>
          </cell>
        </row>
        <row r="3187">
          <cell r="A3187" t="str">
            <v>1904405-C</v>
          </cell>
          <cell r="B3187" t="str">
            <v>1904405-C</v>
          </cell>
          <cell r="C3187" t="str">
            <v>MAIN COURANTE ALU 25" X</v>
          </cell>
          <cell r="D3187" t="str">
            <v xml:space="preserve"> </v>
          </cell>
          <cell r="E3187" t="e">
            <v>#N/A</v>
          </cell>
          <cell r="F3187" t="str">
            <v>PUSHRIM ALU 25" X</v>
          </cell>
        </row>
        <row r="3188">
          <cell r="A3188" t="str">
            <v>1904406-C</v>
          </cell>
          <cell r="B3188" t="str">
            <v>1904406-C</v>
          </cell>
          <cell r="C3188" t="str">
            <v>MAIN COURANTE ALU 26" X</v>
          </cell>
          <cell r="D3188" t="str">
            <v xml:space="preserve"> </v>
          </cell>
          <cell r="E3188" t="e">
            <v>#N/A</v>
          </cell>
          <cell r="F3188" t="str">
            <v>PUSHRIM ALU 26"  X</v>
          </cell>
        </row>
        <row r="3189">
          <cell r="A3189" t="str">
            <v>1905120BT</v>
          </cell>
          <cell r="B3189" t="str">
            <v>1905120BT</v>
          </cell>
          <cell r="C3189" t="str">
            <v>MAIN COURANTE PARA 20" 6</v>
          </cell>
          <cell r="D3189" t="str">
            <v>LANGUETTES COURBES</v>
          </cell>
          <cell r="E3189">
            <v>301</v>
          </cell>
          <cell r="F3189" t="str">
            <v>PUSHRIM  PARA 20" 6 BENDE</v>
          </cell>
        </row>
        <row r="3190">
          <cell r="A3190" t="str">
            <v>1905120BT-C</v>
          </cell>
          <cell r="B3190" t="str">
            <v>1905120BT-C</v>
          </cell>
          <cell r="C3190" t="str">
            <v>MAIN COURANTE PARA 20" 6</v>
          </cell>
          <cell r="D3190" t="str">
            <v>LANGUETTES COURBES</v>
          </cell>
          <cell r="E3190">
            <v>196.21</v>
          </cell>
          <cell r="F3190" t="str">
            <v>PUSHRIM  PARA 20" 6 BENDE</v>
          </cell>
        </row>
        <row r="3191">
          <cell r="A3191" t="str">
            <v>1905122BT</v>
          </cell>
          <cell r="B3191" t="str">
            <v>1905122BT</v>
          </cell>
          <cell r="C3191" t="str">
            <v>MAIN COURANTE PARA 22" 6</v>
          </cell>
          <cell r="D3191" t="str">
            <v>LANGUETTES COURBES</v>
          </cell>
          <cell r="E3191">
            <v>301</v>
          </cell>
          <cell r="F3191" t="str">
            <v>PUSHRIM  PARA 22" 6 BENDE</v>
          </cell>
        </row>
        <row r="3192">
          <cell r="A3192" t="str">
            <v>1905122BT-C</v>
          </cell>
          <cell r="B3192" t="str">
            <v>1905122BT-C</v>
          </cell>
          <cell r="C3192" t="str">
            <v>MAIN COURANTE PARA 22" 6</v>
          </cell>
          <cell r="D3192" t="str">
            <v>LANGUETTES COURBES</v>
          </cell>
          <cell r="E3192">
            <v>196.21</v>
          </cell>
          <cell r="F3192" t="str">
            <v>PUSHRIM  PARA 22" 6 BENDE</v>
          </cell>
        </row>
        <row r="3193">
          <cell r="A3193" t="str">
            <v>1905124BT</v>
          </cell>
          <cell r="B3193" t="str">
            <v>1905124BT</v>
          </cell>
          <cell r="C3193" t="str">
            <v>MAIN COURANTE PARA 24" 6P</v>
          </cell>
          <cell r="D3193" t="str">
            <v xml:space="preserve"> LANGUETTES COURBES</v>
          </cell>
          <cell r="E3193">
            <v>301</v>
          </cell>
          <cell r="F3193" t="str">
            <v>PUSHRIM  PARA 24" 6P BEND</v>
          </cell>
        </row>
        <row r="3194">
          <cell r="A3194" t="str">
            <v>1905124BT-C</v>
          </cell>
          <cell r="B3194" t="str">
            <v>1905124BT-C</v>
          </cell>
          <cell r="C3194" t="str">
            <v>MAIN COURANTE PARA 24" 6P</v>
          </cell>
          <cell r="D3194" t="str">
            <v xml:space="preserve"> LANGUETTES COURBES</v>
          </cell>
          <cell r="E3194">
            <v>196.21</v>
          </cell>
          <cell r="F3194" t="str">
            <v>PUSHRIM  PARA 24" 6P BEND</v>
          </cell>
        </row>
        <row r="3195">
          <cell r="A3195" t="str">
            <v>1905125BT</v>
          </cell>
          <cell r="B3195" t="str">
            <v>1905125BT</v>
          </cell>
          <cell r="C3195" t="str">
            <v>MAIN COURANTE PARA 25" 6</v>
          </cell>
          <cell r="D3195" t="str">
            <v>LANGUETTES COURBES</v>
          </cell>
          <cell r="E3195">
            <v>301</v>
          </cell>
          <cell r="F3195" t="str">
            <v>PUSHRIM  PARA 25" 6 BENDE</v>
          </cell>
        </row>
        <row r="3196">
          <cell r="A3196" t="str">
            <v>1905125BT-C</v>
          </cell>
          <cell r="B3196" t="str">
            <v>1905125BT-C</v>
          </cell>
          <cell r="C3196" t="str">
            <v>MAIN COURANTE PARA 25" 6</v>
          </cell>
          <cell r="D3196" t="str">
            <v>LANGUETTES COURBES</v>
          </cell>
          <cell r="E3196">
            <v>196.21</v>
          </cell>
          <cell r="F3196" t="str">
            <v>PUSHRIM  PARA 25" 6 BENDE</v>
          </cell>
        </row>
        <row r="3197">
          <cell r="A3197" t="str">
            <v>1905126BT</v>
          </cell>
          <cell r="B3197" t="str">
            <v>1905126BT</v>
          </cell>
          <cell r="C3197" t="str">
            <v>MAIN COURANTE PARA 26" 6</v>
          </cell>
          <cell r="D3197" t="str">
            <v>LANGUETTES COURBES</v>
          </cell>
          <cell r="E3197">
            <v>301</v>
          </cell>
          <cell r="F3197" t="str">
            <v>PUSHRIM  PARA 26" 6 BENDE</v>
          </cell>
        </row>
        <row r="3198">
          <cell r="A3198" t="str">
            <v>1905126BT-C</v>
          </cell>
          <cell r="B3198" t="str">
            <v>1905126BT-C</v>
          </cell>
          <cell r="C3198" t="str">
            <v>MAIN COURANTE PARA 26" 6</v>
          </cell>
          <cell r="D3198" t="str">
            <v>LANGUETTES COURBES</v>
          </cell>
          <cell r="E3198">
            <v>196.21</v>
          </cell>
          <cell r="F3198" t="str">
            <v>PUSHRIM  PARA 26" 6 BENDE</v>
          </cell>
        </row>
        <row r="3199">
          <cell r="A3199" t="str">
            <v>1905220BT</v>
          </cell>
          <cell r="B3199" t="str">
            <v>1905220BT</v>
          </cell>
          <cell r="C3199" t="str">
            <v>MAIN COURANTE TETRA 20" 6</v>
          </cell>
          <cell r="D3199" t="str">
            <v xml:space="preserve"> PATTES COURBES</v>
          </cell>
          <cell r="E3199">
            <v>301</v>
          </cell>
          <cell r="F3199" t="str">
            <v>PUSHRIM TETRA 20" 6 BENDE</v>
          </cell>
        </row>
        <row r="3200">
          <cell r="A3200" t="str">
            <v>1905220BT-C</v>
          </cell>
          <cell r="B3200" t="str">
            <v>1905220BT-C</v>
          </cell>
          <cell r="C3200" t="str">
            <v>MAIN COURANTE TETRA 20" 6</v>
          </cell>
          <cell r="D3200" t="str">
            <v xml:space="preserve"> PATTES COURBES</v>
          </cell>
          <cell r="E3200">
            <v>196.21</v>
          </cell>
          <cell r="F3200" t="str">
            <v>PUSHRIM TETRA 20" 6 BENDE</v>
          </cell>
        </row>
        <row r="3201">
          <cell r="A3201" t="str">
            <v>1905222BT</v>
          </cell>
          <cell r="B3201" t="str">
            <v>1905222BT</v>
          </cell>
          <cell r="C3201" t="str">
            <v>MAIN COURANTE TETRA 22" 6</v>
          </cell>
          <cell r="D3201" t="str">
            <v xml:space="preserve"> PATTES COURBES</v>
          </cell>
          <cell r="E3201">
            <v>301</v>
          </cell>
          <cell r="F3201" t="str">
            <v>PUSHRIM TETRA 22" 6 BENDE</v>
          </cell>
        </row>
        <row r="3202">
          <cell r="A3202" t="str">
            <v>1905222BT-C</v>
          </cell>
          <cell r="B3202" t="str">
            <v>1905222BT-C</v>
          </cell>
          <cell r="C3202" t="str">
            <v>MAIN COURANTE TETRA 22" 6</v>
          </cell>
          <cell r="D3202" t="str">
            <v xml:space="preserve"> PATTES COURBES</v>
          </cell>
          <cell r="E3202">
            <v>196.21</v>
          </cell>
          <cell r="F3202" t="str">
            <v>PUSHRIM TETRA 22" 6 BENDE</v>
          </cell>
        </row>
        <row r="3203">
          <cell r="A3203" t="str">
            <v>1905224BT</v>
          </cell>
          <cell r="B3203" t="str">
            <v>1905224BT</v>
          </cell>
          <cell r="C3203" t="str">
            <v>MAIN COURANTE TETRA 24" 6</v>
          </cell>
          <cell r="D3203" t="str">
            <v>P PATTES COURBES</v>
          </cell>
          <cell r="E3203">
            <v>301</v>
          </cell>
          <cell r="F3203" t="str">
            <v>PUSHRIM TETRA 24" 6P BEND</v>
          </cell>
        </row>
        <row r="3204">
          <cell r="A3204" t="str">
            <v>1905224BT-C</v>
          </cell>
          <cell r="B3204" t="str">
            <v>1905224BT-C</v>
          </cell>
          <cell r="C3204" t="str">
            <v>MAIN COURANTE TETRA 24" 6</v>
          </cell>
          <cell r="D3204" t="str">
            <v>P PATTES COURBES</v>
          </cell>
          <cell r="E3204">
            <v>196.21</v>
          </cell>
          <cell r="F3204" t="str">
            <v>PUSHRIM TETRA 24" 6P BEND</v>
          </cell>
        </row>
        <row r="3205">
          <cell r="A3205" t="str">
            <v>1905225BT</v>
          </cell>
          <cell r="B3205" t="str">
            <v>1905225BT</v>
          </cell>
          <cell r="C3205" t="str">
            <v>MAIN COURANTE TETRA 25" 6</v>
          </cell>
          <cell r="D3205" t="str">
            <v xml:space="preserve"> PATTES COURBES</v>
          </cell>
          <cell r="E3205">
            <v>301</v>
          </cell>
          <cell r="F3205" t="str">
            <v>PUSHRIM TETRA 25" 6 BENDE</v>
          </cell>
        </row>
        <row r="3206">
          <cell r="A3206" t="str">
            <v>1905225BT-C</v>
          </cell>
          <cell r="B3206" t="str">
            <v>1905225BT-C</v>
          </cell>
          <cell r="C3206" t="str">
            <v>MAIN COURANTE TETRA 25" 6</v>
          </cell>
          <cell r="D3206" t="str">
            <v xml:space="preserve"> PATTES COURBES</v>
          </cell>
          <cell r="E3206">
            <v>196.21</v>
          </cell>
          <cell r="F3206" t="str">
            <v>PUSHRIM TETRA 25" 6 BENDE</v>
          </cell>
        </row>
        <row r="3207">
          <cell r="A3207" t="str">
            <v>1905226BT</v>
          </cell>
          <cell r="B3207" t="str">
            <v>1905226BT</v>
          </cell>
          <cell r="C3207" t="str">
            <v>MAIN COURANTE TETRA 26" 6</v>
          </cell>
          <cell r="D3207" t="str">
            <v xml:space="preserve"> PATTES COURBES</v>
          </cell>
          <cell r="E3207">
            <v>301</v>
          </cell>
          <cell r="F3207" t="str">
            <v>PUSHRIM TETRA 26" 6 BENDE</v>
          </cell>
        </row>
        <row r="3208">
          <cell r="A3208" t="str">
            <v>1905226BT-C</v>
          </cell>
          <cell r="B3208" t="str">
            <v>1905226BT-C</v>
          </cell>
          <cell r="C3208" t="str">
            <v>MAIN COURANTE TETRA 26" 6</v>
          </cell>
          <cell r="D3208" t="str">
            <v xml:space="preserve"> PATTES COURBES</v>
          </cell>
          <cell r="E3208">
            <v>196.21</v>
          </cell>
          <cell r="F3208" t="str">
            <v>PUSHRIM TETRA 26" 6 BENDE</v>
          </cell>
        </row>
        <row r="3209">
          <cell r="A3209" t="str">
            <v>1905324-C</v>
          </cell>
          <cell r="B3209" t="str">
            <v>1905324-C</v>
          </cell>
          <cell r="C3209" t="str">
            <v>MAIN COURANTE TETRA 24" 4</v>
          </cell>
          <cell r="D3209" t="str">
            <v>P C/C 507</v>
          </cell>
          <cell r="E3209">
            <v>96.68</v>
          </cell>
          <cell r="F3209" t="str">
            <v>PUSHRIM TETRA 24" 4P C/C</v>
          </cell>
        </row>
        <row r="3210">
          <cell r="A3210" t="str">
            <v>1907020-C</v>
          </cell>
          <cell r="B3210" t="str">
            <v>1907020-C</v>
          </cell>
          <cell r="C3210" t="str">
            <v>MAIN COURANTE MAXGRIP 17,</v>
          </cell>
          <cell r="D3210" t="str">
            <v xml:space="preserve"> ENTRET. FINE COURTE, PCS</v>
          </cell>
          <cell r="E3210">
            <v>196.21</v>
          </cell>
          <cell r="F3210" t="str">
            <v>PUSHRIM MAXGRIP 17 THIN L</v>
          </cell>
        </row>
        <row r="3211">
          <cell r="A3211" t="str">
            <v>1907022-C</v>
          </cell>
          <cell r="B3211" t="str">
            <v>1907022-C</v>
          </cell>
          <cell r="C3211" t="str">
            <v>MAIN COURANTE MAX GRIP 17</v>
          </cell>
          <cell r="D3211" t="str">
            <v>" FINE, ESPACE BAS</v>
          </cell>
          <cell r="E3211">
            <v>391.47</v>
          </cell>
          <cell r="F3211" t="str">
            <v>PUSH RIM MAX GRIP 17" THI</v>
          </cell>
        </row>
        <row r="3212">
          <cell r="A3212" t="str">
            <v>1907030-C</v>
          </cell>
          <cell r="B3212" t="str">
            <v>1907030-C</v>
          </cell>
          <cell r="C3212" t="str">
            <v>MAIN COURANTE MAXGRIP 17</v>
          </cell>
          <cell r="D3212" t="str">
            <v>ENTRET. FINE COURTE, PCS</v>
          </cell>
          <cell r="E3212">
            <v>196.21</v>
          </cell>
          <cell r="F3212" t="str">
            <v>PUSHRIM MAXGRIP 17 THIN S</v>
          </cell>
        </row>
        <row r="3213">
          <cell r="A3213" t="str">
            <v>1907032-C</v>
          </cell>
          <cell r="B3213" t="str">
            <v>1907032-C</v>
          </cell>
          <cell r="C3213" t="str">
            <v>MAIN COURANTE MAX GRIP 17</v>
          </cell>
          <cell r="D3213" t="str">
            <v>" FINE, ESPACE COURT</v>
          </cell>
          <cell r="E3213">
            <v>391.47</v>
          </cell>
          <cell r="F3213" t="str">
            <v>PUSH RIM MAX GRIP 17" THI</v>
          </cell>
        </row>
        <row r="3214">
          <cell r="A3214" t="str">
            <v>1907320-C</v>
          </cell>
          <cell r="B3214" t="str">
            <v>1907320-C</v>
          </cell>
          <cell r="C3214" t="str">
            <v>MAIN COURANTE MAX GRIP 17</v>
          </cell>
          <cell r="D3214" t="str">
            <v>" ÉPAIS, ESPACE BAS</v>
          </cell>
          <cell r="E3214">
            <v>196.21</v>
          </cell>
          <cell r="F3214" t="str">
            <v>PUSH RIM MAX GRIP 17" THI</v>
          </cell>
        </row>
        <row r="3215">
          <cell r="A3215" t="str">
            <v>1907322-C</v>
          </cell>
          <cell r="B3215" t="str">
            <v>1907322-C</v>
          </cell>
          <cell r="C3215" t="str">
            <v>MAIN COURANTE MAX GRIP 17</v>
          </cell>
          <cell r="D3215" t="str">
            <v>" ÉPAIS, ESPACE BAS</v>
          </cell>
          <cell r="E3215">
            <v>391.47</v>
          </cell>
          <cell r="F3215" t="str">
            <v>PUSH RIM MAX GRIP 17" THI</v>
          </cell>
        </row>
        <row r="3216">
          <cell r="A3216" t="str">
            <v>1907332-C</v>
          </cell>
          <cell r="B3216" t="str">
            <v>1907332-C</v>
          </cell>
          <cell r="C3216" t="str">
            <v>MAIN COURANTE MAX GRIP 17</v>
          </cell>
          <cell r="D3216" t="str">
            <v>" ÉPAISSE, ESPACE COURT</v>
          </cell>
          <cell r="E3216">
            <v>391.47</v>
          </cell>
          <cell r="F3216" t="str">
            <v>PUSH RIM MAX GRIP 17" THI</v>
          </cell>
        </row>
        <row r="3217">
          <cell r="A3217" t="str">
            <v>1908320-C</v>
          </cell>
          <cell r="B3217" t="str">
            <v>1908320-C</v>
          </cell>
          <cell r="C3217" t="str">
            <v>MAIN COURANTE MAX GRIP 18</v>
          </cell>
          <cell r="D3217" t="str">
            <v>" ÉPAIS, ESPACE BAS</v>
          </cell>
          <cell r="E3217">
            <v>196.21</v>
          </cell>
          <cell r="F3217" t="str">
            <v>PUSH RIM MAX GRIP 18" THI</v>
          </cell>
        </row>
        <row r="3218">
          <cell r="A3218" t="str">
            <v>1908322-C</v>
          </cell>
          <cell r="B3218" t="str">
            <v>1908322-C</v>
          </cell>
          <cell r="C3218" t="str">
            <v>MAIN COURANTE MAX GRIP 18</v>
          </cell>
          <cell r="D3218" t="str">
            <v>" ÉPAIS, ESPACE BAS</v>
          </cell>
          <cell r="E3218">
            <v>391.47</v>
          </cell>
          <cell r="F3218" t="str">
            <v>PUSH RIM MAX GRIP 18" THI</v>
          </cell>
        </row>
        <row r="3219">
          <cell r="A3219" t="str">
            <v>1908332-C</v>
          </cell>
          <cell r="B3219" t="str">
            <v>1908332-C</v>
          </cell>
          <cell r="C3219" t="str">
            <v>MAIN COURANTE MAX GRIP 18</v>
          </cell>
          <cell r="D3219" t="str">
            <v>" ÉPAISSE, ESPACE COURT</v>
          </cell>
          <cell r="E3219">
            <v>391.47</v>
          </cell>
          <cell r="F3219" t="str">
            <v>PUSH RIM MAX GRIP 18" THI</v>
          </cell>
        </row>
        <row r="3220">
          <cell r="A3220" t="str">
            <v>2000000-C</v>
          </cell>
          <cell r="B3220" t="str">
            <v>2000000-C</v>
          </cell>
          <cell r="C3220" t="str">
            <v>ROULETTE 5"/115 MM STANDA</v>
          </cell>
          <cell r="D3220" t="str">
            <v>RD</v>
          </cell>
          <cell r="E3220" t="e">
            <v>#N/A</v>
          </cell>
          <cell r="F3220" t="str">
            <v>CASTORWHEEL 5"/115MM STD</v>
          </cell>
        </row>
        <row r="3221">
          <cell r="A3221" t="str">
            <v>2000001-C</v>
          </cell>
          <cell r="B3221" t="str">
            <v>2000001-C</v>
          </cell>
          <cell r="C3221" t="str">
            <v>ROULETTE DE 5"/ÉPAISSEUR</v>
          </cell>
          <cell r="D3221" t="str">
            <v>DE 120 MM</v>
          </cell>
          <cell r="E3221" t="e">
            <v>#N/A</v>
          </cell>
          <cell r="F3221" t="str">
            <v>CASTORWHEEL 5"/120MM THIC</v>
          </cell>
        </row>
        <row r="3222">
          <cell r="A3222" t="str">
            <v>2000005-C</v>
          </cell>
          <cell r="B3222" t="str">
            <v>2000005-C</v>
          </cell>
          <cell r="C3222" t="str">
            <v>ROULETTE 5"/115 MM STD AV</v>
          </cell>
          <cell r="D3222" t="str">
            <v>EC DÉTAILS DE MONTAGE</v>
          </cell>
          <cell r="E3222" t="e">
            <v>#N/A</v>
          </cell>
          <cell r="F3222" t="str">
            <v>CASTORWHEEL 5"/115MM STD</v>
          </cell>
        </row>
        <row r="3223">
          <cell r="A3223" t="str">
            <v>2000006-C</v>
          </cell>
          <cell r="B3223" t="str">
            <v>2000006-C</v>
          </cell>
          <cell r="C3223" t="str">
            <v>ROULETTE DE 5"/ÉPAISSEUR</v>
          </cell>
          <cell r="D3223" t="str">
            <v>DE 120 MM</v>
          </cell>
          <cell r="E3223" t="e">
            <v>#N/A</v>
          </cell>
          <cell r="F3223" t="str">
            <v>CASTORWHEEL 5"/120MM THIC</v>
          </cell>
        </row>
        <row r="3224">
          <cell r="A3224" t="str">
            <v>2000040-C</v>
          </cell>
          <cell r="B3224" t="str">
            <v>2000040-C</v>
          </cell>
          <cell r="C3224" t="str">
            <v>ROULETTE 3"/87 MM</v>
          </cell>
          <cell r="D3224" t="str">
            <v xml:space="preserve"> </v>
          </cell>
          <cell r="E3224" t="e">
            <v>#N/A</v>
          </cell>
          <cell r="F3224" t="str">
            <v>CASTORWHEEL 3"/87MM</v>
          </cell>
        </row>
        <row r="3225">
          <cell r="A3225" t="str">
            <v>2000045-C</v>
          </cell>
          <cell r="B3225" t="str">
            <v>2000045-C</v>
          </cell>
          <cell r="C3225" t="str">
            <v>ROUE AVANT 3"/87 MM AVEC</v>
          </cell>
          <cell r="D3225" t="str">
            <v>ASSEMBLAGE</v>
          </cell>
          <cell r="E3225" t="e">
            <v>#N/A</v>
          </cell>
          <cell r="F3225" t="str">
            <v>FRONT CASTER 3"/87 MM WIT</v>
          </cell>
        </row>
        <row r="3226">
          <cell r="A3226" t="str">
            <v>2000050-C</v>
          </cell>
          <cell r="B3226" t="str">
            <v>2000050-C</v>
          </cell>
          <cell r="C3226" t="str">
            <v>ROUE AVANT 3"/87 MM RIGID</v>
          </cell>
          <cell r="D3226" t="str">
            <v>E</v>
          </cell>
          <cell r="E3226" t="e">
            <v>#N/A</v>
          </cell>
          <cell r="F3226" t="str">
            <v>FRONTCASTER 3"/87MM HARD</v>
          </cell>
        </row>
        <row r="3227">
          <cell r="A3227" t="str">
            <v>2000061-C</v>
          </cell>
          <cell r="B3227" t="str">
            <v>2000061-C</v>
          </cell>
          <cell r="C3227" t="str">
            <v>ROULETTE 3"/86 MM X AVEC</v>
          </cell>
          <cell r="D3227" t="str">
            <v>ROULEMENT</v>
          </cell>
          <cell r="E3227" t="e">
            <v>#N/A</v>
          </cell>
          <cell r="F3227" t="str">
            <v>CASTORWHEEL 3"/86 MM X WI</v>
          </cell>
        </row>
        <row r="3228">
          <cell r="A3228" t="str">
            <v>2002010-C</v>
          </cell>
          <cell r="B3228" t="str">
            <v>2002010-C</v>
          </cell>
          <cell r="C3228" t="str">
            <v>ROUE AVANT S3 90 MM</v>
          </cell>
          <cell r="D3228" t="str">
            <v xml:space="preserve"> </v>
          </cell>
          <cell r="E3228" t="e">
            <v>#N/A</v>
          </cell>
          <cell r="F3228" t="str">
            <v>FRONTCASTER S3 90 MM</v>
          </cell>
        </row>
        <row r="3229">
          <cell r="A3229" t="str">
            <v>2002020-C</v>
          </cell>
          <cell r="B3229" t="str">
            <v>2002020-C</v>
          </cell>
          <cell r="C3229" t="str">
            <v>ROUE AVANT S3 120 MM</v>
          </cell>
          <cell r="D3229" t="str">
            <v xml:space="preserve"> </v>
          </cell>
          <cell r="E3229" t="e">
            <v>#N/A</v>
          </cell>
          <cell r="F3229" t="str">
            <v>FRONTCASTER S3 120 MM</v>
          </cell>
        </row>
        <row r="3230">
          <cell r="A3230" t="str">
            <v>2002030-C</v>
          </cell>
          <cell r="B3230" t="str">
            <v>2002030-C</v>
          </cell>
          <cell r="C3230" t="str">
            <v>ROUE AVANT S3 150 MM</v>
          </cell>
          <cell r="D3230" t="str">
            <v xml:space="preserve"> </v>
          </cell>
          <cell r="E3230" t="e">
            <v>#N/A</v>
          </cell>
          <cell r="F3230" t="str">
            <v>FRONTCASTER S3 150 MM</v>
          </cell>
        </row>
        <row r="3231">
          <cell r="A3231" t="str">
            <v>2004003-C</v>
          </cell>
          <cell r="B3231" t="str">
            <v>2004003-C</v>
          </cell>
          <cell r="C3231" t="str">
            <v>ROULETTE S3 150 MM POUR F</v>
          </cell>
          <cell r="D3231" t="str">
            <v>OURCHE S3 CPL</v>
          </cell>
          <cell r="E3231" t="e">
            <v>#N/A</v>
          </cell>
          <cell r="F3231" t="str">
            <v>CASTORWHEEL S3 150MM FOR</v>
          </cell>
        </row>
        <row r="3232">
          <cell r="A3232" t="str">
            <v>2004004-C</v>
          </cell>
          <cell r="B3232" t="str">
            <v>2004004-C</v>
          </cell>
          <cell r="C3232" t="str">
            <v>ROULETTE 3" RIGIDE POUR F</v>
          </cell>
          <cell r="D3232" t="str">
            <v>OURCHE S3 CPL</v>
          </cell>
          <cell r="E3232" t="e">
            <v>#N/A</v>
          </cell>
          <cell r="F3232" t="str">
            <v>CASTORWHEEL 3" HARD FOR F</v>
          </cell>
        </row>
        <row r="3233">
          <cell r="A3233" t="str">
            <v>2004005-C</v>
          </cell>
          <cell r="B3233" t="str">
            <v>2004005-C</v>
          </cell>
          <cell r="C3233" t="str">
            <v>ROULETTE 3" X POUR FOURCH</v>
          </cell>
          <cell r="D3233" t="str">
            <v>E S3 CPL</v>
          </cell>
          <cell r="E3233" t="e">
            <v>#N/A</v>
          </cell>
          <cell r="F3233" t="str">
            <v>CASTORWHEEL 3" X FOR FORK</v>
          </cell>
        </row>
        <row r="3234">
          <cell r="A3234" t="str">
            <v>2004006-C</v>
          </cell>
          <cell r="B3234" t="str">
            <v>2004006-C</v>
          </cell>
          <cell r="C3234" t="str">
            <v>ROULETTE 3" X POUR FOURCH</v>
          </cell>
          <cell r="D3234" t="str">
            <v>E X2 CPL</v>
          </cell>
          <cell r="E3234" t="e">
            <v>#N/A</v>
          </cell>
          <cell r="F3234" t="str">
            <v>CASTORWHEEL 3" X FOR FORK</v>
          </cell>
        </row>
        <row r="3235">
          <cell r="A3235" t="str">
            <v>2004007-C</v>
          </cell>
          <cell r="B3235" t="str">
            <v>2004007-C</v>
          </cell>
          <cell r="C3235" t="str">
            <v>ROULETTE S3 90 MM POUR FO</v>
          </cell>
          <cell r="D3235" t="str">
            <v>URCHE S2 CPL</v>
          </cell>
          <cell r="E3235" t="e">
            <v>#N/A</v>
          </cell>
          <cell r="F3235" t="str">
            <v>CASTORWHEEL S3 90MM FOR F</v>
          </cell>
        </row>
        <row r="3236">
          <cell r="A3236" t="str">
            <v>2004008-C</v>
          </cell>
          <cell r="B3236" t="str">
            <v>2004008-C</v>
          </cell>
          <cell r="C3236" t="str">
            <v>ROULETTE S3 120 MM POUR F</v>
          </cell>
          <cell r="D3236" t="str">
            <v>OURCHE S2 CPL</v>
          </cell>
          <cell r="E3236" t="e">
            <v>#N/A</v>
          </cell>
          <cell r="F3236" t="str">
            <v>CASTORWHEEL S3 120MM FOR</v>
          </cell>
        </row>
        <row r="3237">
          <cell r="A3237" t="str">
            <v>2004009-C</v>
          </cell>
          <cell r="B3237" t="str">
            <v>2004009-C</v>
          </cell>
          <cell r="C3237" t="str">
            <v>ROULETTE S3 150 MM POUR F</v>
          </cell>
          <cell r="D3237" t="str">
            <v>OURCHE S2 CPL</v>
          </cell>
          <cell r="E3237" t="e">
            <v>#N/A</v>
          </cell>
          <cell r="F3237" t="str">
            <v>CASTORWHEEL S3 150MM FOR</v>
          </cell>
        </row>
        <row r="3238">
          <cell r="A3238" t="str">
            <v>2004010-C</v>
          </cell>
          <cell r="B3238" t="str">
            <v>2004010-C</v>
          </cell>
          <cell r="C3238" t="str">
            <v>ROULETTE 3" RIGIDE POUR F</v>
          </cell>
          <cell r="D3238" t="str">
            <v>OURCHE S2 CPL</v>
          </cell>
          <cell r="E3238" t="e">
            <v>#N/A</v>
          </cell>
          <cell r="F3238" t="str">
            <v>CASTORWHEEL 3" HARD FOR F</v>
          </cell>
        </row>
        <row r="3239">
          <cell r="A3239" t="str">
            <v>2004231-C</v>
          </cell>
          <cell r="B3239" t="str">
            <v>2004231-C</v>
          </cell>
          <cell r="C3239" t="str">
            <v>FOURCHE DE ROULETTE COURT</v>
          </cell>
          <cell r="D3239" t="str">
            <v>E AVEC AXE DE ROULETTE</v>
          </cell>
          <cell r="E3239" t="e">
            <v>#N/A</v>
          </cell>
          <cell r="F3239" t="str">
            <v>CASTERFORK SHORT WITH CAS</v>
          </cell>
        </row>
        <row r="3240">
          <cell r="A3240" t="str">
            <v>2004500-C</v>
          </cell>
          <cell r="B3240" t="str">
            <v>2004500-C</v>
          </cell>
          <cell r="C3240" t="str">
            <v>FOURCHE S2</v>
          </cell>
          <cell r="D3240" t="str">
            <v xml:space="preserve"> </v>
          </cell>
          <cell r="E3240" t="e">
            <v>#N/A</v>
          </cell>
          <cell r="F3240" t="str">
            <v>FORK S2</v>
          </cell>
        </row>
        <row r="3241">
          <cell r="A3241" t="str">
            <v>2004510-C</v>
          </cell>
          <cell r="B3241" t="str">
            <v>2004510-C</v>
          </cell>
          <cell r="C3241" t="str">
            <v>FOURCHE S2 6"</v>
          </cell>
          <cell r="D3241" t="str">
            <v xml:space="preserve"> </v>
          </cell>
          <cell r="E3241" t="e">
            <v>#N/A</v>
          </cell>
          <cell r="F3241" t="str">
            <v>FORK S2 6"</v>
          </cell>
        </row>
        <row r="3242">
          <cell r="A3242" t="str">
            <v>2004511-C</v>
          </cell>
          <cell r="B3242" t="str">
            <v>2004511-C</v>
          </cell>
          <cell r="C3242" t="str">
            <v>FOURCHE S2 6" AVEC BOULON</v>
          </cell>
          <cell r="D3242" t="str">
            <v xml:space="preserve"> </v>
          </cell>
          <cell r="E3242" t="e">
            <v>#N/A</v>
          </cell>
          <cell r="F3242" t="str">
            <v>FORK S2 6" WITH BOLT</v>
          </cell>
        </row>
        <row r="3243">
          <cell r="A3243" t="str">
            <v>2004520-C</v>
          </cell>
          <cell r="B3243" t="str">
            <v>2004520-C</v>
          </cell>
          <cell r="C3243" t="str">
            <v>FOURCHE S2 22-24"</v>
          </cell>
          <cell r="D3243" t="str">
            <v xml:space="preserve"> </v>
          </cell>
          <cell r="E3243" t="e">
            <v>#N/A</v>
          </cell>
          <cell r="F3243" t="str">
            <v>FORK S2 22-24"</v>
          </cell>
        </row>
        <row r="3244">
          <cell r="A3244" t="str">
            <v>2004521-C</v>
          </cell>
          <cell r="B3244" t="str">
            <v>2004521-C</v>
          </cell>
          <cell r="C3244" t="str">
            <v>FOURCHE S2 22-24" AVEC BO</v>
          </cell>
          <cell r="D3244" t="str">
            <v>ULON</v>
          </cell>
          <cell r="E3244" t="e">
            <v>#N/A</v>
          </cell>
          <cell r="F3244" t="str">
            <v>FORK S2 22-24" WITH BOLT</v>
          </cell>
        </row>
        <row r="3245">
          <cell r="A3245" t="str">
            <v>2100010-C</v>
          </cell>
          <cell r="B3245" t="str">
            <v>2100010-C</v>
          </cell>
          <cell r="C3245" t="str">
            <v>FOURCHE 75 ROULETTE 90 BO</v>
          </cell>
          <cell r="D3245" t="str">
            <v>ULON 3</v>
          </cell>
          <cell r="E3245" t="e">
            <v>#N/A</v>
          </cell>
          <cell r="F3245" t="str">
            <v>FORK 75 CASTOR 90 BOLT 3</v>
          </cell>
        </row>
        <row r="3246">
          <cell r="A3246" t="str">
            <v>2100020-C</v>
          </cell>
          <cell r="B3246" t="str">
            <v>2100020-C</v>
          </cell>
          <cell r="C3246" t="str">
            <v>FOURCHE 75 ROULETTE 120 B</v>
          </cell>
          <cell r="D3246" t="str">
            <v>OULON 3</v>
          </cell>
          <cell r="E3246" t="e">
            <v>#N/A</v>
          </cell>
          <cell r="F3246" t="str">
            <v>FORK 75 CASTOR 120 BOLT 3</v>
          </cell>
        </row>
        <row r="3247">
          <cell r="A3247" t="str">
            <v>2100025-C</v>
          </cell>
          <cell r="B3247" t="str">
            <v>2100025-C</v>
          </cell>
          <cell r="C3247" t="str">
            <v>FOURCHE 75 ROULETTE 120 B</v>
          </cell>
          <cell r="D3247" t="str">
            <v>OULON 8</v>
          </cell>
          <cell r="E3247" t="e">
            <v>#N/A</v>
          </cell>
          <cell r="F3247" t="str">
            <v>FORK 75 CASTOR 120 BOLT 8</v>
          </cell>
        </row>
        <row r="3248">
          <cell r="A3248" t="str">
            <v>2100030-C</v>
          </cell>
          <cell r="B3248" t="str">
            <v>2100030-C</v>
          </cell>
          <cell r="C3248" t="str">
            <v>FOURCHE 90 ROULETTE 90 BO</v>
          </cell>
          <cell r="D3248" t="str">
            <v>ULON 3</v>
          </cell>
          <cell r="E3248" t="e">
            <v>#N/A</v>
          </cell>
          <cell r="F3248" t="str">
            <v>FORK 90 CASTOR 90 BOLT 3</v>
          </cell>
        </row>
        <row r="3249">
          <cell r="A3249" t="str">
            <v>2100035-C</v>
          </cell>
          <cell r="B3249" t="str">
            <v>2100035-C</v>
          </cell>
          <cell r="C3249" t="str">
            <v>FOURCHE 90 ROULETTE 90 BO</v>
          </cell>
          <cell r="D3249" t="str">
            <v>ULON 8</v>
          </cell>
          <cell r="E3249" t="e">
            <v>#N/A</v>
          </cell>
          <cell r="F3249" t="str">
            <v>FORK 90 CASTOR 90 BOLT 8</v>
          </cell>
        </row>
        <row r="3250">
          <cell r="A3250" t="str">
            <v>2100040-C</v>
          </cell>
          <cell r="B3250" t="str">
            <v>2100040-C</v>
          </cell>
          <cell r="C3250" t="str">
            <v>FOURCHE 90 ROULETTE 120 B</v>
          </cell>
          <cell r="D3250" t="str">
            <v>OULON 3</v>
          </cell>
          <cell r="E3250" t="e">
            <v>#N/A</v>
          </cell>
          <cell r="F3250" t="str">
            <v>FORK 90 CASTOR 120 BOLT 3</v>
          </cell>
        </row>
        <row r="3251">
          <cell r="A3251" t="str">
            <v>2100045-C</v>
          </cell>
          <cell r="B3251" t="str">
            <v>2100045-C</v>
          </cell>
          <cell r="C3251" t="str">
            <v>FOURCHE 90 ROULETTE 120 B</v>
          </cell>
          <cell r="D3251" t="str">
            <v>OULON 8</v>
          </cell>
          <cell r="E3251" t="e">
            <v>#N/A</v>
          </cell>
          <cell r="F3251" t="str">
            <v>FORK 90 CASTOR 120 BOLT 8</v>
          </cell>
        </row>
        <row r="3252">
          <cell r="A3252" t="str">
            <v>2100050-C</v>
          </cell>
          <cell r="B3252" t="str">
            <v>2100050-C</v>
          </cell>
          <cell r="C3252" t="str">
            <v>FOURCHE 90 ROULETTE 150 B</v>
          </cell>
          <cell r="D3252" t="str">
            <v>OULON 3</v>
          </cell>
          <cell r="E3252" t="e">
            <v>#N/A</v>
          </cell>
          <cell r="F3252" t="str">
            <v>FORK 90 CASTOR 150 BOLT 3</v>
          </cell>
        </row>
        <row r="3253">
          <cell r="A3253" t="str">
            <v>2100060-C</v>
          </cell>
          <cell r="B3253" t="str">
            <v>2100060-C</v>
          </cell>
          <cell r="C3253" t="str">
            <v>FOURCHE 105 ROULETTE 90 B</v>
          </cell>
          <cell r="D3253" t="str">
            <v>OULON 3</v>
          </cell>
          <cell r="E3253" t="e">
            <v>#N/A</v>
          </cell>
          <cell r="F3253" t="str">
            <v>FORK 105 CASTOR 90 BOLT 3</v>
          </cell>
        </row>
        <row r="3254">
          <cell r="A3254" t="str">
            <v>2100065-C</v>
          </cell>
          <cell r="B3254" t="str">
            <v>2100065-C</v>
          </cell>
          <cell r="C3254" t="str">
            <v>FOURCHE 105 ROULETTE 90 B</v>
          </cell>
          <cell r="D3254" t="str">
            <v>OULON 8</v>
          </cell>
          <cell r="E3254" t="e">
            <v>#N/A</v>
          </cell>
          <cell r="F3254" t="str">
            <v>FORK 105 CASTOR 90 BOLT 8</v>
          </cell>
        </row>
        <row r="3255">
          <cell r="A3255" t="str">
            <v>2100067-C</v>
          </cell>
          <cell r="B3255" t="str">
            <v>2100067-C</v>
          </cell>
          <cell r="C3255" t="str">
            <v>FOURCHE 105 ROULETTE 90 B</v>
          </cell>
          <cell r="D3255" t="str">
            <v>OULON 33</v>
          </cell>
          <cell r="E3255" t="e">
            <v>#N/A</v>
          </cell>
          <cell r="F3255" t="str">
            <v>FORK 105 CASTOR 90 BOLT 3</v>
          </cell>
        </row>
        <row r="3256">
          <cell r="A3256" t="str">
            <v>2100070-C</v>
          </cell>
          <cell r="B3256" t="str">
            <v>2100070-C</v>
          </cell>
          <cell r="C3256" t="str">
            <v>FOURCHE 105 ROULETTE 120</v>
          </cell>
          <cell r="D3256" t="str">
            <v>BOULON 3</v>
          </cell>
          <cell r="E3256" t="e">
            <v>#N/A</v>
          </cell>
          <cell r="F3256" t="str">
            <v>FORK 105 CASTOR 120 BOLT</v>
          </cell>
        </row>
        <row r="3257">
          <cell r="A3257" t="str">
            <v>2100075-C</v>
          </cell>
          <cell r="B3257" t="str">
            <v>2100075-C</v>
          </cell>
          <cell r="C3257" t="str">
            <v>FOURCHE 105 ROULETTE 120</v>
          </cell>
          <cell r="D3257" t="str">
            <v>BOULON 8</v>
          </cell>
          <cell r="E3257" t="e">
            <v>#N/A</v>
          </cell>
          <cell r="F3257" t="str">
            <v>FORK 105 CASTOR 120 BOLT</v>
          </cell>
        </row>
        <row r="3258">
          <cell r="A3258" t="str">
            <v>2100077-C</v>
          </cell>
          <cell r="B3258" t="str">
            <v>2100077-C</v>
          </cell>
          <cell r="C3258" t="str">
            <v>FOURCHE 105 ROULETTE 120</v>
          </cell>
          <cell r="D3258" t="str">
            <v>BOULON 33</v>
          </cell>
          <cell r="E3258" t="e">
            <v>#N/A</v>
          </cell>
          <cell r="F3258" t="str">
            <v>FORK 105 CASTOR 120 BOLT</v>
          </cell>
        </row>
        <row r="3259">
          <cell r="A3259" t="str">
            <v>2100080-C</v>
          </cell>
          <cell r="B3259" t="str">
            <v>2100080-C</v>
          </cell>
          <cell r="C3259" t="str">
            <v>FOURCHE 105 ROULETTE 150</v>
          </cell>
          <cell r="D3259" t="str">
            <v>BOULON 3</v>
          </cell>
          <cell r="E3259" t="e">
            <v>#N/A</v>
          </cell>
          <cell r="F3259" t="str">
            <v>FORK 105 CASTOR 150 BOLT</v>
          </cell>
        </row>
        <row r="3260">
          <cell r="A3260" t="str">
            <v>2100090-C</v>
          </cell>
          <cell r="B3260" t="str">
            <v>2100090-C</v>
          </cell>
          <cell r="C3260" t="str">
            <v>FOURCHE 120 ROULETTE 90 B</v>
          </cell>
          <cell r="D3260" t="str">
            <v>OULON 3</v>
          </cell>
          <cell r="E3260" t="e">
            <v>#N/A</v>
          </cell>
          <cell r="F3260" t="str">
            <v>FORK 120 CASTOR 90 BOLT 3</v>
          </cell>
        </row>
        <row r="3261">
          <cell r="A3261" t="str">
            <v>2100095-C</v>
          </cell>
          <cell r="B3261" t="str">
            <v>2100095-C</v>
          </cell>
          <cell r="C3261" t="str">
            <v>FOURCHE 120 ROULETTE 90 B</v>
          </cell>
          <cell r="D3261" t="str">
            <v>OULON 8</v>
          </cell>
          <cell r="E3261" t="e">
            <v>#N/A</v>
          </cell>
          <cell r="F3261" t="str">
            <v>FORK 120 CASTOR 90 BOLT 8</v>
          </cell>
        </row>
        <row r="3262">
          <cell r="A3262" t="str">
            <v>2100097-C</v>
          </cell>
          <cell r="B3262" t="str">
            <v>2100097-C</v>
          </cell>
          <cell r="C3262" t="str">
            <v>FOURCHE 120 ROULETTE 90 B</v>
          </cell>
          <cell r="D3262" t="str">
            <v>OULON 33</v>
          </cell>
          <cell r="E3262" t="e">
            <v>#N/A</v>
          </cell>
          <cell r="F3262" t="str">
            <v>FORK 120 CASTOR 90 BOLT 3</v>
          </cell>
        </row>
        <row r="3263">
          <cell r="A3263" t="str">
            <v>2100100-C</v>
          </cell>
          <cell r="B3263" t="str">
            <v>2100100-C</v>
          </cell>
          <cell r="C3263" t="str">
            <v>FOURCHE 120 ROULETTE 120</v>
          </cell>
          <cell r="D3263" t="str">
            <v>BOULON 3</v>
          </cell>
          <cell r="E3263" t="e">
            <v>#N/A</v>
          </cell>
          <cell r="F3263" t="str">
            <v>FORK 120 CASTOR 120 BOLT</v>
          </cell>
        </row>
        <row r="3264">
          <cell r="A3264" t="str">
            <v>2100101-C</v>
          </cell>
          <cell r="B3264" t="str">
            <v>2100101-C</v>
          </cell>
          <cell r="C3264" t="str">
            <v>FOURCHE 120 ROULETTE 5" D</v>
          </cell>
          <cell r="D3264" t="str">
            <v>'ÉPAISSEUR BOULON 3</v>
          </cell>
          <cell r="E3264" t="e">
            <v>#N/A</v>
          </cell>
          <cell r="F3264" t="str">
            <v>FORK 120 CASTOR 5" THICK</v>
          </cell>
        </row>
        <row r="3265">
          <cell r="A3265" t="str">
            <v>2100105-C</v>
          </cell>
          <cell r="B3265" t="str">
            <v>2100105-C</v>
          </cell>
          <cell r="C3265" t="str">
            <v>FOURCHE 120 ROULETTE 120</v>
          </cell>
          <cell r="D3265" t="str">
            <v>BOULON 8</v>
          </cell>
          <cell r="E3265" t="e">
            <v>#N/A</v>
          </cell>
          <cell r="F3265" t="str">
            <v>FORK 120 CASTOR 120 BOLT</v>
          </cell>
        </row>
        <row r="3266">
          <cell r="A3266" t="str">
            <v>2100107-C</v>
          </cell>
          <cell r="B3266" t="str">
            <v>2100107-C</v>
          </cell>
          <cell r="C3266" t="str">
            <v>FOURCHE 120 ROULETTE 120</v>
          </cell>
          <cell r="D3266" t="str">
            <v>BOULON 33</v>
          </cell>
          <cell r="E3266" t="e">
            <v>#N/A</v>
          </cell>
          <cell r="F3266" t="str">
            <v>FORK 120 CASTOR 120 BOLT</v>
          </cell>
        </row>
        <row r="3267">
          <cell r="A3267" t="str">
            <v>2100110-C</v>
          </cell>
          <cell r="B3267" t="str">
            <v>2100110-C</v>
          </cell>
          <cell r="C3267" t="str">
            <v>FOURCHE 120 ROULETTE 150</v>
          </cell>
          <cell r="D3267" t="str">
            <v>BOULON 3</v>
          </cell>
          <cell r="E3267" t="e">
            <v>#N/A</v>
          </cell>
          <cell r="F3267" t="str">
            <v>FORK 120 CASTOR 150 BOLT</v>
          </cell>
        </row>
        <row r="3268">
          <cell r="A3268" t="str">
            <v>2100115-C</v>
          </cell>
          <cell r="B3268" t="str">
            <v>2100115-C</v>
          </cell>
          <cell r="C3268" t="str">
            <v>FOURCHE 105 BOULON 33</v>
          </cell>
          <cell r="D3268" t="str">
            <v xml:space="preserve"> </v>
          </cell>
          <cell r="E3268" t="e">
            <v>#N/A</v>
          </cell>
          <cell r="F3268" t="str">
            <v>FORK 105 BOLT 33</v>
          </cell>
        </row>
        <row r="3269">
          <cell r="A3269" t="str">
            <v>2100120-C</v>
          </cell>
          <cell r="B3269" t="str">
            <v>2100120-C</v>
          </cell>
          <cell r="C3269" t="str">
            <v>FOURCHE 105 BOULON 33</v>
          </cell>
          <cell r="D3269" t="str">
            <v xml:space="preserve"> </v>
          </cell>
          <cell r="E3269" t="e">
            <v>#N/A</v>
          </cell>
          <cell r="F3269" t="str">
            <v>FORK 105 BOLT 33</v>
          </cell>
        </row>
        <row r="3270">
          <cell r="A3270" t="str">
            <v>2100130-C</v>
          </cell>
          <cell r="B3270" t="str">
            <v>2100130-C</v>
          </cell>
          <cell r="C3270" t="str">
            <v>FOURCHE 120 BOULON 33</v>
          </cell>
          <cell r="D3270" t="str">
            <v xml:space="preserve"> </v>
          </cell>
          <cell r="E3270" t="e">
            <v>#N/A</v>
          </cell>
          <cell r="F3270" t="str">
            <v>FORK 120 BOLT 33</v>
          </cell>
        </row>
        <row r="3271">
          <cell r="A3271" t="str">
            <v>2100140-C</v>
          </cell>
          <cell r="B3271" t="str">
            <v>2100140-C</v>
          </cell>
          <cell r="C3271" t="str">
            <v>FOURCHE 75 BOULON 3</v>
          </cell>
          <cell r="D3271" t="str">
            <v xml:space="preserve"> </v>
          </cell>
          <cell r="E3271" t="e">
            <v>#N/A</v>
          </cell>
          <cell r="F3271" t="str">
            <v>FORK 75 BOLT 3</v>
          </cell>
        </row>
        <row r="3272">
          <cell r="A3272" t="str">
            <v>2100141-C</v>
          </cell>
          <cell r="B3272" t="str">
            <v>2100141-C</v>
          </cell>
          <cell r="C3272" t="str">
            <v>FOURCHE 90 BOULON 3</v>
          </cell>
          <cell r="D3272" t="str">
            <v xml:space="preserve"> </v>
          </cell>
          <cell r="E3272" t="e">
            <v>#N/A</v>
          </cell>
          <cell r="F3272" t="str">
            <v>FORK 90  BOLT 3</v>
          </cell>
        </row>
        <row r="3273">
          <cell r="A3273" t="str">
            <v>2100142-C</v>
          </cell>
          <cell r="B3273" t="str">
            <v>2100142-C</v>
          </cell>
          <cell r="C3273" t="str">
            <v>FOURCHE 105 BOULON 3</v>
          </cell>
          <cell r="D3273" t="str">
            <v xml:space="preserve"> </v>
          </cell>
          <cell r="E3273" t="e">
            <v>#N/A</v>
          </cell>
          <cell r="F3273" t="str">
            <v>FORK 105 BOLT 3</v>
          </cell>
        </row>
        <row r="3274">
          <cell r="A3274" t="str">
            <v>2100143-C</v>
          </cell>
          <cell r="B3274" t="str">
            <v>2100143-C</v>
          </cell>
          <cell r="C3274" t="str">
            <v>FOURCHE 120 BOULON 3</v>
          </cell>
          <cell r="D3274" t="str">
            <v xml:space="preserve"> </v>
          </cell>
          <cell r="E3274" t="e">
            <v>#N/A</v>
          </cell>
          <cell r="F3274" t="str">
            <v>FORK 120 BOLT 3</v>
          </cell>
        </row>
        <row r="3275">
          <cell r="A3275" t="str">
            <v>2100150-C</v>
          </cell>
          <cell r="B3275" t="str">
            <v>2100150-C</v>
          </cell>
          <cell r="C3275" t="str">
            <v>FOURCHE 75 BOULON 8</v>
          </cell>
          <cell r="D3275" t="str">
            <v xml:space="preserve"> </v>
          </cell>
          <cell r="E3275" t="e">
            <v>#N/A</v>
          </cell>
          <cell r="F3275" t="str">
            <v>FORK 75 BOLT 8</v>
          </cell>
        </row>
        <row r="3276">
          <cell r="A3276" t="str">
            <v>2100151-C</v>
          </cell>
          <cell r="B3276" t="str">
            <v>2100151-C</v>
          </cell>
          <cell r="C3276" t="str">
            <v>FOURCHE 90 BOULON 8</v>
          </cell>
          <cell r="D3276" t="str">
            <v xml:space="preserve"> </v>
          </cell>
          <cell r="E3276" t="e">
            <v>#N/A</v>
          </cell>
          <cell r="F3276" t="str">
            <v>FORK 90 BOLT 8</v>
          </cell>
        </row>
        <row r="3277">
          <cell r="A3277" t="str">
            <v>2100152-C</v>
          </cell>
          <cell r="B3277" t="str">
            <v>2100152-C</v>
          </cell>
          <cell r="C3277" t="str">
            <v>FOURCHE 105 BOULON 8</v>
          </cell>
          <cell r="D3277" t="str">
            <v xml:space="preserve"> </v>
          </cell>
          <cell r="E3277" t="e">
            <v>#N/A</v>
          </cell>
          <cell r="F3277" t="str">
            <v>FORK 105 BOLT 8</v>
          </cell>
        </row>
        <row r="3278">
          <cell r="A3278" t="str">
            <v>2100153-C</v>
          </cell>
          <cell r="B3278" t="str">
            <v>2100153-C</v>
          </cell>
          <cell r="C3278" t="str">
            <v>FOURCHE 120 BOULON 8</v>
          </cell>
          <cell r="D3278" t="str">
            <v xml:space="preserve"> </v>
          </cell>
          <cell r="E3278" t="e">
            <v>#N/A</v>
          </cell>
          <cell r="F3278" t="str">
            <v>FORK 120 BOLT 8</v>
          </cell>
        </row>
        <row r="3279">
          <cell r="A3279" t="str">
            <v>2100201-C</v>
          </cell>
          <cell r="B3279" t="str">
            <v>2100201-C</v>
          </cell>
          <cell r="C3279" t="str">
            <v>FOURCHE 75 BOULON X2/24"</v>
          </cell>
          <cell r="D3279" t="str">
            <v>ROULETTE 90</v>
          </cell>
          <cell r="E3279" t="e">
            <v>#N/A</v>
          </cell>
          <cell r="F3279" t="str">
            <v>FORK 75 BOLT X2/24" CASTO</v>
          </cell>
        </row>
        <row r="3280">
          <cell r="A3280" t="str">
            <v>2100204-C</v>
          </cell>
          <cell r="B3280" t="str">
            <v>2100204-C</v>
          </cell>
          <cell r="C3280" t="str">
            <v>FOURCHE 90 BOULON X2/24"</v>
          </cell>
          <cell r="D3280" t="str">
            <v>ROULETTE 90</v>
          </cell>
          <cell r="E3280" t="e">
            <v>#N/A</v>
          </cell>
          <cell r="F3280" t="str">
            <v>FORK 90 BOLT X2/24" CASTO</v>
          </cell>
        </row>
        <row r="3281">
          <cell r="A3281" t="str">
            <v>2100205-C</v>
          </cell>
          <cell r="B3281" t="str">
            <v>2100205-C</v>
          </cell>
          <cell r="C3281" t="str">
            <v>FOURCHE 75 ROULETTE 120 B</v>
          </cell>
          <cell r="D3281" t="str">
            <v>OULON X2/24"</v>
          </cell>
          <cell r="E3281" t="e">
            <v>#N/A</v>
          </cell>
          <cell r="F3281" t="str">
            <v>FORK 75 CASTOR 120 BOLT X</v>
          </cell>
        </row>
        <row r="3282">
          <cell r="A3282" t="str">
            <v>2100206-C</v>
          </cell>
          <cell r="B3282" t="str">
            <v>2100206-C</v>
          </cell>
          <cell r="C3282" t="str">
            <v>FOURCHE 90, ROULETTE 120 </v>
          </cell>
          <cell r="D3282" t="str">
            <v>MM, BOULON X2/24"</v>
          </cell>
          <cell r="E3282" t="e">
            <v>#N/A</v>
          </cell>
          <cell r="F3282" t="str">
            <v>FORK 90, CASTOR 120MM, BO</v>
          </cell>
        </row>
        <row r="3283">
          <cell r="A3283" t="str">
            <v>2100211-C</v>
          </cell>
          <cell r="B3283" t="str">
            <v>2100211-C</v>
          </cell>
          <cell r="C3283" t="str">
            <v>FOURCHE 75 BOULON X2/24"</v>
          </cell>
          <cell r="D3283" t="str">
            <v xml:space="preserve"> </v>
          </cell>
          <cell r="E3283" t="e">
            <v>#N/A</v>
          </cell>
          <cell r="F3283" t="str">
            <v>FORK 75 BOLT X2/24"</v>
          </cell>
        </row>
        <row r="3284">
          <cell r="A3284" t="str">
            <v>2100212-C</v>
          </cell>
          <cell r="B3284" t="str">
            <v>2100212-C</v>
          </cell>
          <cell r="C3284" t="str">
            <v>FOURCHE 90 BOULON X2/24"</v>
          </cell>
          <cell r="D3284" t="str">
            <v xml:space="preserve"> </v>
          </cell>
          <cell r="E3284" t="e">
            <v>#N/A</v>
          </cell>
          <cell r="F3284" t="str">
            <v>FORK 90  BOLT X2/24"</v>
          </cell>
        </row>
        <row r="3285">
          <cell r="A3285" t="str">
            <v>2100218-C</v>
          </cell>
          <cell r="B3285" t="str">
            <v>2100218-C</v>
          </cell>
          <cell r="C3285" t="str">
            <v>FOURCHE 75 ROULETTE 90 BO</v>
          </cell>
          <cell r="D3285" t="str">
            <v>ULON 3 POUR MICRO 18"</v>
          </cell>
          <cell r="E3285" t="e">
            <v>#N/A</v>
          </cell>
          <cell r="F3285" t="str">
            <v>FORK 75 CASTOR 90 BOLT 3</v>
          </cell>
        </row>
        <row r="3286">
          <cell r="A3286" t="str">
            <v>2100220 </v>
          </cell>
          <cell r="B3286" t="str">
            <v>2100220 </v>
          </cell>
          <cell r="C3286" t="str">
            <v>FOURCHE 105 ROULETTE 87 M</v>
          </cell>
          <cell r="D3286" t="str">
            <v>M BOULON 3 POUR MICRO 20"</v>
          </cell>
          <cell r="E3286">
            <v>138</v>
          </cell>
          <cell r="F3286" t="str">
            <v>FORK 105 CASTOR 87MM BOLT</v>
          </cell>
        </row>
        <row r="3287">
          <cell r="A3287" t="str">
            <v>2100220-C</v>
          </cell>
          <cell r="B3287" t="str">
            <v>2100220-C</v>
          </cell>
          <cell r="C3287" t="str">
            <v>FOURCHE 105 ROULETTE 87 M</v>
          </cell>
          <cell r="D3287" t="str">
            <v>M BOULON 3 POUR MICRO 20"</v>
          </cell>
          <cell r="E3287" t="e">
            <v>#N/A</v>
          </cell>
          <cell r="F3287" t="str">
            <v>FORK 105 CASTOR 87MM BOLT</v>
          </cell>
        </row>
        <row r="3288">
          <cell r="A3288" t="str">
            <v>2100222-C</v>
          </cell>
          <cell r="B3288" t="str">
            <v>2100222-C</v>
          </cell>
          <cell r="C3288" t="str">
            <v>FOURCHE 90, ROUE X, BOULO</v>
          </cell>
          <cell r="D3288" t="str">
            <v>N 3</v>
          </cell>
          <cell r="E3288" t="e">
            <v>#N/A</v>
          </cell>
          <cell r="F3288" t="str">
            <v>FORK 90,CASTOR X, BOLT 3</v>
          </cell>
        </row>
        <row r="3289">
          <cell r="A3289" t="str">
            <v>2100223-C</v>
          </cell>
          <cell r="B3289" t="str">
            <v>2100223-C</v>
          </cell>
          <cell r="C3289" t="str">
            <v>FOURCHE 105, ROUE X, BOUL</v>
          </cell>
          <cell r="D3289" t="str">
            <v>ON 3</v>
          </cell>
          <cell r="E3289" t="e">
            <v>#N/A</v>
          </cell>
          <cell r="F3289" t="str">
            <v>FORK 105,CASTOR X, BOLT 3</v>
          </cell>
        </row>
        <row r="3290">
          <cell r="A3290" t="str">
            <v>2100224-C</v>
          </cell>
          <cell r="B3290" t="str">
            <v>2100224-C</v>
          </cell>
          <cell r="C3290" t="str">
            <v>FOURCHE 90, ROUE X, BOULO</v>
          </cell>
          <cell r="D3290" t="str">
            <v>N 33</v>
          </cell>
          <cell r="E3290" t="e">
            <v>#N/A</v>
          </cell>
          <cell r="F3290" t="str">
            <v>FORK 90,CASTOR X, BOLT 33</v>
          </cell>
        </row>
        <row r="3291">
          <cell r="A3291" t="str">
            <v>2300005-C</v>
          </cell>
          <cell r="B3291" t="str">
            <v>2300005-C</v>
          </cell>
          <cell r="C3291" t="str">
            <v>FOURCHE COURTE AVEC ROULE</v>
          </cell>
          <cell r="D3291" t="str">
            <v>TTE RIGIDE 3"/87 MM</v>
          </cell>
          <cell r="E3291" t="e">
            <v>#N/A</v>
          </cell>
          <cell r="F3291" t="str">
            <v>CASTERFORK SHORT WITH HAR</v>
          </cell>
        </row>
        <row r="3292">
          <cell r="A3292" t="str">
            <v>2300028-C</v>
          </cell>
          <cell r="B3292" t="str">
            <v>2300028-C</v>
          </cell>
          <cell r="C3292" t="str">
            <v>KIT DE LEVAGE POUR ROUE A</v>
          </cell>
          <cell r="D3292" t="str">
            <v>RRIÈRE 26"</v>
          </cell>
          <cell r="E3292">
            <v>146.91999999999999</v>
          </cell>
          <cell r="F3292" t="str">
            <v>RAISING KIT FOR 26" REARW</v>
          </cell>
        </row>
        <row r="3293">
          <cell r="A3293" t="str">
            <v>2300030-C</v>
          </cell>
          <cell r="B3293" t="str">
            <v>2300030-C</v>
          </cell>
          <cell r="C3293" t="str">
            <v>KIT D'ABAISSEMENT</v>
          </cell>
          <cell r="D3293" t="str">
            <v xml:space="preserve"> </v>
          </cell>
          <cell r="E3293">
            <v>277.73</v>
          </cell>
          <cell r="F3293" t="str">
            <v>LOWERING KIT</v>
          </cell>
        </row>
        <row r="3294">
          <cell r="A3294" t="str">
            <v>2300072-C</v>
          </cell>
          <cell r="B3294" t="str">
            <v>2300072-C</v>
          </cell>
          <cell r="C3294" t="str">
            <v>FOURCHE ROULETTE U2 LIGHT</v>
          </cell>
          <cell r="D3294" t="str">
            <v xml:space="preserve"> 25" CPL. AVEC ROULETTE</v>
          </cell>
          <cell r="E3294" t="e">
            <v>#N/A</v>
          </cell>
          <cell r="F3294" t="str">
            <v>CASTORFORK U2 LIGHT 25" C</v>
          </cell>
        </row>
        <row r="3295">
          <cell r="A3295" t="str">
            <v>2300180-C</v>
          </cell>
          <cell r="B3295" t="str">
            <v>2300180-C</v>
          </cell>
          <cell r="C3295" t="str">
            <v>FOURCHE X2 3-5" ROUE 3" P</v>
          </cell>
          <cell r="D3295" t="str">
            <v>OUR U2L 24"</v>
          </cell>
          <cell r="E3295" t="e">
            <v>#N/A</v>
          </cell>
          <cell r="F3295" t="str">
            <v>FORK X2 3-5" 3" WHEEL FOR</v>
          </cell>
        </row>
        <row r="3296">
          <cell r="A3296" t="str">
            <v>2300181-C</v>
          </cell>
          <cell r="B3296" t="str">
            <v>2300181-C</v>
          </cell>
          <cell r="C3296" t="str">
            <v>FOURCHE X2 3-5"AXE 24" PO</v>
          </cell>
          <cell r="D3296" t="str">
            <v>UR U2L SANS</v>
          </cell>
          <cell r="E3296" t="e">
            <v>#N/A</v>
          </cell>
          <cell r="F3296" t="str">
            <v>FORK X2 3-5"AXLE 24"FOR U</v>
          </cell>
        </row>
        <row r="3297">
          <cell r="A3297" t="str">
            <v>2300182-C</v>
          </cell>
          <cell r="B3297" t="str">
            <v>2300182-C</v>
          </cell>
          <cell r="C3297" t="str">
            <v>FOURCHE X2 3-5" AVEC ROUE</v>
          </cell>
          <cell r="D3297" t="str">
            <v xml:space="preserve"> 5" POUR 24"</v>
          </cell>
          <cell r="E3297" t="e">
            <v>#N/A</v>
          </cell>
          <cell r="F3297" t="str">
            <v>FORK X2 3-5" WITH 5" WHEE</v>
          </cell>
        </row>
        <row r="3298">
          <cell r="A3298" t="str">
            <v>2300183-C</v>
          </cell>
          <cell r="B3298" t="str">
            <v>2300183-C</v>
          </cell>
          <cell r="C3298" t="str">
            <v>FOURCHE X2 3-5" ROUE 5" P</v>
          </cell>
          <cell r="D3298" t="str">
            <v>OUR U2L 25"</v>
          </cell>
          <cell r="E3298" t="e">
            <v>#N/A</v>
          </cell>
          <cell r="F3298" t="str">
            <v>FORK X2 3-5" 5" WHEEL FOR</v>
          </cell>
        </row>
        <row r="3299">
          <cell r="A3299" t="str">
            <v>2305012-C</v>
          </cell>
          <cell r="B3299" t="str">
            <v>2305012-C</v>
          </cell>
          <cell r="C3299" t="str">
            <v>FOURCHE X-2</v>
          </cell>
          <cell r="D3299" t="str">
            <v xml:space="preserve"> </v>
          </cell>
          <cell r="E3299" t="e">
            <v>#N/A</v>
          </cell>
          <cell r="F3299" t="str">
            <v>FORK X-2</v>
          </cell>
        </row>
        <row r="3300">
          <cell r="A3300" t="str">
            <v>2305013-C</v>
          </cell>
          <cell r="B3300" t="str">
            <v>2305013-C</v>
          </cell>
          <cell r="C3300" t="str">
            <v>FOURCHE X2 3-5"</v>
          </cell>
          <cell r="D3300" t="str">
            <v xml:space="preserve"> </v>
          </cell>
          <cell r="E3300" t="e">
            <v>#N/A</v>
          </cell>
          <cell r="F3300" t="str">
            <v>FORK X2 3-5"</v>
          </cell>
        </row>
        <row r="3301">
          <cell r="A3301" t="str">
            <v>2305130-C</v>
          </cell>
          <cell r="B3301" t="str">
            <v>2305130-C</v>
          </cell>
          <cell r="C3301" t="str">
            <v>FOURCHE DE ROULETTE X2 24</v>
          </cell>
          <cell r="D3301" t="str">
            <v>" AVEC ROUE X 3"</v>
          </cell>
          <cell r="E3301" t="e">
            <v>#N/A</v>
          </cell>
          <cell r="F3301" t="str">
            <v>CASTORFORK X2 24" W. 3" X</v>
          </cell>
        </row>
        <row r="3302">
          <cell r="A3302" t="str">
            <v>2305131-C</v>
          </cell>
          <cell r="B3302" t="str">
            <v>2305131-C</v>
          </cell>
          <cell r="C3302" t="str">
            <v>FOURCHE DE ROULETTE X2 25</v>
          </cell>
          <cell r="D3302" t="str">
            <v>" AVEC ROUE X 3"</v>
          </cell>
          <cell r="E3302" t="e">
            <v>#N/A</v>
          </cell>
          <cell r="F3302" t="str">
            <v>CASTORFORK X2 25" W. 3" X</v>
          </cell>
        </row>
        <row r="3303">
          <cell r="A3303" t="str">
            <v>2305132-C</v>
          </cell>
          <cell r="B3303" t="str">
            <v>2305132-C</v>
          </cell>
          <cell r="C3303" t="str">
            <v>FOURCHE DE ROULETTE X2 26</v>
          </cell>
          <cell r="D3303" t="str">
            <v>" AVEC ROUE X 3"</v>
          </cell>
          <cell r="E3303" t="e">
            <v>#N/A</v>
          </cell>
          <cell r="F3303" t="str">
            <v>CASTORFORK X2 26" W. 3" X</v>
          </cell>
        </row>
        <row r="3304">
          <cell r="A3304" t="str">
            <v>2305139-C</v>
          </cell>
          <cell r="B3304" t="str">
            <v>2305139-C</v>
          </cell>
          <cell r="C3304" t="str">
            <v>FOURCHE X2 AXE 24" POUR R</v>
          </cell>
          <cell r="D3304" t="str">
            <v>OUE X 3"X</v>
          </cell>
          <cell r="E3304" t="e">
            <v>#N/A</v>
          </cell>
          <cell r="F3304" t="str">
            <v>FORK X2 AXLE 24" FOR X 3"</v>
          </cell>
        </row>
        <row r="3305">
          <cell r="A3305" t="str">
            <v>2305140-C</v>
          </cell>
          <cell r="B3305" t="str">
            <v>2305140-C</v>
          </cell>
          <cell r="C3305" t="str">
            <v>FOURCHE X2 AXE 25" POUR R</v>
          </cell>
          <cell r="D3305" t="str">
            <v>OUE X 3" X</v>
          </cell>
          <cell r="E3305" t="e">
            <v>#N/A</v>
          </cell>
          <cell r="F3305" t="str">
            <v>FORK X2 AXLE 25" FOR X 3"</v>
          </cell>
        </row>
        <row r="3306">
          <cell r="A3306" t="str">
            <v>2404002-C</v>
          </cell>
          <cell r="B3306" t="str">
            <v>2404002-C</v>
          </cell>
          <cell r="C3306" t="str">
            <v>FOURCHE DE ROULETTE COURT</v>
          </cell>
          <cell r="D3306" t="str">
            <v>E</v>
          </cell>
          <cell r="E3306" t="e">
            <v>#N/A</v>
          </cell>
          <cell r="F3306" t="str">
            <v>CASTERFORK SHORT</v>
          </cell>
        </row>
        <row r="3307">
          <cell r="A3307" t="str">
            <v>2600102-C</v>
          </cell>
          <cell r="B3307" t="str">
            <v>2600102-C</v>
          </cell>
          <cell r="C3307" t="str">
            <v>FREEWHEEL STANDARD</v>
          </cell>
          <cell r="D3307" t="str">
            <v xml:space="preserve"> </v>
          </cell>
          <cell r="E3307">
            <v>709</v>
          </cell>
          <cell r="F3307" t="str">
            <v>FREEWHEEL STANDARD</v>
          </cell>
        </row>
        <row r="3308">
          <cell r="A3308" t="str">
            <v>2600103-C</v>
          </cell>
          <cell r="B3308" t="str">
            <v>2600103-C</v>
          </cell>
          <cell r="C3308" t="str">
            <v>FREEWHEEL POUR REPOSE-PIE</v>
          </cell>
          <cell r="D3308" t="str">
            <v>DS BAMBINO</v>
          </cell>
          <cell r="E3308">
            <v>709</v>
          </cell>
          <cell r="F3308" t="str">
            <v>FREEWHEEL FOR FOOTPLATE B</v>
          </cell>
        </row>
        <row r="3309">
          <cell r="A3309" t="str">
            <v>2600104-C</v>
          </cell>
          <cell r="B3309" t="str">
            <v>2600104-C</v>
          </cell>
          <cell r="C3309" t="str">
            <v>ADAPTATEUR POUR FAUTEUIL</v>
          </cell>
          <cell r="D3309" t="str">
            <v>ROULANT PLIANT</v>
          </cell>
          <cell r="E3309">
            <v>709</v>
          </cell>
          <cell r="F3309" t="str">
            <v>FOLDING WHEELCHAIR ADAPTO</v>
          </cell>
        </row>
        <row r="3310">
          <cell r="A3310" t="str">
            <v>2600105-C</v>
          </cell>
          <cell r="B3310" t="str">
            <v>2600105-C</v>
          </cell>
          <cell r="C3310" t="str">
            <v>FREEWHEEL HAUTEUR SPÉCIAL</v>
          </cell>
          <cell r="D3310" t="str">
            <v>E 5,5"</v>
          </cell>
          <cell r="E3310">
            <v>1579.15</v>
          </cell>
          <cell r="F3310" t="str">
            <v>FREEWHEEL SPECIAL HEIGHT</v>
          </cell>
        </row>
        <row r="3311">
          <cell r="A3311" t="str">
            <v>2600106-C</v>
          </cell>
          <cell r="B3311" t="str">
            <v>2600106-C</v>
          </cell>
          <cell r="C3311" t="str">
            <v>FREEWHEEL HAUTEUR SPÉCIAL</v>
          </cell>
          <cell r="D3311" t="str">
            <v>E 6,5"</v>
          </cell>
          <cell r="E3311">
            <v>1579.15</v>
          </cell>
          <cell r="F3311" t="str">
            <v>FREEWHEEL SPECIAL HEIGHT</v>
          </cell>
        </row>
        <row r="3312">
          <cell r="A3312" t="str">
            <v>2600107-C</v>
          </cell>
          <cell r="B3312" t="str">
            <v>2600107-C</v>
          </cell>
          <cell r="C3312" t="str">
            <v>FREEWHEEL HAUTEUR SPÉCIAL</v>
          </cell>
          <cell r="D3312" t="str">
            <v>E 7,5"</v>
          </cell>
          <cell r="E3312">
            <v>1579.15</v>
          </cell>
          <cell r="F3312" t="str">
            <v>FREEWHEEL SPECIAL HEIGHT</v>
          </cell>
        </row>
        <row r="3313">
          <cell r="A3313" t="str">
            <v>2600108-C</v>
          </cell>
          <cell r="B3313" t="str">
            <v>2600108-C</v>
          </cell>
          <cell r="C3313" t="str">
            <v>FREEWHEEL HAUTEUR SPÉCIAL</v>
          </cell>
          <cell r="D3313" t="str">
            <v>E 8,5"</v>
          </cell>
          <cell r="E3313">
            <v>1579.15</v>
          </cell>
          <cell r="F3313" t="str">
            <v>FREEWHEEL SPECIAL HEIGHT</v>
          </cell>
        </row>
        <row r="3314">
          <cell r="A3314" t="str">
            <v>2602005-C</v>
          </cell>
          <cell r="B3314" t="str">
            <v>2602005-C</v>
          </cell>
          <cell r="C3314" t="str">
            <v>FOURCHE FREEWHEEL</v>
          </cell>
          <cell r="D3314" t="str">
            <v xml:space="preserve"> </v>
          </cell>
          <cell r="E3314" t="e">
            <v>#N/A</v>
          </cell>
          <cell r="F3314" t="str">
            <v>FW FORK</v>
          </cell>
        </row>
        <row r="3315">
          <cell r="A3315" t="str">
            <v>2602034-C</v>
          </cell>
          <cell r="B3315" t="str">
            <v>2602034-C</v>
          </cell>
          <cell r="C3315" t="str">
            <v>PNEU FREEWHEEL</v>
          </cell>
          <cell r="D3315" t="str">
            <v xml:space="preserve"> </v>
          </cell>
          <cell r="E3315" t="e">
            <v>#N/A</v>
          </cell>
          <cell r="F3315" t="str">
            <v>FW TIRE</v>
          </cell>
        </row>
        <row r="3316">
          <cell r="A3316" t="str">
            <v>2602036-C</v>
          </cell>
          <cell r="B3316" t="str">
            <v>2602036-C</v>
          </cell>
          <cell r="C3316" t="str">
            <v>FREEWHEEL SANS PNEU</v>
          </cell>
          <cell r="D3316" t="str">
            <v xml:space="preserve"> </v>
          </cell>
          <cell r="E3316" t="e">
            <v>#N/A</v>
          </cell>
          <cell r="F3316" t="str">
            <v>FW WHEEL WITHOUT TIRE</v>
          </cell>
        </row>
        <row r="3317">
          <cell r="A3317" t="str">
            <v>2602037-C</v>
          </cell>
          <cell r="B3317" t="str">
            <v>2602037-C</v>
          </cell>
          <cell r="C3317" t="str">
            <v>PNEU PLEIN FREEWHEEL (UNI</v>
          </cell>
          <cell r="D3317" t="str">
            <v>QUEMENT AVEC FREEWHEEL)</v>
          </cell>
          <cell r="E3317">
            <v>400</v>
          </cell>
          <cell r="F3317" t="str">
            <v>FW SOLID TIRE (ONLY W/FW)</v>
          </cell>
        </row>
        <row r="3318">
          <cell r="A3318" t="str">
            <v>2602038-C</v>
          </cell>
          <cell r="B3318" t="str">
            <v>2602038-C</v>
          </cell>
          <cell r="C3318" t="str">
            <v>KIT FREEWHEEL PANTHERA</v>
          </cell>
          <cell r="D3318" t="str">
            <v xml:space="preserve"> </v>
          </cell>
          <cell r="E3318">
            <v>81.52</v>
          </cell>
          <cell r="F3318" t="str">
            <v>FW PANTHERA SET</v>
          </cell>
        </row>
        <row r="3319">
          <cell r="A3319" t="str">
            <v>2602070-C</v>
          </cell>
          <cell r="B3319" t="str">
            <v>2602070-C</v>
          </cell>
          <cell r="C3319" t="str">
            <v>FIXATION FREEWHEEL/KIT PA</v>
          </cell>
          <cell r="D3319" t="str">
            <v>NTHERA</v>
          </cell>
          <cell r="E3319">
            <v>81.52</v>
          </cell>
          <cell r="F3319" t="str">
            <v>FW ATTACHMENT/ PANTHERA K</v>
          </cell>
        </row>
        <row r="3320">
          <cell r="A3320" t="str">
            <v>3013340BL</v>
          </cell>
          <cell r="B3320" t="str">
            <v>3013340BL</v>
          </cell>
          <cell r="C3320" t="str">
            <v>CHÂSSIS S2 L 33 PIÈCE DE</v>
          </cell>
          <cell r="D3320" t="str">
            <v>RECHANGE NOIRE</v>
          </cell>
          <cell r="E3320">
            <v>1158</v>
          </cell>
          <cell r="F3320" t="str">
            <v>CHASSIS S2 W 33 BLACK SPA</v>
          </cell>
        </row>
        <row r="3321">
          <cell r="A3321" t="str">
            <v>3013640BL</v>
          </cell>
          <cell r="B3321" t="str">
            <v>3013640BL</v>
          </cell>
          <cell r="C3321" t="str">
            <v>CHÂSSIS S2 L 36 PIÈCE DE</v>
          </cell>
          <cell r="D3321" t="str">
            <v>RECHANGE NOIRE</v>
          </cell>
          <cell r="E3321">
            <v>1158</v>
          </cell>
          <cell r="F3321" t="str">
            <v>CHASSIS S2 W 36 BLACK SPA</v>
          </cell>
        </row>
        <row r="3322">
          <cell r="A3322" t="str">
            <v>3013940BL</v>
          </cell>
          <cell r="B3322" t="str">
            <v>3013940BL</v>
          </cell>
          <cell r="C3322" t="str">
            <v>CHÂSSIS S2 L 39 PIÈCE DE</v>
          </cell>
          <cell r="D3322" t="str">
            <v>RECHANGE NOIRE</v>
          </cell>
          <cell r="E3322">
            <v>1158</v>
          </cell>
          <cell r="F3322" t="str">
            <v>CHASSIS S2 W 39 BLACK SPA</v>
          </cell>
        </row>
        <row r="3323">
          <cell r="A3323" t="str">
            <v>3013945BL</v>
          </cell>
          <cell r="B3323" t="str">
            <v>3013945BL</v>
          </cell>
          <cell r="C3323" t="str">
            <v>CHÂSSIS S2 L 39 GRAND, PI</v>
          </cell>
          <cell r="D3323" t="str">
            <v>ÈCE DE RECHANGE NOIRE</v>
          </cell>
          <cell r="E3323">
            <v>1158</v>
          </cell>
          <cell r="F3323" t="str">
            <v>CHASSIS S2 W 39 LARGE SVA</v>
          </cell>
        </row>
        <row r="3324">
          <cell r="A3324" t="str">
            <v>3014240BL</v>
          </cell>
          <cell r="B3324" t="str">
            <v>3014240BL</v>
          </cell>
          <cell r="C3324" t="str">
            <v>CHÂSSIS S2 L 42 PIÈCE DE</v>
          </cell>
          <cell r="D3324" t="str">
            <v>RECHANGE NOIRE</v>
          </cell>
          <cell r="E3324">
            <v>1158</v>
          </cell>
          <cell r="F3324" t="str">
            <v>CHASSIS S2 W 42 BLACK SPA</v>
          </cell>
        </row>
        <row r="3325">
          <cell r="A3325" t="str">
            <v>3014540BL</v>
          </cell>
          <cell r="B3325" t="str">
            <v>3014540BL</v>
          </cell>
          <cell r="C3325" t="str">
            <v>CHÂSSIS S2 L 45 PIÈCE DE</v>
          </cell>
          <cell r="D3325" t="str">
            <v>RECHANGE NOIRE</v>
          </cell>
          <cell r="E3325">
            <v>1158</v>
          </cell>
          <cell r="F3325" t="str">
            <v>CHASSIS S2 W 45 BLACK SPA</v>
          </cell>
        </row>
        <row r="3326">
          <cell r="A3326" t="str">
            <v>3014545BL</v>
          </cell>
          <cell r="B3326" t="str">
            <v>3014545BL</v>
          </cell>
          <cell r="C3326" t="str">
            <v>CHÂSSIS S2 L 45 GRAND PIÈ</v>
          </cell>
          <cell r="D3326" t="str">
            <v>CE DE RECHANGE NOIRE</v>
          </cell>
          <cell r="E3326">
            <v>1158</v>
          </cell>
          <cell r="F3326" t="str">
            <v>CHASSIS S2 W 45 LARGE BLA</v>
          </cell>
        </row>
        <row r="3327">
          <cell r="A3327" t="str">
            <v>3015040BL</v>
          </cell>
          <cell r="B3327" t="str">
            <v>3015040BL</v>
          </cell>
          <cell r="C3327" t="str">
            <v>CHÂSSIS S2 L 50 PIÈCE DE</v>
          </cell>
          <cell r="D3327" t="str">
            <v>RECHANGE NOIRE</v>
          </cell>
          <cell r="E3327">
            <v>1158</v>
          </cell>
          <cell r="F3327" t="str">
            <v>CHASSIS S2 W 50 BLACK SPA</v>
          </cell>
        </row>
        <row r="3328">
          <cell r="A3328" t="str">
            <v>3015045BL</v>
          </cell>
          <cell r="B3328" t="str">
            <v>3015045BL</v>
          </cell>
          <cell r="C3328" t="str">
            <v>CHÂSSIS S2 L 50 GRAND PIÈ</v>
          </cell>
          <cell r="D3328" t="str">
            <v>CE DE RECHANGE NOIRE</v>
          </cell>
          <cell r="E3328">
            <v>1158</v>
          </cell>
          <cell r="F3328" t="str">
            <v>CHASSIS S2 W 50 BLACK LAR</v>
          </cell>
        </row>
        <row r="3329">
          <cell r="A3329" t="str">
            <v>3023040BL</v>
          </cell>
          <cell r="B3329" t="str">
            <v>3023040BL</v>
          </cell>
          <cell r="C3329" t="str">
            <v>CHÂSSIS S2 COURT L 30 PIÈ</v>
          </cell>
          <cell r="D3329" t="str">
            <v>CE DE RECHANGE NOIRE</v>
          </cell>
          <cell r="E3329">
            <v>1158</v>
          </cell>
          <cell r="F3329" t="str">
            <v>CHASSIS S2 SHORT W 30 BLA</v>
          </cell>
        </row>
        <row r="3330">
          <cell r="A3330" t="str">
            <v>3023340BL</v>
          </cell>
          <cell r="B3330" t="str">
            <v>3023340BL</v>
          </cell>
          <cell r="C3330" t="str">
            <v>CHÂSSIS S2 COURT L 33 PIÈ</v>
          </cell>
          <cell r="D3330" t="str">
            <v>CE DE RECHANGE NOIRE</v>
          </cell>
          <cell r="E3330">
            <v>1158</v>
          </cell>
          <cell r="F3330" t="str">
            <v>CHASSIS S2 SHORT W 33 BLA</v>
          </cell>
        </row>
        <row r="3331">
          <cell r="A3331" t="str">
            <v>3023640BL</v>
          </cell>
          <cell r="B3331" t="str">
            <v>3023640BL</v>
          </cell>
          <cell r="C3331" t="str">
            <v>CHÂSSIS S2 COURT L 36 PIÈ</v>
          </cell>
          <cell r="D3331" t="str">
            <v>CE DE RECHANGE NOIRE</v>
          </cell>
          <cell r="E3331">
            <v>1158</v>
          </cell>
          <cell r="F3331" t="str">
            <v>CHASSIS S2 SHORT W 36 BLA</v>
          </cell>
        </row>
        <row r="3332">
          <cell r="A3332" t="str">
            <v>3023940BL</v>
          </cell>
          <cell r="B3332" t="str">
            <v>3023940BL</v>
          </cell>
          <cell r="C3332" t="str">
            <v>CHÂSSIS S2 COURT L 39 PIÈ</v>
          </cell>
          <cell r="D3332" t="str">
            <v>CE DE RECHANGE NOIRE</v>
          </cell>
          <cell r="E3332">
            <v>1158</v>
          </cell>
          <cell r="F3332" t="str">
            <v>CHASSIS S2 SHORT W 39 BLA</v>
          </cell>
        </row>
        <row r="3333">
          <cell r="A3333" t="str">
            <v>3024240BL</v>
          </cell>
          <cell r="B3333" t="str">
            <v>3024240BL</v>
          </cell>
          <cell r="C3333" t="str">
            <v>CHÂSSIS S2 COURT L 42 PIÈ</v>
          </cell>
          <cell r="D3333" t="str">
            <v>CE DE RECHANGE NOIRE</v>
          </cell>
          <cell r="E3333">
            <v>1158</v>
          </cell>
          <cell r="F3333" t="str">
            <v>CHASSIS S2 SHORT W 42 BLA</v>
          </cell>
        </row>
        <row r="3334">
          <cell r="A3334" t="str">
            <v>3024540BL</v>
          </cell>
          <cell r="B3334" t="str">
            <v>3024540BL</v>
          </cell>
          <cell r="C3334" t="str">
            <v>CHÂSSIS S2 COURT L 45 PIÈ</v>
          </cell>
          <cell r="D3334" t="str">
            <v>CE DE RECHANGE NOIRE</v>
          </cell>
          <cell r="E3334">
            <v>1158</v>
          </cell>
          <cell r="F3334" t="str">
            <v>CHASSIS S2 SHORT W 45 BLA</v>
          </cell>
        </row>
        <row r="3335">
          <cell r="A3335" t="str">
            <v>3110033BL</v>
          </cell>
          <cell r="B3335" t="str">
            <v>3110033BL</v>
          </cell>
          <cell r="C3335" t="str">
            <v>CHÂSSIS U2 L 33 PIÈCE DE</v>
          </cell>
          <cell r="D3335" t="str">
            <v>RECHANGE NOIRE</v>
          </cell>
          <cell r="E3335">
            <v>1158</v>
          </cell>
          <cell r="F3335" t="str">
            <v>CHASSIS U2 W 33 BLACK SPA</v>
          </cell>
        </row>
        <row r="3336">
          <cell r="A3336" t="str">
            <v>3110036BL</v>
          </cell>
          <cell r="B3336" t="str">
            <v>3110036BL</v>
          </cell>
          <cell r="C3336" t="str">
            <v>CHÂSSIS U2 L 36 PIÈCE DE</v>
          </cell>
          <cell r="D3336" t="str">
            <v>RECHANGE NOIRE</v>
          </cell>
          <cell r="E3336">
            <v>1158</v>
          </cell>
          <cell r="F3336" t="str">
            <v>CHASSIS U2 W 36 BLACK SPA</v>
          </cell>
        </row>
        <row r="3337">
          <cell r="A3337" t="str">
            <v>3110039BL</v>
          </cell>
          <cell r="B3337" t="str">
            <v>3110039BL</v>
          </cell>
          <cell r="C3337" t="str">
            <v>CHÂSSIS U2 L 39 PIÈCE DE</v>
          </cell>
          <cell r="D3337" t="str">
            <v>RECHANGE NOIRE</v>
          </cell>
          <cell r="E3337">
            <v>1158</v>
          </cell>
          <cell r="F3337" t="str">
            <v>CHASSIS U2 W 39 BLACK SPA</v>
          </cell>
        </row>
        <row r="3338">
          <cell r="A3338" t="str">
            <v>3110042BL</v>
          </cell>
          <cell r="B3338" t="str">
            <v>3110042BL</v>
          </cell>
          <cell r="C3338" t="str">
            <v>CHÂSSIS U2 L 42 PIÈCE DE</v>
          </cell>
          <cell r="D3338" t="str">
            <v>RECHANGE NOIRE</v>
          </cell>
          <cell r="E3338">
            <v>1158</v>
          </cell>
          <cell r="F3338" t="str">
            <v>CHASSIS U2 W 42 BLACK SPA</v>
          </cell>
        </row>
        <row r="3339">
          <cell r="A3339" t="str">
            <v>3110045BL</v>
          </cell>
          <cell r="B3339" t="str">
            <v>3110045BL</v>
          </cell>
          <cell r="C3339" t="str">
            <v>CHÂSSIS U2 L 45 PIÈCE DE</v>
          </cell>
          <cell r="D3339" t="str">
            <v>RECHANGE NOIRE</v>
          </cell>
          <cell r="E3339">
            <v>1158</v>
          </cell>
          <cell r="F3339" t="str">
            <v>CHASSIS U2 45 BLACK SPARE</v>
          </cell>
        </row>
        <row r="3340">
          <cell r="A3340" t="str">
            <v>3162440N-C</v>
          </cell>
          <cell r="B3340" t="str">
            <v>3162440N-C</v>
          </cell>
          <cell r="C3340" t="str">
            <v>CHÂSSIS BAMBINO 24 ROUGE</v>
          </cell>
          <cell r="D3340" t="str">
            <v xml:space="preserve"> </v>
          </cell>
          <cell r="E3340" t="e">
            <v>#N/A</v>
          </cell>
          <cell r="F3340" t="str">
            <v>CHASSIS BAMBINO 24 RED</v>
          </cell>
        </row>
        <row r="3341">
          <cell r="A3341" t="str">
            <v>3162740BL</v>
          </cell>
          <cell r="B3341" t="str">
            <v>3162740BL</v>
          </cell>
          <cell r="C3341" t="str">
            <v>CHÂSSIS BAMBINO LARG. 27,</v>
          </cell>
          <cell r="D3341" t="str">
            <v xml:space="preserve"> PIÈCE DE RECHANGE NOIRE</v>
          </cell>
          <cell r="E3341">
            <v>1273</v>
          </cell>
          <cell r="F3341" t="str">
            <v>CHASSIS BAMBINO W 27 BLAC</v>
          </cell>
        </row>
        <row r="3342">
          <cell r="A3342" t="str">
            <v>3162740BLN-C</v>
          </cell>
          <cell r="B3342" t="str">
            <v>3162740BLN-C</v>
          </cell>
          <cell r="C3342" t="str">
            <v>CHÂSSIS BAMBINO 27 NOIR</v>
          </cell>
          <cell r="D3342" t="str">
            <v xml:space="preserve"> </v>
          </cell>
          <cell r="E3342" t="e">
            <v>#N/A</v>
          </cell>
          <cell r="F3342" t="str">
            <v>CHASSIS BAMBINO W 27 BLAC</v>
          </cell>
        </row>
        <row r="3343">
          <cell r="A3343" t="str">
            <v>3162740N-C</v>
          </cell>
          <cell r="B3343" t="str">
            <v>3162740N-C</v>
          </cell>
          <cell r="C3343" t="str">
            <v>CHÂSSIS BAMBINO 27 ROUGE</v>
          </cell>
          <cell r="D3343" t="str">
            <v xml:space="preserve"> </v>
          </cell>
          <cell r="E3343" t="e">
            <v>#N/A</v>
          </cell>
          <cell r="F3343" t="str">
            <v>CHASSIS BAMBINO W 27 RED</v>
          </cell>
        </row>
        <row r="3344">
          <cell r="A3344" t="str">
            <v>3163040BL</v>
          </cell>
          <cell r="B3344" t="str">
            <v>3163040BL</v>
          </cell>
          <cell r="C3344" t="str">
            <v>CHÂSSIS BAMBINO LARG. 30,</v>
          </cell>
          <cell r="D3344" t="str">
            <v xml:space="preserve"> PIÈCE DE RECHANGE NOIRE</v>
          </cell>
          <cell r="E3344">
            <v>1273</v>
          </cell>
          <cell r="F3344" t="str">
            <v>CHASSIS BAMBINO W 30 BLAC</v>
          </cell>
        </row>
        <row r="3345">
          <cell r="A3345" t="str">
            <v>3163040BLN-C</v>
          </cell>
          <cell r="B3345" t="str">
            <v>3163040BLN-C</v>
          </cell>
          <cell r="C3345" t="str">
            <v>CHÂSSIS BAMBINO 30 NOIR</v>
          </cell>
          <cell r="D3345" t="str">
            <v xml:space="preserve"> </v>
          </cell>
          <cell r="E3345" t="e">
            <v>#N/A</v>
          </cell>
          <cell r="F3345" t="str">
            <v>CHASSIS BAMBINO W 30 BLAC</v>
          </cell>
        </row>
        <row r="3346">
          <cell r="A3346" t="str">
            <v>3163040N-C</v>
          </cell>
          <cell r="B3346" t="str">
            <v>3163040N-C</v>
          </cell>
          <cell r="C3346" t="str">
            <v>CHÂSSIS BAMBINO 30 ROUGE</v>
          </cell>
          <cell r="D3346" t="str">
            <v xml:space="preserve"> </v>
          </cell>
          <cell r="E3346" t="e">
            <v>#N/A</v>
          </cell>
          <cell r="F3346" t="str">
            <v>CHASSIS BAMBINO W 30 RED</v>
          </cell>
        </row>
        <row r="3347">
          <cell r="A3347" t="str">
            <v>3163340BL</v>
          </cell>
          <cell r="B3347" t="str">
            <v>3163340BL</v>
          </cell>
          <cell r="C3347" t="str">
            <v>CHÂSSIS BAMBINO LARG. 33,</v>
          </cell>
          <cell r="D3347" t="str">
            <v xml:space="preserve"> PIÈCE DE RECHANGE NOIRE</v>
          </cell>
          <cell r="E3347">
            <v>1273</v>
          </cell>
          <cell r="F3347" t="str">
            <v>CHASSIS BAMBINO W 33 BLAC</v>
          </cell>
        </row>
        <row r="3348">
          <cell r="A3348" t="str">
            <v>3163340BLN-C</v>
          </cell>
          <cell r="B3348" t="str">
            <v>3163340BLN-C</v>
          </cell>
          <cell r="C3348" t="str">
            <v>CHÂSSIS BAMBINO 33 NOIR</v>
          </cell>
          <cell r="D3348" t="str">
            <v xml:space="preserve"> </v>
          </cell>
          <cell r="E3348" t="e">
            <v>#N/A</v>
          </cell>
          <cell r="F3348" t="str">
            <v>CHASSIS BAMBINO W 33 BLAC</v>
          </cell>
        </row>
        <row r="3349">
          <cell r="A3349" t="str">
            <v>3163340N-C</v>
          </cell>
          <cell r="B3349" t="str">
            <v>3163340N-C</v>
          </cell>
          <cell r="C3349" t="str">
            <v>CHÂSSIS BAMBINO 33 ROUGE</v>
          </cell>
          <cell r="D3349" t="str">
            <v xml:space="preserve"> </v>
          </cell>
          <cell r="E3349" t="e">
            <v>#N/A</v>
          </cell>
          <cell r="F3349" t="str">
            <v>CHASSIS BAMBINO W 33 RED</v>
          </cell>
        </row>
        <row r="3350">
          <cell r="A3350" t="str">
            <v>3192710N-C</v>
          </cell>
          <cell r="B3350" t="str">
            <v>3192710N-C</v>
          </cell>
          <cell r="C3350" t="str">
            <v>CHÂSSIS BAMBINO 27 ROUGE</v>
          </cell>
          <cell r="D3350" t="str">
            <v>AVANCÉ</v>
          </cell>
          <cell r="E3350" t="e">
            <v>#N/A</v>
          </cell>
          <cell r="F3350" t="str">
            <v>CHASSIS BAMBINO W 27 RED</v>
          </cell>
        </row>
        <row r="3351">
          <cell r="A3351" t="str">
            <v>3193010N-C</v>
          </cell>
          <cell r="B3351" t="str">
            <v>3193010N-C</v>
          </cell>
          <cell r="C3351" t="str">
            <v>CHÂSSIS BAMBINO 30 ROUGE</v>
          </cell>
          <cell r="D3351" t="str">
            <v>AVANCÉ</v>
          </cell>
          <cell r="E3351" t="e">
            <v>#N/A</v>
          </cell>
          <cell r="F3351" t="str">
            <v>CHASSIS BAMBINO W 30 RED</v>
          </cell>
        </row>
        <row r="3352">
          <cell r="A3352" t="str">
            <v>3193310N-C</v>
          </cell>
          <cell r="B3352" t="str">
            <v>3193310N-C</v>
          </cell>
          <cell r="C3352" t="str">
            <v>CHÂSSIS BAMBINO 33 ROUGE</v>
          </cell>
          <cell r="D3352" t="str">
            <v>AVANCÉ</v>
          </cell>
          <cell r="E3352" t="e">
            <v>#N/A</v>
          </cell>
          <cell r="F3352" t="str">
            <v>CHASSIS BAMBINO W 33 RED</v>
          </cell>
        </row>
        <row r="3353">
          <cell r="A3353" t="str">
            <v>3202417-C</v>
          </cell>
          <cell r="B3353" t="str">
            <v>3202417-C</v>
          </cell>
          <cell r="C3353" t="str">
            <v>CADRE DE DOSSIER BAMBINO</v>
          </cell>
          <cell r="D3353" t="str">
            <v>L 24</v>
          </cell>
          <cell r="E3353" t="e">
            <v>#N/A</v>
          </cell>
          <cell r="F3353" t="str">
            <v>FRAME BACKREST BAMBINO W</v>
          </cell>
        </row>
        <row r="3354">
          <cell r="A3354" t="str">
            <v>3202418-C</v>
          </cell>
          <cell r="B3354" t="str">
            <v>3202418-C</v>
          </cell>
          <cell r="C3354" t="str">
            <v>CADRE DE DOSSIER BAMBINO</v>
          </cell>
          <cell r="D3354" t="str">
            <v>L 24 +10</v>
          </cell>
          <cell r="E3354" t="e">
            <v>#N/A</v>
          </cell>
          <cell r="F3354" t="str">
            <v>FRAME BACKREST BAMBINO W</v>
          </cell>
        </row>
        <row r="3355">
          <cell r="A3355" t="str">
            <v>3202717-C</v>
          </cell>
          <cell r="B3355" t="str">
            <v>3202717-C</v>
          </cell>
          <cell r="C3355" t="str">
            <v>CADRE DE DOSSIER BAMBINO</v>
          </cell>
          <cell r="D3355" t="str">
            <v>L 27</v>
          </cell>
          <cell r="E3355" t="e">
            <v>#N/A</v>
          </cell>
          <cell r="F3355" t="str">
            <v>FRAME BACKREST BAMBINO W</v>
          </cell>
        </row>
        <row r="3356">
          <cell r="A3356" t="str">
            <v>3202718-C</v>
          </cell>
          <cell r="B3356" t="str">
            <v>3202718-C</v>
          </cell>
          <cell r="C3356" t="str">
            <v>CADRE DE DOSSIER BAMBINO</v>
          </cell>
          <cell r="D3356" t="str">
            <v>L 27 +10</v>
          </cell>
          <cell r="E3356" t="e">
            <v>#N/A</v>
          </cell>
          <cell r="F3356" t="str">
            <v>FRAME BACKREST BAMBINO W</v>
          </cell>
        </row>
        <row r="3357">
          <cell r="A3357" t="str">
            <v>3203017-C</v>
          </cell>
          <cell r="B3357" t="str">
            <v>3203017-C</v>
          </cell>
          <cell r="C3357" t="str">
            <v>CADRE DE DOSSIER BAMBINO</v>
          </cell>
          <cell r="D3357" t="str">
            <v>L 30</v>
          </cell>
          <cell r="E3357" t="e">
            <v>#N/A</v>
          </cell>
          <cell r="F3357" t="str">
            <v>FRAME BACKREST BAMBINO W</v>
          </cell>
        </row>
        <row r="3358">
          <cell r="A3358" t="str">
            <v>3203018-C</v>
          </cell>
          <cell r="B3358" t="str">
            <v>3203018-C</v>
          </cell>
          <cell r="C3358" t="str">
            <v>CADRE DE DOSSIER BAMBINO</v>
          </cell>
          <cell r="D3358" t="str">
            <v>L 30 +10</v>
          </cell>
          <cell r="E3358" t="e">
            <v>#N/A</v>
          </cell>
          <cell r="F3358" t="str">
            <v>FRAME BACKREST BAMBINO W</v>
          </cell>
        </row>
        <row r="3359">
          <cell r="A3359" t="str">
            <v>3203020-C</v>
          </cell>
          <cell r="B3359" t="str">
            <v>3203020-C</v>
          </cell>
          <cell r="C3359" t="str">
            <v>CADRE DE DOSSIER L 30 H 2</v>
          </cell>
          <cell r="D3359" t="str">
            <v>0</v>
          </cell>
          <cell r="E3359" t="e">
            <v>#N/A</v>
          </cell>
          <cell r="F3359" t="str">
            <v>FRAME BACKREST W 30 H 20</v>
          </cell>
        </row>
        <row r="3360">
          <cell r="A3360" t="str">
            <v>3203025-C</v>
          </cell>
          <cell r="B3360" t="str">
            <v>3203025-C</v>
          </cell>
          <cell r="C3360" t="str">
            <v>CADRE DE DOSSIER L 30 H 2</v>
          </cell>
          <cell r="D3360" t="str">
            <v>5</v>
          </cell>
          <cell r="E3360" t="e">
            <v>#N/A</v>
          </cell>
          <cell r="F3360" t="str">
            <v>FRAME BACKREST W 30 H 25</v>
          </cell>
        </row>
        <row r="3361">
          <cell r="A3361" t="str">
            <v>3203030-C</v>
          </cell>
          <cell r="B3361" t="str">
            <v>3203030-C</v>
          </cell>
          <cell r="C3361" t="str">
            <v>CADRE DE DOSSIER L 30 H 3</v>
          </cell>
          <cell r="D3361" t="str">
            <v>0</v>
          </cell>
          <cell r="E3361" t="e">
            <v>#N/A</v>
          </cell>
          <cell r="F3361" t="str">
            <v>FRAME BACKREST W 30 H 30</v>
          </cell>
        </row>
        <row r="3362">
          <cell r="A3362" t="str">
            <v>3203035-C</v>
          </cell>
          <cell r="B3362" t="str">
            <v>3203035-C</v>
          </cell>
          <cell r="C3362" t="str">
            <v>CADRE DE DOSSIER L 30 H 3</v>
          </cell>
          <cell r="D3362" t="str">
            <v>5</v>
          </cell>
          <cell r="E3362" t="e">
            <v>#N/A</v>
          </cell>
          <cell r="F3362" t="str">
            <v>FRAME BACKREST W 30 H 35</v>
          </cell>
        </row>
        <row r="3363">
          <cell r="A3363" t="str">
            <v>3203040-C</v>
          </cell>
          <cell r="B3363" t="str">
            <v>3203040-C</v>
          </cell>
          <cell r="C3363" t="str">
            <v>CADRE DE DOSSIER L 30 H 4</v>
          </cell>
          <cell r="D3363" t="str">
            <v>0</v>
          </cell>
          <cell r="E3363" t="e">
            <v>#N/A</v>
          </cell>
          <cell r="F3363" t="str">
            <v>FRAME BACKREST W 30 H 40</v>
          </cell>
        </row>
        <row r="3364">
          <cell r="A3364" t="str">
            <v>3203045-C</v>
          </cell>
          <cell r="B3364" t="str">
            <v>3203045-C</v>
          </cell>
          <cell r="C3364" t="str">
            <v>CADRE DE DOSSIER L 30 H 4</v>
          </cell>
          <cell r="D3364" t="str">
            <v>5</v>
          </cell>
          <cell r="E3364" t="e">
            <v>#N/A</v>
          </cell>
          <cell r="F3364" t="str">
            <v>FRAME BACKREST W 30 H 45</v>
          </cell>
        </row>
        <row r="3365">
          <cell r="A3365" t="str">
            <v>3203317-C</v>
          </cell>
          <cell r="B3365" t="str">
            <v>3203317-C</v>
          </cell>
          <cell r="C3365" t="str">
            <v>CADRE DE DOSSIER BAMBINO</v>
          </cell>
          <cell r="D3365" t="str">
            <v>L 33</v>
          </cell>
          <cell r="E3365" t="e">
            <v>#N/A</v>
          </cell>
          <cell r="F3365" t="str">
            <v>FRAME BACKREST BAMBINO W</v>
          </cell>
        </row>
        <row r="3366">
          <cell r="A3366" t="str">
            <v>3203318-C</v>
          </cell>
          <cell r="B3366" t="str">
            <v>3203318-C</v>
          </cell>
          <cell r="C3366" t="str">
            <v>CADRE DE DOSSIER BAMBINO</v>
          </cell>
          <cell r="D3366" t="str">
            <v>L 33 +10</v>
          </cell>
          <cell r="E3366" t="e">
            <v>#N/A</v>
          </cell>
          <cell r="F3366" t="str">
            <v>FRAME BACKREST BAMBINO W</v>
          </cell>
        </row>
        <row r="3367">
          <cell r="A3367" t="str">
            <v>3203320-C</v>
          </cell>
          <cell r="B3367" t="str">
            <v>3203320-C</v>
          </cell>
          <cell r="C3367" t="str">
            <v>CADRE DE DOSSIER L 33 H 2</v>
          </cell>
          <cell r="D3367" t="str">
            <v>0</v>
          </cell>
          <cell r="E3367" t="e">
            <v>#N/A</v>
          </cell>
          <cell r="F3367" t="str">
            <v>FRAME BACKREST W 33 H 20</v>
          </cell>
        </row>
        <row r="3368">
          <cell r="A3368" t="str">
            <v>3203325-C</v>
          </cell>
          <cell r="B3368" t="str">
            <v>3203325-C</v>
          </cell>
          <cell r="C3368" t="str">
            <v>CADRE DE DOSSIER L 33 H 2</v>
          </cell>
          <cell r="D3368" t="str">
            <v>5</v>
          </cell>
          <cell r="E3368" t="e">
            <v>#N/A</v>
          </cell>
          <cell r="F3368" t="str">
            <v>FRAME BACKREST W 33 H 25</v>
          </cell>
        </row>
        <row r="3369">
          <cell r="A3369" t="str">
            <v>3203325LB</v>
          </cell>
          <cell r="B3369" t="str">
            <v>3203325LB</v>
          </cell>
          <cell r="C3369" t="str">
            <v>CADRE DE DOSSIER L 33 H 2</v>
          </cell>
          <cell r="D3369" t="str">
            <v>5 LIGHT B</v>
          </cell>
          <cell r="E3369">
            <v>412</v>
          </cell>
          <cell r="F3369" t="str">
            <v>FRAME BACKREST W 33 H 25</v>
          </cell>
        </row>
        <row r="3370">
          <cell r="A3370" t="str">
            <v>3203325LB-C</v>
          </cell>
          <cell r="B3370" t="str">
            <v>3203325LB-C</v>
          </cell>
          <cell r="C3370" t="str">
            <v>CADRE DE DOSSIER L 33 H 2</v>
          </cell>
          <cell r="D3370" t="str">
            <v>5 LIGHT B</v>
          </cell>
          <cell r="E3370" t="e">
            <v>#N/A</v>
          </cell>
          <cell r="F3370" t="str">
            <v>FRAME BACKREST W 33 H 25</v>
          </cell>
        </row>
        <row r="3371">
          <cell r="A3371" t="str">
            <v>3203330-C</v>
          </cell>
          <cell r="B3371" t="str">
            <v>3203330-C</v>
          </cell>
          <cell r="C3371" t="str">
            <v>CADRE DE DOSSIER L 33 H 3</v>
          </cell>
          <cell r="D3371" t="str">
            <v>0</v>
          </cell>
          <cell r="E3371" t="e">
            <v>#N/A</v>
          </cell>
          <cell r="F3371" t="str">
            <v>FRAME BACKREST W 33 H 30</v>
          </cell>
        </row>
        <row r="3372">
          <cell r="A3372" t="str">
            <v>3203330LB</v>
          </cell>
          <cell r="B3372" t="str">
            <v>3203330LB</v>
          </cell>
          <cell r="C3372" t="str">
            <v>CADRE DE DOSSIER L 33 H 3</v>
          </cell>
          <cell r="D3372" t="str">
            <v>0 LIGHT B</v>
          </cell>
          <cell r="E3372">
            <v>412</v>
          </cell>
          <cell r="F3372" t="str">
            <v>FRAME BACKREST W 33 H 30</v>
          </cell>
        </row>
        <row r="3373">
          <cell r="A3373" t="str">
            <v>3203330LB-C</v>
          </cell>
          <cell r="B3373" t="str">
            <v>3203330LB-C</v>
          </cell>
          <cell r="C3373" t="str">
            <v>CADRE DE DOSSIER L 33 H 3</v>
          </cell>
          <cell r="D3373" t="str">
            <v>0 LIGHT B</v>
          </cell>
          <cell r="E3373" t="e">
            <v>#N/A</v>
          </cell>
          <cell r="F3373" t="str">
            <v>FRAME BACKREST W 33 H 30</v>
          </cell>
        </row>
        <row r="3374">
          <cell r="A3374" t="str">
            <v>3203335-C</v>
          </cell>
          <cell r="B3374" t="str">
            <v>3203335-C</v>
          </cell>
          <cell r="C3374" t="str">
            <v>CADRE DE DOSSIER L 33 H 3</v>
          </cell>
          <cell r="D3374" t="str">
            <v>5</v>
          </cell>
          <cell r="E3374" t="e">
            <v>#N/A</v>
          </cell>
          <cell r="F3374" t="str">
            <v>FRAME BACKREST W 33 H 35</v>
          </cell>
        </row>
        <row r="3375">
          <cell r="A3375" t="str">
            <v>3203335LB</v>
          </cell>
          <cell r="B3375" t="str">
            <v>3203335LB</v>
          </cell>
          <cell r="C3375" t="str">
            <v>CADRE DE DOSSIER L 33 H 3</v>
          </cell>
          <cell r="D3375" t="str">
            <v>5 LIGHT B</v>
          </cell>
          <cell r="E3375">
            <v>412</v>
          </cell>
          <cell r="F3375" t="str">
            <v>FRAME BACKREST W 33 H 35</v>
          </cell>
        </row>
        <row r="3376">
          <cell r="A3376" t="str">
            <v>3203335LB-C</v>
          </cell>
          <cell r="B3376" t="str">
            <v>3203335LB-C</v>
          </cell>
          <cell r="C3376" t="str">
            <v>CADRE DE DOSSIER L 33 H 3</v>
          </cell>
          <cell r="D3376" t="str">
            <v>5 LIGHT B</v>
          </cell>
          <cell r="E3376" t="e">
            <v>#N/A</v>
          </cell>
          <cell r="F3376" t="str">
            <v>FRAME BACKREST W 33 H 35</v>
          </cell>
        </row>
        <row r="3377">
          <cell r="A3377" t="str">
            <v>3203340-C</v>
          </cell>
          <cell r="B3377" t="str">
            <v>3203340-C</v>
          </cell>
          <cell r="C3377" t="str">
            <v>CADRE DE DOSSIER L 33 H 4</v>
          </cell>
          <cell r="D3377" t="str">
            <v>0</v>
          </cell>
          <cell r="E3377" t="e">
            <v>#N/A</v>
          </cell>
          <cell r="F3377" t="str">
            <v>FRAME BACKREST W 33 H 40</v>
          </cell>
        </row>
        <row r="3378">
          <cell r="A3378" t="str">
            <v>3203345-C</v>
          </cell>
          <cell r="B3378" t="str">
            <v>3203345-C</v>
          </cell>
          <cell r="C3378" t="str">
            <v>CADRE DE DOSSIER L 33 H 4</v>
          </cell>
          <cell r="D3378" t="str">
            <v>5</v>
          </cell>
          <cell r="E3378" t="e">
            <v>#N/A</v>
          </cell>
          <cell r="F3378" t="str">
            <v>FRAME BACKREST W 33 H 45</v>
          </cell>
        </row>
        <row r="3379">
          <cell r="A3379" t="str">
            <v>3203620-C</v>
          </cell>
          <cell r="B3379" t="str">
            <v>3203620-C</v>
          </cell>
          <cell r="C3379" t="str">
            <v>CADRE DE DOSSIER L 36 H 2</v>
          </cell>
          <cell r="D3379" t="str">
            <v>0</v>
          </cell>
          <cell r="E3379" t="e">
            <v>#N/A</v>
          </cell>
          <cell r="F3379" t="str">
            <v>FRAME BACKREST W 36 H 20</v>
          </cell>
        </row>
        <row r="3380">
          <cell r="A3380" t="str">
            <v>3203625-C</v>
          </cell>
          <cell r="B3380" t="str">
            <v>3203625-C</v>
          </cell>
          <cell r="C3380" t="str">
            <v>CADRE DE DOSSIER L 36 H 2</v>
          </cell>
          <cell r="D3380" t="str">
            <v>5</v>
          </cell>
          <cell r="E3380" t="e">
            <v>#N/A</v>
          </cell>
          <cell r="F3380" t="str">
            <v>FRAME BACKREST W 36 H 25</v>
          </cell>
        </row>
        <row r="3381">
          <cell r="A3381" t="str">
            <v>3203625LB</v>
          </cell>
          <cell r="B3381" t="str">
            <v>3203625LB</v>
          </cell>
          <cell r="C3381" t="str">
            <v>CADRE DE DOSSIER L 36 H 2</v>
          </cell>
          <cell r="D3381" t="str">
            <v>5 LIGHT B</v>
          </cell>
          <cell r="E3381">
            <v>412</v>
          </cell>
          <cell r="F3381" t="str">
            <v>FRAME BACKREST W 36 H 25</v>
          </cell>
        </row>
        <row r="3382">
          <cell r="A3382" t="str">
            <v>3203625LB-C</v>
          </cell>
          <cell r="B3382" t="str">
            <v>3203625LB-C</v>
          </cell>
          <cell r="C3382" t="str">
            <v>CADRE DE DOSSIER L 36 H 2</v>
          </cell>
          <cell r="D3382" t="str">
            <v>5 LIGHT B</v>
          </cell>
          <cell r="E3382" t="e">
            <v>#N/A</v>
          </cell>
          <cell r="F3382" t="str">
            <v>FRAME BACKREST W 36 H 25</v>
          </cell>
        </row>
        <row r="3383">
          <cell r="A3383" t="str">
            <v>3203630-C</v>
          </cell>
          <cell r="B3383" t="str">
            <v>3203630-C</v>
          </cell>
          <cell r="C3383" t="str">
            <v>CADRE DE DOSSIER L 36 H 3</v>
          </cell>
          <cell r="D3383" t="str">
            <v>0</v>
          </cell>
          <cell r="E3383" t="e">
            <v>#N/A</v>
          </cell>
          <cell r="F3383" t="str">
            <v>FRAME BACKREST W 36 H 30</v>
          </cell>
        </row>
        <row r="3384">
          <cell r="A3384" t="str">
            <v>3203630LB</v>
          </cell>
          <cell r="B3384" t="str">
            <v>3203630LB</v>
          </cell>
          <cell r="C3384" t="str">
            <v>CADRE DE DOSSIER L 36 H 3</v>
          </cell>
          <cell r="D3384" t="str">
            <v>0 LIGHT B</v>
          </cell>
          <cell r="E3384">
            <v>412</v>
          </cell>
          <cell r="F3384" t="str">
            <v>FRAME BACKREST W 36 H 30</v>
          </cell>
        </row>
        <row r="3385">
          <cell r="A3385" t="str">
            <v>3203630LB-C</v>
          </cell>
          <cell r="B3385" t="str">
            <v>3203630LB-C</v>
          </cell>
          <cell r="C3385" t="str">
            <v>CADRE DE DOSSIER L 36 H 3</v>
          </cell>
          <cell r="D3385" t="str">
            <v>0 LIGHT B</v>
          </cell>
          <cell r="E3385" t="e">
            <v>#N/A</v>
          </cell>
          <cell r="F3385" t="str">
            <v>FRAME BACKREST W 36 H 30</v>
          </cell>
        </row>
        <row r="3386">
          <cell r="A3386" t="str">
            <v>3203635-C</v>
          </cell>
          <cell r="B3386" t="str">
            <v>3203635-C</v>
          </cell>
          <cell r="C3386" t="str">
            <v>CADRE DE DOSSIER L 36 H 3</v>
          </cell>
          <cell r="D3386" t="str">
            <v>5</v>
          </cell>
          <cell r="E3386" t="e">
            <v>#N/A</v>
          </cell>
          <cell r="F3386" t="str">
            <v>FRAME BACKREST W 36 H 35</v>
          </cell>
        </row>
        <row r="3387">
          <cell r="A3387" t="str">
            <v>3203635LB</v>
          </cell>
          <cell r="B3387" t="str">
            <v>3203635LB</v>
          </cell>
          <cell r="C3387" t="str">
            <v>CADRE DE DOSSIER L 36 H 3</v>
          </cell>
          <cell r="D3387" t="str">
            <v>5 LIGHT B</v>
          </cell>
          <cell r="E3387">
            <v>412</v>
          </cell>
          <cell r="F3387" t="str">
            <v>FRAME BACKREST W 36 H 35</v>
          </cell>
        </row>
        <row r="3388">
          <cell r="A3388" t="str">
            <v>3203635LB-C</v>
          </cell>
          <cell r="B3388" t="str">
            <v>3203635LB-C</v>
          </cell>
          <cell r="C3388" t="str">
            <v>CADRE DE DOSSIER L 36 H 3</v>
          </cell>
          <cell r="D3388" t="str">
            <v>5 LIGHT B</v>
          </cell>
          <cell r="E3388" t="e">
            <v>#N/A</v>
          </cell>
          <cell r="F3388" t="str">
            <v>FRAME BACKREST W 36 H 35</v>
          </cell>
        </row>
        <row r="3389">
          <cell r="A3389" t="str">
            <v>3203640-C</v>
          </cell>
          <cell r="B3389" t="str">
            <v>3203640-C</v>
          </cell>
          <cell r="C3389" t="str">
            <v>CADRE DE DOSSIER L 36 H 4</v>
          </cell>
          <cell r="D3389" t="str">
            <v>0</v>
          </cell>
          <cell r="E3389" t="e">
            <v>#N/A</v>
          </cell>
          <cell r="F3389" t="str">
            <v>FRAME BACKREST W 36 H 40</v>
          </cell>
        </row>
        <row r="3390">
          <cell r="A3390" t="str">
            <v>3203645-C</v>
          </cell>
          <cell r="B3390" t="str">
            <v>3203645-C</v>
          </cell>
          <cell r="C3390" t="str">
            <v>CADRE DE DOSSIER L 36 H 4</v>
          </cell>
          <cell r="D3390" t="str">
            <v>5</v>
          </cell>
          <cell r="E3390" t="e">
            <v>#N/A</v>
          </cell>
          <cell r="F3390" t="str">
            <v>FRAME BACKREST W 36 H 45</v>
          </cell>
        </row>
        <row r="3391">
          <cell r="A3391" t="str">
            <v>3203920-C</v>
          </cell>
          <cell r="B3391" t="str">
            <v>3203920-C</v>
          </cell>
          <cell r="C3391" t="str">
            <v>CADRE DE DOSSIER L 39 H 2</v>
          </cell>
          <cell r="D3391" t="str">
            <v>0</v>
          </cell>
          <cell r="E3391" t="e">
            <v>#N/A</v>
          </cell>
          <cell r="F3391" t="str">
            <v>FRAME BACKREST W 39 H 20</v>
          </cell>
        </row>
        <row r="3392">
          <cell r="A3392" t="str">
            <v>3203925-C</v>
          </cell>
          <cell r="B3392" t="str">
            <v>3203925-C</v>
          </cell>
          <cell r="C3392" t="str">
            <v>CADRE DE DOSSIER L 39 H 2</v>
          </cell>
          <cell r="D3392" t="str">
            <v>5</v>
          </cell>
          <cell r="E3392" t="e">
            <v>#N/A</v>
          </cell>
          <cell r="F3392" t="str">
            <v>FRAME BACKREST W 39 H 25</v>
          </cell>
        </row>
        <row r="3393">
          <cell r="A3393" t="str">
            <v>3203925LB</v>
          </cell>
          <cell r="B3393" t="str">
            <v>3203925LB</v>
          </cell>
          <cell r="C3393" t="str">
            <v>CADRE DE DOSSIER L 39 H 2</v>
          </cell>
          <cell r="D3393" t="str">
            <v>5 LIGHT B</v>
          </cell>
          <cell r="E3393">
            <v>412</v>
          </cell>
          <cell r="F3393" t="str">
            <v>FRAME BACKREST W 39 H 25</v>
          </cell>
        </row>
        <row r="3394">
          <cell r="A3394" t="str">
            <v>3203925LB-C</v>
          </cell>
          <cell r="B3394" t="str">
            <v>3203925LB-C</v>
          </cell>
          <cell r="C3394" t="str">
            <v>CADRE DE DOSSIER L 39 H 2</v>
          </cell>
          <cell r="D3394" t="str">
            <v>5 LIGHT B</v>
          </cell>
          <cell r="E3394" t="e">
            <v>#N/A</v>
          </cell>
          <cell r="F3394" t="str">
            <v>FRAME BACKREST W 39 H 25</v>
          </cell>
        </row>
        <row r="3395">
          <cell r="A3395" t="str">
            <v>3203930-C</v>
          </cell>
          <cell r="B3395" t="str">
            <v>3203930-C</v>
          </cell>
          <cell r="C3395" t="str">
            <v>CADRE DE DOSSIER L 39 H 3</v>
          </cell>
          <cell r="D3395" t="str">
            <v>0</v>
          </cell>
          <cell r="E3395" t="e">
            <v>#N/A</v>
          </cell>
          <cell r="F3395" t="str">
            <v>FRAME BACKREST W 39 H 30</v>
          </cell>
        </row>
        <row r="3396">
          <cell r="A3396" t="str">
            <v>3203930LB</v>
          </cell>
          <cell r="B3396" t="str">
            <v>3203930LB</v>
          </cell>
          <cell r="C3396" t="str">
            <v>CADRE DE DOSSIER L 39 H 3</v>
          </cell>
          <cell r="D3396" t="str">
            <v>0 LIGHT B</v>
          </cell>
          <cell r="E3396">
            <v>412</v>
          </cell>
          <cell r="F3396" t="str">
            <v>FRAME BACKREST W 39 H 30</v>
          </cell>
        </row>
        <row r="3397">
          <cell r="A3397" t="str">
            <v>3203930LB-C</v>
          </cell>
          <cell r="B3397" t="str">
            <v>3203930LB-C</v>
          </cell>
          <cell r="C3397" t="str">
            <v>CADRE DE DOSSIER L 39 H 3</v>
          </cell>
          <cell r="D3397" t="str">
            <v>0 LIGHT B</v>
          </cell>
          <cell r="E3397" t="e">
            <v>#N/A</v>
          </cell>
          <cell r="F3397" t="str">
            <v>FRAME BACKREST W 39 H 30</v>
          </cell>
        </row>
        <row r="3398">
          <cell r="A3398" t="str">
            <v>3203935-C</v>
          </cell>
          <cell r="B3398" t="str">
            <v>3203935-C</v>
          </cell>
          <cell r="C3398" t="str">
            <v>CADRE DE DOSSIER L 39 H 3</v>
          </cell>
          <cell r="D3398" t="str">
            <v>5</v>
          </cell>
          <cell r="E3398" t="e">
            <v>#N/A</v>
          </cell>
          <cell r="F3398" t="str">
            <v>FRAME BACKREST W 39 H 35</v>
          </cell>
        </row>
        <row r="3399">
          <cell r="A3399" t="str">
            <v>3203935LB</v>
          </cell>
          <cell r="B3399" t="str">
            <v>3203935LB</v>
          </cell>
          <cell r="C3399" t="str">
            <v>CADRE DE DOSSIER L 39 H 3</v>
          </cell>
          <cell r="D3399" t="str">
            <v>5 LIGHT B</v>
          </cell>
          <cell r="E3399">
            <v>412</v>
          </cell>
          <cell r="F3399" t="str">
            <v>FRAME BACKREST W 39 H 35</v>
          </cell>
        </row>
        <row r="3400">
          <cell r="A3400" t="str">
            <v>3203935LB-C</v>
          </cell>
          <cell r="B3400" t="str">
            <v>3203935LB-C</v>
          </cell>
          <cell r="C3400" t="str">
            <v>CADRE DE DOSSIER L 39 H 3</v>
          </cell>
          <cell r="D3400" t="str">
            <v>5 LIGHT B</v>
          </cell>
          <cell r="E3400" t="e">
            <v>#N/A</v>
          </cell>
          <cell r="F3400" t="str">
            <v>FRAME BACKREST W 39 H 35</v>
          </cell>
        </row>
        <row r="3401">
          <cell r="A3401" t="str">
            <v>3203940-C</v>
          </cell>
          <cell r="B3401" t="str">
            <v>3203940-C</v>
          </cell>
          <cell r="C3401" t="str">
            <v>CADRE DE DOSSIER L 39 H 4</v>
          </cell>
          <cell r="D3401" t="str">
            <v>0</v>
          </cell>
          <cell r="E3401" t="e">
            <v>#N/A</v>
          </cell>
          <cell r="F3401" t="str">
            <v>FRAME BACKREST W 39 H 40</v>
          </cell>
        </row>
        <row r="3402">
          <cell r="A3402" t="str">
            <v>3203945-C</v>
          </cell>
          <cell r="B3402" t="str">
            <v>3203945-C</v>
          </cell>
          <cell r="C3402" t="str">
            <v>CADRE DE DOSSIER L 39 H 4</v>
          </cell>
          <cell r="D3402" t="str">
            <v>5</v>
          </cell>
          <cell r="E3402" t="e">
            <v>#N/A</v>
          </cell>
          <cell r="F3402" t="str">
            <v>FRAME BACKREST W 39 H 45</v>
          </cell>
        </row>
        <row r="3403">
          <cell r="A3403" t="str">
            <v>3204220-C</v>
          </cell>
          <cell r="B3403" t="str">
            <v>3204220-C</v>
          </cell>
          <cell r="C3403" t="str">
            <v>CADRE DE DOSSIER L 42 H 2</v>
          </cell>
          <cell r="D3403" t="str">
            <v>0</v>
          </cell>
          <cell r="E3403" t="e">
            <v>#N/A</v>
          </cell>
          <cell r="F3403" t="str">
            <v>FRAME BACKREST W 42 H 20</v>
          </cell>
        </row>
        <row r="3404">
          <cell r="A3404" t="str">
            <v>3204225-C</v>
          </cell>
          <cell r="B3404" t="str">
            <v>3204225-C</v>
          </cell>
          <cell r="C3404" t="str">
            <v>CADRE DE DOSSIER L 42 H 2</v>
          </cell>
          <cell r="D3404" t="str">
            <v>5</v>
          </cell>
          <cell r="E3404" t="e">
            <v>#N/A</v>
          </cell>
          <cell r="F3404" t="str">
            <v>FRAME BACKREST W 42 H 25</v>
          </cell>
        </row>
        <row r="3405">
          <cell r="A3405" t="str">
            <v>3204225LB</v>
          </cell>
          <cell r="B3405" t="str">
            <v>3204225LB</v>
          </cell>
          <cell r="C3405" t="str">
            <v>CADRE DE DOSSIER L 42 H 2</v>
          </cell>
          <cell r="D3405" t="str">
            <v>5 LIGHT B</v>
          </cell>
          <cell r="E3405">
            <v>412</v>
          </cell>
          <cell r="F3405" t="str">
            <v>FRAME BACKREST W 42 H 25</v>
          </cell>
        </row>
        <row r="3406">
          <cell r="A3406" t="str">
            <v>3204225LB-C</v>
          </cell>
          <cell r="B3406" t="str">
            <v>3204225LB-C</v>
          </cell>
          <cell r="C3406" t="str">
            <v>CADRE DE DOSSIER L 42 H 2</v>
          </cell>
          <cell r="D3406" t="str">
            <v>5 LIGHT B</v>
          </cell>
          <cell r="E3406" t="e">
            <v>#N/A</v>
          </cell>
          <cell r="F3406" t="str">
            <v>FRAME BACKREST W 42 H 25</v>
          </cell>
        </row>
        <row r="3407">
          <cell r="A3407" t="str">
            <v>3204230-C</v>
          </cell>
          <cell r="B3407" t="str">
            <v>3204230-C</v>
          </cell>
          <cell r="C3407" t="str">
            <v>CADRE DE DOSSIER L 42 H 3</v>
          </cell>
          <cell r="D3407" t="str">
            <v>0</v>
          </cell>
          <cell r="E3407" t="e">
            <v>#N/A</v>
          </cell>
          <cell r="F3407" t="str">
            <v>FRAME BACKREST W 42 H 30</v>
          </cell>
        </row>
        <row r="3408">
          <cell r="A3408" t="str">
            <v>3204230LB</v>
          </cell>
          <cell r="B3408" t="str">
            <v>3204230LB</v>
          </cell>
          <cell r="C3408" t="str">
            <v>CADRE DE DOSSIER L 42 H 3</v>
          </cell>
          <cell r="D3408" t="str">
            <v>0 LIGHT B</v>
          </cell>
          <cell r="E3408">
            <v>412</v>
          </cell>
          <cell r="F3408" t="str">
            <v>FRAME BACKREST W 42 H 30</v>
          </cell>
        </row>
        <row r="3409">
          <cell r="A3409" t="str">
            <v>3204230LB-C</v>
          </cell>
          <cell r="B3409" t="str">
            <v>3204230LB-C</v>
          </cell>
          <cell r="C3409" t="str">
            <v>CADRE DE DOSSIER L 42 H 3</v>
          </cell>
          <cell r="D3409" t="str">
            <v>0 LIGHT B</v>
          </cell>
          <cell r="E3409" t="e">
            <v>#N/A</v>
          </cell>
          <cell r="F3409" t="str">
            <v>FRAME BACKREST W 42 H 30</v>
          </cell>
        </row>
        <row r="3410">
          <cell r="A3410" t="str">
            <v>3204235-C</v>
          </cell>
          <cell r="B3410" t="str">
            <v>3204235-C</v>
          </cell>
          <cell r="C3410" t="str">
            <v>CADRE DE DOSSIER L 42 H 3</v>
          </cell>
          <cell r="D3410" t="str">
            <v>5</v>
          </cell>
          <cell r="E3410" t="e">
            <v>#N/A</v>
          </cell>
          <cell r="F3410" t="str">
            <v>FRAME BACKREST W 42 H 35</v>
          </cell>
        </row>
        <row r="3411">
          <cell r="A3411" t="str">
            <v>3204235LB</v>
          </cell>
          <cell r="B3411" t="str">
            <v>3204235LB</v>
          </cell>
          <cell r="C3411" t="str">
            <v>CADRE DE DOSSIER L 42 H 3</v>
          </cell>
          <cell r="D3411" t="str">
            <v>5 LIGHT B</v>
          </cell>
          <cell r="E3411">
            <v>412</v>
          </cell>
          <cell r="F3411" t="str">
            <v>FRAME BACKREST W 42 H 35</v>
          </cell>
        </row>
        <row r="3412">
          <cell r="A3412" t="str">
            <v>3204235LB-C</v>
          </cell>
          <cell r="B3412" t="str">
            <v>3204235LB-C</v>
          </cell>
          <cell r="C3412" t="str">
            <v>CADRE DE DOSSIER L 42 H 3</v>
          </cell>
          <cell r="D3412" t="str">
            <v>5 LIGHT B</v>
          </cell>
          <cell r="E3412" t="e">
            <v>#N/A</v>
          </cell>
          <cell r="F3412" t="str">
            <v>FRAME BACKREST W 42 H 35</v>
          </cell>
        </row>
        <row r="3413">
          <cell r="A3413" t="str">
            <v>3204240-C</v>
          </cell>
          <cell r="B3413" t="str">
            <v>3204240-C</v>
          </cell>
          <cell r="C3413" t="str">
            <v>CADRE DE DOSSIER L 42 H 4</v>
          </cell>
          <cell r="D3413" t="str">
            <v>0</v>
          </cell>
          <cell r="E3413" t="e">
            <v>#N/A</v>
          </cell>
          <cell r="F3413" t="str">
            <v>FRAME BACKREST W 42 H 40</v>
          </cell>
        </row>
        <row r="3414">
          <cell r="A3414" t="str">
            <v>3204245-C</v>
          </cell>
          <cell r="B3414" t="str">
            <v>3204245-C</v>
          </cell>
          <cell r="C3414" t="str">
            <v>CADRE DE DOSSIER L 42 H 4</v>
          </cell>
          <cell r="D3414" t="str">
            <v>5</v>
          </cell>
          <cell r="E3414" t="e">
            <v>#N/A</v>
          </cell>
          <cell r="F3414" t="str">
            <v>FRAME BACKREST W 42 H 45</v>
          </cell>
        </row>
        <row r="3415">
          <cell r="A3415" t="str">
            <v>3204520-C</v>
          </cell>
          <cell r="B3415" t="str">
            <v>3204520-C</v>
          </cell>
          <cell r="C3415" t="str">
            <v>CADRE DE DOSSIER L 45 H 2</v>
          </cell>
          <cell r="D3415" t="str">
            <v>0</v>
          </cell>
          <cell r="E3415" t="e">
            <v>#N/A</v>
          </cell>
          <cell r="F3415" t="str">
            <v>FRAME BACKREST W 45 H 20</v>
          </cell>
        </row>
        <row r="3416">
          <cell r="A3416" t="str">
            <v>3204525-C</v>
          </cell>
          <cell r="B3416" t="str">
            <v>3204525-C</v>
          </cell>
          <cell r="C3416" t="str">
            <v>CADRE DE DOSSIER L 45 H 2</v>
          </cell>
          <cell r="D3416" t="str">
            <v>5</v>
          </cell>
          <cell r="E3416" t="e">
            <v>#N/A</v>
          </cell>
          <cell r="F3416" t="str">
            <v>FRAME BACKREST W 45 H 25</v>
          </cell>
        </row>
        <row r="3417">
          <cell r="A3417" t="str">
            <v>3204525LB</v>
          </cell>
          <cell r="B3417" t="str">
            <v>3204525LB</v>
          </cell>
          <cell r="C3417" t="str">
            <v>CADRE DE DOSSIER L 45 H 2</v>
          </cell>
          <cell r="D3417" t="str">
            <v>5 LIGHT B</v>
          </cell>
          <cell r="E3417">
            <v>412</v>
          </cell>
          <cell r="F3417" t="str">
            <v>FRAME BACKREST W 45 H 25</v>
          </cell>
        </row>
        <row r="3418">
          <cell r="A3418" t="str">
            <v>3204525LB-C</v>
          </cell>
          <cell r="B3418" t="str">
            <v>3204525LB-C</v>
          </cell>
          <cell r="C3418" t="str">
            <v>CADRE DE DOSSIER L 45 H 2</v>
          </cell>
          <cell r="D3418" t="str">
            <v>5 LIGHT B</v>
          </cell>
          <cell r="E3418" t="e">
            <v>#N/A</v>
          </cell>
          <cell r="F3418" t="str">
            <v>FRAME BACKREST W 45 H 25</v>
          </cell>
        </row>
        <row r="3419">
          <cell r="A3419" t="str">
            <v>3204530-C</v>
          </cell>
          <cell r="B3419" t="str">
            <v>3204530-C</v>
          </cell>
          <cell r="C3419" t="str">
            <v>CADRE DE DOSSIER L 45 H 3</v>
          </cell>
          <cell r="D3419" t="str">
            <v>0</v>
          </cell>
          <cell r="E3419" t="e">
            <v>#N/A</v>
          </cell>
          <cell r="F3419" t="str">
            <v>FRAME BACKREST W 45 H 30</v>
          </cell>
        </row>
        <row r="3420">
          <cell r="A3420" t="str">
            <v>3204530LB</v>
          </cell>
          <cell r="B3420" t="str">
            <v>3204530LB</v>
          </cell>
          <cell r="C3420" t="str">
            <v>CADRE DE DOSSIER L 45 H 3</v>
          </cell>
          <cell r="D3420" t="str">
            <v>0 LIGHT B</v>
          </cell>
          <cell r="E3420">
            <v>412</v>
          </cell>
          <cell r="F3420" t="str">
            <v>FRAME BACKREST W 45 H 30</v>
          </cell>
        </row>
        <row r="3421">
          <cell r="A3421" t="str">
            <v>3204530LB-C</v>
          </cell>
          <cell r="B3421" t="str">
            <v>3204530LB-C</v>
          </cell>
          <cell r="C3421" t="str">
            <v>CADRE DE DOSSIER L 45 H 3</v>
          </cell>
          <cell r="D3421" t="str">
            <v>0 LIGHT B</v>
          </cell>
          <cell r="E3421" t="e">
            <v>#N/A</v>
          </cell>
          <cell r="F3421" t="str">
            <v>FRAME BACKREST W 45 H 30</v>
          </cell>
        </row>
        <row r="3422">
          <cell r="A3422" t="str">
            <v>3204535-C</v>
          </cell>
          <cell r="B3422" t="str">
            <v>3204535-C</v>
          </cell>
          <cell r="C3422" t="str">
            <v>CADRE DE DOSSIER L 45 H 3</v>
          </cell>
          <cell r="D3422" t="str">
            <v>5</v>
          </cell>
          <cell r="E3422" t="e">
            <v>#N/A</v>
          </cell>
          <cell r="F3422" t="str">
            <v>FRAME BACKREST W 45 H 35</v>
          </cell>
        </row>
        <row r="3423">
          <cell r="A3423" t="str">
            <v>3204535LB</v>
          </cell>
          <cell r="B3423" t="str">
            <v>3204535LB</v>
          </cell>
          <cell r="C3423" t="str">
            <v>CADRE DE DOSSIER L 45 H 3</v>
          </cell>
          <cell r="D3423" t="str">
            <v>5 LIGHT B</v>
          </cell>
          <cell r="E3423">
            <v>412</v>
          </cell>
          <cell r="F3423" t="str">
            <v>FRAME BACKREST W 45 H 35</v>
          </cell>
        </row>
        <row r="3424">
          <cell r="A3424" t="str">
            <v>3204535LB-C</v>
          </cell>
          <cell r="B3424" t="str">
            <v>3204535LB-C</v>
          </cell>
          <cell r="C3424" t="str">
            <v>CADRE DE DOSSIER L 45 H 3</v>
          </cell>
          <cell r="D3424" t="str">
            <v>5 LIGHT B</v>
          </cell>
          <cell r="E3424" t="e">
            <v>#N/A</v>
          </cell>
          <cell r="F3424" t="str">
            <v>FRAME BACKREST W 45 H 35</v>
          </cell>
        </row>
        <row r="3425">
          <cell r="A3425" t="str">
            <v>3204540-C</v>
          </cell>
          <cell r="B3425" t="str">
            <v>3204540-C</v>
          </cell>
          <cell r="C3425" t="str">
            <v>CADRE DE DOSSIER L 45 H 4</v>
          </cell>
          <cell r="D3425" t="str">
            <v>0</v>
          </cell>
          <cell r="E3425" t="e">
            <v>#N/A</v>
          </cell>
          <cell r="F3425" t="str">
            <v>FRAME BACKREST W 45 H 40</v>
          </cell>
        </row>
        <row r="3426">
          <cell r="A3426" t="str">
            <v>3204545-C</v>
          </cell>
          <cell r="B3426" t="str">
            <v>3204545-C</v>
          </cell>
          <cell r="C3426" t="str">
            <v>CADRE DE DOSSIER L 45 H 4</v>
          </cell>
          <cell r="D3426" t="str">
            <v>5</v>
          </cell>
          <cell r="E3426" t="e">
            <v>#N/A</v>
          </cell>
          <cell r="F3426" t="str">
            <v>FRAME BACKREST W 45 H 45</v>
          </cell>
        </row>
        <row r="3427">
          <cell r="A3427" t="str">
            <v>3205030-C</v>
          </cell>
          <cell r="B3427" t="str">
            <v>3205030-C</v>
          </cell>
          <cell r="C3427" t="str">
            <v>CADRE DE DOSSIER L 50 H 3</v>
          </cell>
          <cell r="D3427" t="str">
            <v>0</v>
          </cell>
          <cell r="E3427" t="e">
            <v>#N/A</v>
          </cell>
          <cell r="F3427" t="str">
            <v>FRAME BACKREST W 50 H 30</v>
          </cell>
        </row>
        <row r="3428">
          <cell r="A3428" t="str">
            <v>3205035-C</v>
          </cell>
          <cell r="B3428" t="str">
            <v>3205035-C</v>
          </cell>
          <cell r="C3428" t="str">
            <v>CADRE DE DOSSIER L 50 H 3</v>
          </cell>
          <cell r="D3428" t="str">
            <v>5</v>
          </cell>
          <cell r="E3428" t="e">
            <v>#N/A</v>
          </cell>
          <cell r="F3428" t="str">
            <v>FRAME BACKREST W 50 H 35</v>
          </cell>
        </row>
        <row r="3429">
          <cell r="A3429" t="str">
            <v>3205040-C</v>
          </cell>
          <cell r="B3429" t="str">
            <v>3205040-C</v>
          </cell>
          <cell r="C3429" t="str">
            <v>CADRE DE DOSSIER L 50 H 4</v>
          </cell>
          <cell r="D3429" t="str">
            <v>0</v>
          </cell>
          <cell r="E3429" t="e">
            <v>#N/A</v>
          </cell>
          <cell r="F3429" t="str">
            <v>FRAME BACKREST W 50 H 40</v>
          </cell>
        </row>
        <row r="3430">
          <cell r="A3430" t="str">
            <v>3205045-C</v>
          </cell>
          <cell r="B3430" t="str">
            <v>3205045-C</v>
          </cell>
          <cell r="C3430" t="str">
            <v>CADRE DE DOSSIER L 50 H 4</v>
          </cell>
          <cell r="D3430" t="str">
            <v>5</v>
          </cell>
          <cell r="E3430" t="e">
            <v>#N/A</v>
          </cell>
          <cell r="F3430" t="str">
            <v>FRAME BACKREST W 50 H 45</v>
          </cell>
        </row>
        <row r="3431">
          <cell r="A3431" t="str">
            <v>3213020-C</v>
          </cell>
          <cell r="B3431" t="str">
            <v>3213020-C</v>
          </cell>
          <cell r="C3431" t="str">
            <v>CADRE DU DOSSIER COURBÉ V</v>
          </cell>
          <cell r="D3431" t="str">
            <v>ERS L’ARRIÈRE L 30 H 20</v>
          </cell>
          <cell r="E3431">
            <v>397.16</v>
          </cell>
          <cell r="F3431" t="str">
            <v>FRAME BACKREST BENT BACKW</v>
          </cell>
        </row>
        <row r="3432">
          <cell r="A3432" t="str">
            <v>3213025-C</v>
          </cell>
          <cell r="B3432" t="str">
            <v>3213025-C</v>
          </cell>
          <cell r="C3432" t="str">
            <v>CADRE DU DOSSIER COURBÉ V</v>
          </cell>
          <cell r="D3432" t="str">
            <v>ERS L’ARRIÈRE L 30 H 25</v>
          </cell>
          <cell r="E3432">
            <v>397.16</v>
          </cell>
          <cell r="F3432" t="str">
            <v>FRAME BACKREST BENT BACKW</v>
          </cell>
        </row>
        <row r="3433">
          <cell r="A3433" t="str">
            <v>3213030-C</v>
          </cell>
          <cell r="B3433" t="str">
            <v>3213030-C</v>
          </cell>
          <cell r="C3433" t="str">
            <v>CADRE DU DOSSIER COURBÉ V</v>
          </cell>
          <cell r="D3433" t="str">
            <v>ERS L’ARRIÈRE L 30 H 30</v>
          </cell>
          <cell r="E3433">
            <v>397.16</v>
          </cell>
          <cell r="F3433" t="str">
            <v>FRAME BACKREST BENT BACKW</v>
          </cell>
        </row>
        <row r="3434">
          <cell r="A3434" t="str">
            <v>3213035-C</v>
          </cell>
          <cell r="B3434" t="str">
            <v>3213035-C</v>
          </cell>
          <cell r="C3434" t="str">
            <v>CADRE DU DOSSIER COURBÉ V</v>
          </cell>
          <cell r="D3434" t="str">
            <v>ERS L’ARRIÈRE L 30 H 35</v>
          </cell>
          <cell r="E3434">
            <v>397.16</v>
          </cell>
          <cell r="F3434" t="str">
            <v>FRAME BACKREST BENT BACKW</v>
          </cell>
        </row>
        <row r="3435">
          <cell r="A3435" t="str">
            <v>3213040-C</v>
          </cell>
          <cell r="B3435" t="str">
            <v>3213040-C</v>
          </cell>
          <cell r="C3435" t="str">
            <v>CADRE DU DOSSIER COURBÉ V</v>
          </cell>
          <cell r="D3435" t="str">
            <v>ERS L’ARRIÈRE L 30 H 40</v>
          </cell>
          <cell r="E3435">
            <v>397.16</v>
          </cell>
          <cell r="F3435" t="str">
            <v>FRAME BACKREST BENT BACKW</v>
          </cell>
        </row>
        <row r="3436">
          <cell r="A3436" t="str">
            <v>3213320-C</v>
          </cell>
          <cell r="B3436" t="str">
            <v>3213320-C</v>
          </cell>
          <cell r="C3436" t="str">
            <v>CADRE DU DOSSIER COURBÉ V</v>
          </cell>
          <cell r="D3436" t="str">
            <v>ERS L’ARRIÈRE L 33 H 20</v>
          </cell>
          <cell r="E3436">
            <v>397.16</v>
          </cell>
          <cell r="F3436" t="str">
            <v>FRAME BACKREST BENT BACKW</v>
          </cell>
        </row>
        <row r="3437">
          <cell r="A3437" t="str">
            <v>3213325-C</v>
          </cell>
          <cell r="B3437" t="str">
            <v>3213325-C</v>
          </cell>
          <cell r="C3437" t="str">
            <v>CADRE DU DOSSIER COURBÉ V</v>
          </cell>
          <cell r="D3437" t="str">
            <v>ERS L’ARRIÈRE L 33 H 25</v>
          </cell>
          <cell r="E3437">
            <v>397.16</v>
          </cell>
          <cell r="F3437" t="str">
            <v>FRAME BACKREST BENT BACKW</v>
          </cell>
        </row>
        <row r="3438">
          <cell r="A3438" t="str">
            <v>3213330-C</v>
          </cell>
          <cell r="B3438" t="str">
            <v>3213330-C</v>
          </cell>
          <cell r="C3438" t="str">
            <v>CADRE DU DOSSIER COURBÉ V</v>
          </cell>
          <cell r="D3438" t="str">
            <v>ERS L’ARRIÈRE L 33 H 30</v>
          </cell>
          <cell r="E3438">
            <v>397.16</v>
          </cell>
          <cell r="F3438" t="str">
            <v>FRAME BACKREST BENT BACKW</v>
          </cell>
        </row>
        <row r="3439">
          <cell r="A3439" t="str">
            <v>3213335-C</v>
          </cell>
          <cell r="B3439" t="str">
            <v>3213335-C</v>
          </cell>
          <cell r="C3439" t="str">
            <v>CADRE DU DOSSIER COURBÉ V</v>
          </cell>
          <cell r="D3439" t="str">
            <v>ERS L’ARRIÈRE L 33 H 35</v>
          </cell>
          <cell r="E3439">
            <v>397.16</v>
          </cell>
          <cell r="F3439" t="str">
            <v>FRAME BACKREST BENT BACKW</v>
          </cell>
        </row>
        <row r="3440">
          <cell r="A3440" t="str">
            <v>3213340-C</v>
          </cell>
          <cell r="B3440" t="str">
            <v>3213340-C</v>
          </cell>
          <cell r="C3440" t="str">
            <v>CADRE DU DOSSIER COURBÉ V</v>
          </cell>
          <cell r="D3440" t="str">
            <v>ERS L’ARRIÈRE L 33 H 40</v>
          </cell>
          <cell r="E3440">
            <v>397.16</v>
          </cell>
          <cell r="F3440" t="str">
            <v>FRAME BACKREST BENT BACKW</v>
          </cell>
        </row>
        <row r="3441">
          <cell r="A3441" t="str">
            <v>3213620-C</v>
          </cell>
          <cell r="B3441" t="str">
            <v>3213620-C</v>
          </cell>
          <cell r="C3441" t="str">
            <v>CADRE DU DOSSIER COURBÉ V</v>
          </cell>
          <cell r="D3441" t="str">
            <v>ERS L’ARRIÈRE L 36 H 20</v>
          </cell>
          <cell r="E3441">
            <v>397.16</v>
          </cell>
          <cell r="F3441" t="str">
            <v>FRAME BACKREST BENT BACKW</v>
          </cell>
        </row>
        <row r="3442">
          <cell r="A3442" t="str">
            <v>3213625-C</v>
          </cell>
          <cell r="B3442" t="str">
            <v>3213625-C</v>
          </cell>
          <cell r="C3442" t="str">
            <v>CADRE DU DOSSIER COURBÉ V</v>
          </cell>
          <cell r="D3442" t="str">
            <v>ERS L’ARRIÈRE L 36 H 25</v>
          </cell>
          <cell r="E3442">
            <v>397.16</v>
          </cell>
          <cell r="F3442" t="str">
            <v>FRAME BACKREST BENT BACKW</v>
          </cell>
        </row>
        <row r="3443">
          <cell r="A3443" t="str">
            <v>3213630-C</v>
          </cell>
          <cell r="B3443" t="str">
            <v>3213630-C</v>
          </cell>
          <cell r="C3443" t="str">
            <v>CADRE DU DOSSIER COURBÉ V</v>
          </cell>
          <cell r="D3443" t="str">
            <v>ERS L’ARRIÈRE L 36 H 30</v>
          </cell>
          <cell r="E3443">
            <v>397.16</v>
          </cell>
          <cell r="F3443" t="str">
            <v>FRAME BACKREST BENT BACKW</v>
          </cell>
        </row>
        <row r="3444">
          <cell r="A3444" t="str">
            <v>3213635-C</v>
          </cell>
          <cell r="B3444" t="str">
            <v>3213635-C</v>
          </cell>
          <cell r="C3444" t="str">
            <v>CADRE DU DOSSIER COURBÉ V</v>
          </cell>
          <cell r="D3444" t="str">
            <v>ERS L’ARRIÈRE L 36 H 35</v>
          </cell>
          <cell r="E3444">
            <v>397.16</v>
          </cell>
          <cell r="F3444" t="str">
            <v>FRAME BACKREST BENT BACKW</v>
          </cell>
        </row>
        <row r="3445">
          <cell r="A3445" t="str">
            <v>3213640-C</v>
          </cell>
          <cell r="B3445" t="str">
            <v>3213640-C</v>
          </cell>
          <cell r="C3445" t="str">
            <v>CADRE DU DOSSIER COURBÉ V</v>
          </cell>
          <cell r="D3445" t="str">
            <v>ERS L’ARRIÈRE L 36 H 40</v>
          </cell>
          <cell r="E3445">
            <v>397.16</v>
          </cell>
          <cell r="F3445" t="str">
            <v>FRAME BACKREST BENT BACKW</v>
          </cell>
        </row>
        <row r="3446">
          <cell r="A3446" t="str">
            <v>3213920-C</v>
          </cell>
          <cell r="B3446" t="str">
            <v>3213920-C</v>
          </cell>
          <cell r="C3446" t="str">
            <v>CADRE DU DOSSIER COURBÉ V</v>
          </cell>
          <cell r="D3446" t="str">
            <v>ERS L’ARRIÈRE L 39 H 20</v>
          </cell>
          <cell r="E3446">
            <v>397.16</v>
          </cell>
          <cell r="F3446" t="str">
            <v>FRAME BACKREST BENT BACKW</v>
          </cell>
        </row>
        <row r="3447">
          <cell r="A3447" t="str">
            <v>3213925-C</v>
          </cell>
          <cell r="B3447" t="str">
            <v>3213925-C</v>
          </cell>
          <cell r="C3447" t="str">
            <v>CADRE DU DOSSIER COURBÉ V</v>
          </cell>
          <cell r="D3447" t="str">
            <v>ERS L’ARRIÈRE L 39 H 25</v>
          </cell>
          <cell r="E3447">
            <v>397.16</v>
          </cell>
          <cell r="F3447" t="str">
            <v>FRAME BACKREST BENT BACKW</v>
          </cell>
        </row>
        <row r="3448">
          <cell r="A3448" t="str">
            <v>3213930-C</v>
          </cell>
          <cell r="B3448" t="str">
            <v>3213930-C</v>
          </cell>
          <cell r="C3448" t="str">
            <v>CADRE DU DOSSIER COURBÉ V</v>
          </cell>
          <cell r="D3448" t="str">
            <v>ERS L’ARRIÈRE L 39 H 30</v>
          </cell>
          <cell r="E3448">
            <v>397.16</v>
          </cell>
          <cell r="F3448" t="str">
            <v>FRAME BACKREST BENT BACKW</v>
          </cell>
        </row>
        <row r="3449">
          <cell r="A3449" t="str">
            <v>3213935-C</v>
          </cell>
          <cell r="B3449" t="str">
            <v>3213935-C</v>
          </cell>
          <cell r="C3449" t="str">
            <v>CADRE DU DOSSIER COURBÉ V</v>
          </cell>
          <cell r="D3449" t="str">
            <v>ERS L’ARRIÈRE L 39 H 35</v>
          </cell>
          <cell r="E3449">
            <v>397.16</v>
          </cell>
          <cell r="F3449" t="str">
            <v>FRAME BACKREST BENT BACKW</v>
          </cell>
        </row>
        <row r="3450">
          <cell r="A3450" t="str">
            <v>3213940-C</v>
          </cell>
          <cell r="B3450" t="str">
            <v>3213940-C</v>
          </cell>
          <cell r="C3450" t="str">
            <v>CADRE DU DOSSIER COURBÉ V</v>
          </cell>
          <cell r="D3450" t="str">
            <v>ERS L’ARRIÈRE L 39 H 40</v>
          </cell>
          <cell r="E3450">
            <v>397.16</v>
          </cell>
          <cell r="F3450" t="str">
            <v>FRAME BACKREST BENT BACKW</v>
          </cell>
        </row>
        <row r="3451">
          <cell r="A3451" t="str">
            <v>3214220-C</v>
          </cell>
          <cell r="B3451" t="str">
            <v>3214220-C</v>
          </cell>
          <cell r="C3451" t="str">
            <v>CADRE DU DOSSIER COURBÉ V</v>
          </cell>
          <cell r="D3451" t="str">
            <v>ERS L’ARRIÈRE L 42 H 20</v>
          </cell>
          <cell r="E3451">
            <v>397.16</v>
          </cell>
          <cell r="F3451" t="str">
            <v>FRAME BACKREST BENT BACKW</v>
          </cell>
        </row>
        <row r="3452">
          <cell r="A3452" t="str">
            <v>3214225-C</v>
          </cell>
          <cell r="B3452" t="str">
            <v>3214225-C</v>
          </cell>
          <cell r="C3452" t="str">
            <v>CADRE DU DOSSIER COURBÉ V</v>
          </cell>
          <cell r="D3452" t="str">
            <v>ERS L’ARRIÈRE L 42 H 25</v>
          </cell>
          <cell r="E3452">
            <v>397.16</v>
          </cell>
          <cell r="F3452" t="str">
            <v>FRAME BACKREST BENT BACKW</v>
          </cell>
        </row>
        <row r="3453">
          <cell r="A3453" t="str">
            <v>3214230-C</v>
          </cell>
          <cell r="B3453" t="str">
            <v>3214230-C</v>
          </cell>
          <cell r="C3453" t="str">
            <v>CADRE DU DOSSIER COURBÉ V</v>
          </cell>
          <cell r="D3453" t="str">
            <v>ERS L’ARRIÈRE L 42 H 30</v>
          </cell>
          <cell r="E3453">
            <v>397.16</v>
          </cell>
          <cell r="F3453" t="str">
            <v>FRAME BACKREST BENT BACKW</v>
          </cell>
        </row>
        <row r="3454">
          <cell r="A3454" t="str">
            <v>3214235-C</v>
          </cell>
          <cell r="B3454" t="str">
            <v>3214235-C</v>
          </cell>
          <cell r="C3454" t="str">
            <v>CADRE DU DOSSIER COURBÉ V</v>
          </cell>
          <cell r="D3454" t="str">
            <v>ERS L’ARRIÈRE L 42 H 35</v>
          </cell>
          <cell r="E3454">
            <v>397.16</v>
          </cell>
          <cell r="F3454" t="str">
            <v>FRAME BACKREST BENT BACKW</v>
          </cell>
        </row>
        <row r="3455">
          <cell r="A3455" t="str">
            <v>3214240-C</v>
          </cell>
          <cell r="B3455" t="str">
            <v>3214240-C</v>
          </cell>
          <cell r="C3455" t="str">
            <v>CADRE DU DOSSIER COURBÉ V</v>
          </cell>
          <cell r="D3455" t="str">
            <v>ERS L’ARRIÈRE L 42 H 40</v>
          </cell>
          <cell r="E3455">
            <v>397.16</v>
          </cell>
          <cell r="F3455" t="str">
            <v>FRAME BACKREST BENT BACKW</v>
          </cell>
        </row>
        <row r="3456">
          <cell r="A3456" t="str">
            <v>3214525-C</v>
          </cell>
          <cell r="B3456" t="str">
            <v>3214525-C</v>
          </cell>
          <cell r="C3456" t="str">
            <v>CADRE DU DOSSIER COURBÉ V</v>
          </cell>
          <cell r="D3456" t="str">
            <v>ERS L’ARRIÈRE L 45 H 25</v>
          </cell>
          <cell r="E3456">
            <v>397.16</v>
          </cell>
          <cell r="F3456" t="str">
            <v>FRAME BACKREST BENT BACKW</v>
          </cell>
        </row>
        <row r="3457">
          <cell r="A3457" t="str">
            <v>3214530-C</v>
          </cell>
          <cell r="B3457" t="str">
            <v>3214530-C</v>
          </cell>
          <cell r="C3457" t="str">
            <v>CADRE DU DOSSIER COURBÉ V</v>
          </cell>
          <cell r="D3457" t="str">
            <v>ERS L’ARRIÈRE L 45 H 30</v>
          </cell>
          <cell r="E3457">
            <v>397.16</v>
          </cell>
          <cell r="F3457" t="str">
            <v>FRAME BACKREST BENT BACKW</v>
          </cell>
        </row>
        <row r="3458">
          <cell r="A3458" t="str">
            <v>3214535-C</v>
          </cell>
          <cell r="B3458" t="str">
            <v>3214535-C</v>
          </cell>
          <cell r="C3458" t="str">
            <v>CADRE DU DOSSIER COURBÉ V</v>
          </cell>
          <cell r="D3458" t="str">
            <v>ERS L’ARRIÈRE L 45 H 35</v>
          </cell>
          <cell r="E3458">
            <v>397.16</v>
          </cell>
          <cell r="F3458" t="str">
            <v>FRAME BACKREST BENT BACKW</v>
          </cell>
        </row>
        <row r="3459">
          <cell r="A3459" t="str">
            <v>3214540-C</v>
          </cell>
          <cell r="B3459" t="str">
            <v>3214540-C</v>
          </cell>
          <cell r="C3459" t="str">
            <v>CADRE DU DOSSIER COURBÉ V</v>
          </cell>
          <cell r="D3459" t="str">
            <v>ERS L’ARRIÈRE L 45 H 40</v>
          </cell>
          <cell r="E3459">
            <v>397.16</v>
          </cell>
          <cell r="F3459" t="str">
            <v>FRAME BACKREST BENT BACKW</v>
          </cell>
        </row>
        <row r="3460">
          <cell r="A3460" t="str">
            <v>3223030-C</v>
          </cell>
          <cell r="B3460" t="str">
            <v>3223030-C</v>
          </cell>
          <cell r="C3460" t="str">
            <v>DOSSIER CADRE ÉTROIT RÉTR</v>
          </cell>
          <cell r="D3460" t="str">
            <v>ÉCI L 30 H 30</v>
          </cell>
          <cell r="E3460">
            <v>397.16</v>
          </cell>
          <cell r="F3460" t="str">
            <v>FRAME BACKREST NARROW TAP</v>
          </cell>
        </row>
        <row r="3461">
          <cell r="A3461" t="str">
            <v>3223035-C</v>
          </cell>
          <cell r="B3461" t="str">
            <v>3223035-C</v>
          </cell>
          <cell r="C3461" t="str">
            <v>DOSSIER CADRE ÉTROIT RÉTR</v>
          </cell>
          <cell r="D3461" t="str">
            <v>ÉCI L 30 H 35</v>
          </cell>
          <cell r="E3461">
            <v>397.16</v>
          </cell>
          <cell r="F3461" t="str">
            <v>FRAME BACKREST NARROW TAP</v>
          </cell>
        </row>
        <row r="3462">
          <cell r="A3462" t="str">
            <v>3223040-C</v>
          </cell>
          <cell r="B3462" t="str">
            <v>3223040-C</v>
          </cell>
          <cell r="C3462" t="str">
            <v>DOSSIER CADRE ÉTROIT RÉTR</v>
          </cell>
          <cell r="D3462" t="str">
            <v>ÉCI L 30 H 40</v>
          </cell>
          <cell r="E3462">
            <v>397.16</v>
          </cell>
          <cell r="F3462" t="str">
            <v>FRAME BACKREST NARROW TAP</v>
          </cell>
        </row>
        <row r="3463">
          <cell r="A3463" t="str">
            <v>3223330-C</v>
          </cell>
          <cell r="B3463" t="str">
            <v>3223330-C</v>
          </cell>
          <cell r="C3463" t="str">
            <v>DOSSIER CADRE ÉTROIT RÉTR</v>
          </cell>
          <cell r="D3463" t="str">
            <v>ÉCI L 33 H 30</v>
          </cell>
          <cell r="E3463">
            <v>397.16</v>
          </cell>
          <cell r="F3463" t="str">
            <v>FRAME BACKREST NARROW TAP</v>
          </cell>
        </row>
        <row r="3464">
          <cell r="A3464" t="str">
            <v>3223335-C</v>
          </cell>
          <cell r="B3464" t="str">
            <v>3223335-C</v>
          </cell>
          <cell r="C3464" t="str">
            <v>DOSSIER CADRE ÉTROIT RÉTR</v>
          </cell>
          <cell r="D3464" t="str">
            <v>ÉCI L 33 H 35</v>
          </cell>
          <cell r="E3464">
            <v>397.16</v>
          </cell>
          <cell r="F3464" t="str">
            <v>FRAME BACKREST NARROW TAP</v>
          </cell>
        </row>
        <row r="3465">
          <cell r="A3465" t="str">
            <v>3223340-C</v>
          </cell>
          <cell r="B3465" t="str">
            <v>3223340-C</v>
          </cell>
          <cell r="C3465" t="str">
            <v>DOSSIER CADRE ÉTROIT RÉTR</v>
          </cell>
          <cell r="D3465" t="str">
            <v>ÉCI L 33 H 40</v>
          </cell>
          <cell r="E3465">
            <v>397.16</v>
          </cell>
          <cell r="F3465" t="str">
            <v>FRAME BACKREST NARROW TAP</v>
          </cell>
        </row>
        <row r="3466">
          <cell r="A3466" t="str">
            <v>3223630-C</v>
          </cell>
          <cell r="B3466" t="str">
            <v>3223630-C</v>
          </cell>
          <cell r="C3466" t="str">
            <v>DOSSIER CADRE ÉTROIT RÉTR</v>
          </cell>
          <cell r="D3466" t="str">
            <v>ÉCI L 36 H 30</v>
          </cell>
          <cell r="E3466">
            <v>397.16</v>
          </cell>
          <cell r="F3466" t="str">
            <v>FRAME BACKREST NARROW TAP</v>
          </cell>
        </row>
        <row r="3467">
          <cell r="A3467" t="str">
            <v>3223635-C</v>
          </cell>
          <cell r="B3467" t="str">
            <v>3223635-C</v>
          </cell>
          <cell r="C3467" t="str">
            <v>DOSSIER CADRE ÉTROIT RÉTR</v>
          </cell>
          <cell r="D3467" t="str">
            <v>ÉCI L 36 H 35</v>
          </cell>
          <cell r="E3467">
            <v>397.16</v>
          </cell>
          <cell r="F3467" t="str">
            <v>FRAME BACKREST NARROW TAP</v>
          </cell>
        </row>
        <row r="3468">
          <cell r="A3468" t="str">
            <v>3223640-C</v>
          </cell>
          <cell r="B3468" t="str">
            <v>3223640-C</v>
          </cell>
          <cell r="C3468" t="str">
            <v>DOSSIER CADRE ÉTROIT RÉTR</v>
          </cell>
          <cell r="D3468" t="str">
            <v>ÉCI L 36 H 40</v>
          </cell>
          <cell r="E3468">
            <v>397.16</v>
          </cell>
          <cell r="F3468" t="str">
            <v>FRAME BACKREST NARROW TAP</v>
          </cell>
        </row>
        <row r="3469">
          <cell r="A3469" t="str">
            <v>3223930-C</v>
          </cell>
          <cell r="B3469" t="str">
            <v>3223930-C</v>
          </cell>
          <cell r="C3469" t="str">
            <v>DOSSIER CADRE ÉTROIT RÉTR</v>
          </cell>
          <cell r="D3469" t="str">
            <v>ÉCI L 39 H 30</v>
          </cell>
          <cell r="E3469">
            <v>397.16</v>
          </cell>
          <cell r="F3469" t="str">
            <v>FRAME BACKREST NARROW TAP</v>
          </cell>
        </row>
        <row r="3470">
          <cell r="A3470" t="str">
            <v>3223935-C</v>
          </cell>
          <cell r="B3470" t="str">
            <v>3223935-C</v>
          </cell>
          <cell r="C3470" t="str">
            <v>DOSSIER CADRE ÉTROIT RÉTR</v>
          </cell>
          <cell r="D3470" t="str">
            <v>ÉCI L 39 H 35</v>
          </cell>
          <cell r="E3470">
            <v>397.16</v>
          </cell>
          <cell r="F3470" t="str">
            <v>FRAME BACKREST NARROW TAP</v>
          </cell>
        </row>
        <row r="3471">
          <cell r="A3471" t="str">
            <v>3223940-C</v>
          </cell>
          <cell r="B3471" t="str">
            <v>3223940-C</v>
          </cell>
          <cell r="C3471" t="str">
            <v>DOSSIER CADRE ÉTROIT RÉTR</v>
          </cell>
          <cell r="D3471" t="str">
            <v>ÉCI L 39 H 40</v>
          </cell>
          <cell r="E3471">
            <v>397.16</v>
          </cell>
          <cell r="F3471" t="str">
            <v>FRAME BACKREST NARROW TAP</v>
          </cell>
        </row>
        <row r="3472">
          <cell r="A3472" t="str">
            <v>3224230-C</v>
          </cell>
          <cell r="B3472" t="str">
            <v>3224230-C</v>
          </cell>
          <cell r="C3472" t="str">
            <v>DOSSIER CADRE ÉTROIT RÉTR</v>
          </cell>
          <cell r="D3472" t="str">
            <v>ÉCI L 42 H 30</v>
          </cell>
          <cell r="E3472">
            <v>397.16</v>
          </cell>
          <cell r="F3472" t="str">
            <v>FRAME BACKREST NARROW TAP</v>
          </cell>
        </row>
        <row r="3473">
          <cell r="A3473" t="str">
            <v>3224235-C</v>
          </cell>
          <cell r="B3473" t="str">
            <v>3224235-C</v>
          </cell>
          <cell r="C3473" t="str">
            <v>DOSSIER CADRE ÉTROIT RÉTR</v>
          </cell>
          <cell r="D3473" t="str">
            <v>ÉCI L 42 H 35</v>
          </cell>
          <cell r="E3473">
            <v>397.16</v>
          </cell>
          <cell r="F3473" t="str">
            <v>FRAME BACKREST NARROW TAP</v>
          </cell>
        </row>
        <row r="3474">
          <cell r="A3474" t="str">
            <v>3224240-C</v>
          </cell>
          <cell r="B3474" t="str">
            <v>3224240-C</v>
          </cell>
          <cell r="C3474" t="str">
            <v>DOSSIER CADRE ÉTROIT RÉTR</v>
          </cell>
          <cell r="D3474" t="str">
            <v>ÉCI L 42 H 40</v>
          </cell>
          <cell r="E3474">
            <v>397.16</v>
          </cell>
          <cell r="F3474" t="str">
            <v>FRAME BACKREST NARROW TAP</v>
          </cell>
        </row>
        <row r="3475">
          <cell r="A3475" t="str">
            <v>3224530-C</v>
          </cell>
          <cell r="B3475" t="str">
            <v>3224530-C</v>
          </cell>
          <cell r="C3475" t="str">
            <v>DOSSIER CADRE ÉTROIT RÉTR</v>
          </cell>
          <cell r="D3475" t="str">
            <v>ÉCI L 45 H 30</v>
          </cell>
          <cell r="E3475">
            <v>397.16</v>
          </cell>
          <cell r="F3475" t="str">
            <v>FRAME BACKREST NARROW  TA</v>
          </cell>
        </row>
        <row r="3476">
          <cell r="A3476" t="str">
            <v>3224535-C</v>
          </cell>
          <cell r="B3476" t="str">
            <v>3224535-C</v>
          </cell>
          <cell r="C3476" t="str">
            <v>DOSSIER CADRE ÉTROIT RÉTR</v>
          </cell>
          <cell r="D3476" t="str">
            <v>ÉCI L 45 H 35</v>
          </cell>
          <cell r="E3476">
            <v>397.16</v>
          </cell>
          <cell r="F3476" t="str">
            <v>FRAME BACKREST NARROW  TA</v>
          </cell>
        </row>
        <row r="3477">
          <cell r="A3477" t="str">
            <v>3224540-C</v>
          </cell>
          <cell r="B3477" t="str">
            <v>3224540-C</v>
          </cell>
          <cell r="C3477" t="str">
            <v>DOSSIER CADRE ÉTROIT RÉTR</v>
          </cell>
          <cell r="D3477" t="str">
            <v>ÉCI L 45 H 40</v>
          </cell>
          <cell r="E3477">
            <v>397.16</v>
          </cell>
          <cell r="F3477" t="str">
            <v>FRAME BACKREST NARROW  TA</v>
          </cell>
        </row>
        <row r="3478">
          <cell r="A3478" t="str">
            <v>3225030-C</v>
          </cell>
          <cell r="B3478" t="str">
            <v>3225030-C</v>
          </cell>
          <cell r="C3478" t="str">
            <v>DOSSIER CADRE ÉTROIT RÉTR</v>
          </cell>
          <cell r="D3478" t="str">
            <v>ÉCI L 50 H 30</v>
          </cell>
          <cell r="E3478">
            <v>397.16</v>
          </cell>
          <cell r="F3478" t="str">
            <v>FRAME BACKREST NARROW  TA</v>
          </cell>
        </row>
        <row r="3479">
          <cell r="A3479" t="str">
            <v>3225035-C</v>
          </cell>
          <cell r="B3479" t="str">
            <v>3225035-C</v>
          </cell>
          <cell r="C3479" t="str">
            <v>DOSSIER CADRE ÉTROIT RÉTR</v>
          </cell>
          <cell r="D3479" t="str">
            <v>ÉCI L 50 H 35</v>
          </cell>
          <cell r="E3479">
            <v>397.16</v>
          </cell>
          <cell r="F3479" t="str">
            <v>FRAME BACKREST NARROW  TA</v>
          </cell>
        </row>
        <row r="3480">
          <cell r="A3480" t="str">
            <v>3225040-C</v>
          </cell>
          <cell r="B3480" t="str">
            <v>3225040-C</v>
          </cell>
          <cell r="C3480" t="str">
            <v>DOSSIER CADRE ÉTROIT RÉTR</v>
          </cell>
          <cell r="D3480" t="str">
            <v>ÉCI L 50 H 40</v>
          </cell>
          <cell r="E3480">
            <v>397.16</v>
          </cell>
          <cell r="F3480" t="str">
            <v>FRAME BACKREST NARROW  TA</v>
          </cell>
        </row>
        <row r="3481">
          <cell r="A3481" t="str">
            <v>3232417-C</v>
          </cell>
          <cell r="B3481" t="str">
            <v>3232417-C</v>
          </cell>
          <cell r="C3481" t="str">
            <v>DOSSIER BAMBINO L 24</v>
          </cell>
          <cell r="D3481" t="str">
            <v xml:space="preserve"> </v>
          </cell>
          <cell r="E3481" t="e">
            <v>#N/A</v>
          </cell>
          <cell r="F3481" t="str">
            <v>BACKREST BAMBINO W 24</v>
          </cell>
        </row>
        <row r="3482">
          <cell r="A3482" t="str">
            <v>3232418-C</v>
          </cell>
          <cell r="B3482" t="str">
            <v>3232418-C</v>
          </cell>
          <cell r="C3482" t="str">
            <v>DOSSIER BAMBINO L 24 +10</v>
          </cell>
          <cell r="D3482" t="str">
            <v xml:space="preserve"> </v>
          </cell>
          <cell r="E3482" t="e">
            <v>#N/A</v>
          </cell>
          <cell r="F3482" t="str">
            <v>BACKREST BAMBINO W 24 +10</v>
          </cell>
        </row>
        <row r="3483">
          <cell r="A3483" t="str">
            <v>3232717-C</v>
          </cell>
          <cell r="B3483" t="str">
            <v>3232717-C</v>
          </cell>
          <cell r="C3483" t="str">
            <v>DOSSIER BAMBINO L 27</v>
          </cell>
          <cell r="D3483" t="str">
            <v xml:space="preserve"> </v>
          </cell>
          <cell r="E3483" t="e">
            <v>#N/A</v>
          </cell>
          <cell r="F3483" t="str">
            <v>BACKREST BAMBINO W 27</v>
          </cell>
        </row>
        <row r="3484">
          <cell r="A3484" t="str">
            <v>3232718-C</v>
          </cell>
          <cell r="B3484" t="str">
            <v>3232718-C</v>
          </cell>
          <cell r="C3484" t="str">
            <v>DOSSIER BAMBINO L 27 +10</v>
          </cell>
          <cell r="D3484" t="str">
            <v xml:space="preserve"> </v>
          </cell>
          <cell r="E3484" t="e">
            <v>#N/A</v>
          </cell>
          <cell r="F3484" t="str">
            <v>BACKREST BAMBINO W 27 +10</v>
          </cell>
        </row>
        <row r="3485">
          <cell r="A3485" t="str">
            <v>3233017-C</v>
          </cell>
          <cell r="B3485" t="str">
            <v>3233017-C</v>
          </cell>
          <cell r="C3485" t="str">
            <v>DOSSIER BAMBINO L 30</v>
          </cell>
          <cell r="D3485" t="str">
            <v xml:space="preserve"> </v>
          </cell>
          <cell r="E3485" t="e">
            <v>#N/A</v>
          </cell>
          <cell r="F3485" t="str">
            <v>BACKREST BAMBINO W 30</v>
          </cell>
        </row>
        <row r="3486">
          <cell r="A3486" t="str">
            <v>3233018-C</v>
          </cell>
          <cell r="B3486" t="str">
            <v>3233018-C</v>
          </cell>
          <cell r="C3486" t="str">
            <v>DOSSIER BAMBINO L 30 +10</v>
          </cell>
          <cell r="D3486" t="str">
            <v xml:space="preserve"> </v>
          </cell>
          <cell r="E3486" t="e">
            <v>#N/A</v>
          </cell>
          <cell r="F3486" t="str">
            <v>BACKREST BAMBINO W 30 +10</v>
          </cell>
        </row>
        <row r="3487">
          <cell r="A3487" t="str">
            <v>3233020-C</v>
          </cell>
          <cell r="B3487" t="str">
            <v>3233020-C</v>
          </cell>
          <cell r="C3487" t="str">
            <v>DOSSIER COMPLET L 30 H 20</v>
          </cell>
          <cell r="D3487" t="str">
            <v xml:space="preserve"> </v>
          </cell>
          <cell r="E3487" t="e">
            <v>#N/A</v>
          </cell>
          <cell r="F3487" t="str">
            <v>BACKREST COMPL W 30 H 20</v>
          </cell>
        </row>
        <row r="3488">
          <cell r="A3488" t="str">
            <v>3233025-C</v>
          </cell>
          <cell r="B3488" t="str">
            <v>3233025-C</v>
          </cell>
          <cell r="C3488" t="str">
            <v>DOSSIER COMPLET L 30 H 25</v>
          </cell>
          <cell r="D3488" t="str">
            <v xml:space="preserve"> </v>
          </cell>
          <cell r="E3488" t="e">
            <v>#N/A</v>
          </cell>
          <cell r="F3488" t="str">
            <v>BACKREST  COMPL W 30 H 25</v>
          </cell>
        </row>
        <row r="3489">
          <cell r="A3489" t="str">
            <v>3233030-C</v>
          </cell>
          <cell r="B3489" t="str">
            <v>3233030-C</v>
          </cell>
          <cell r="C3489" t="str">
            <v>DOSSIER COMPLET L 30 H 30</v>
          </cell>
          <cell r="D3489" t="str">
            <v xml:space="preserve"> </v>
          </cell>
          <cell r="E3489" t="e">
            <v>#N/A</v>
          </cell>
          <cell r="F3489" t="str">
            <v>BACKREST  COMPL W 30 H 30</v>
          </cell>
        </row>
        <row r="3490">
          <cell r="A3490" t="str">
            <v>3233031-C</v>
          </cell>
          <cell r="B3490" t="str">
            <v>3233031-C</v>
          </cell>
          <cell r="C3490" t="str">
            <v>DOSSIER RÉGLABLE L 30 H 2</v>
          </cell>
          <cell r="D3490" t="str">
            <v>8-35</v>
          </cell>
          <cell r="E3490" t="e">
            <v>#N/A</v>
          </cell>
          <cell r="F3490" t="str">
            <v>BACKREST ADJUSTABLE W 30</v>
          </cell>
        </row>
        <row r="3491">
          <cell r="A3491" t="str">
            <v>3233035-C</v>
          </cell>
          <cell r="B3491" t="str">
            <v>3233035-C</v>
          </cell>
          <cell r="C3491" t="str">
            <v>DOSSIER COMPLET L 30 H 35</v>
          </cell>
          <cell r="D3491" t="str">
            <v xml:space="preserve"> </v>
          </cell>
          <cell r="E3491" t="e">
            <v>#N/A</v>
          </cell>
          <cell r="F3491" t="str">
            <v>BACKREST COMPL W 30 H 35</v>
          </cell>
        </row>
        <row r="3492">
          <cell r="A3492" t="str">
            <v>3233040-C</v>
          </cell>
          <cell r="B3492" t="str">
            <v>3233040-C</v>
          </cell>
          <cell r="C3492" t="str">
            <v>DOSSIER COMPLET L 30 H 40</v>
          </cell>
          <cell r="D3492" t="str">
            <v xml:space="preserve"> </v>
          </cell>
          <cell r="E3492" t="e">
            <v>#N/A</v>
          </cell>
          <cell r="F3492" t="str">
            <v>BACKREST COMPL W 30 H 40</v>
          </cell>
        </row>
        <row r="3493">
          <cell r="A3493" t="str">
            <v>3233045-C</v>
          </cell>
          <cell r="B3493" t="str">
            <v>3233045-C</v>
          </cell>
          <cell r="C3493" t="str">
            <v>DOSSIER COMPLET L 30 H 45</v>
          </cell>
          <cell r="D3493" t="str">
            <v xml:space="preserve"> </v>
          </cell>
          <cell r="E3493" t="e">
            <v>#N/A</v>
          </cell>
          <cell r="F3493" t="str">
            <v>BACKREST COMPL W 30 H 45</v>
          </cell>
        </row>
        <row r="3494">
          <cell r="A3494" t="str">
            <v>3233317-C</v>
          </cell>
          <cell r="B3494" t="str">
            <v>3233317-C</v>
          </cell>
          <cell r="C3494" t="str">
            <v>DOSSIER BAMBINO L 33</v>
          </cell>
          <cell r="D3494" t="str">
            <v xml:space="preserve"> </v>
          </cell>
          <cell r="E3494" t="e">
            <v>#N/A</v>
          </cell>
          <cell r="F3494" t="str">
            <v>BACKREST BAMBINO W 33</v>
          </cell>
        </row>
        <row r="3495">
          <cell r="A3495" t="str">
            <v>3233318-C</v>
          </cell>
          <cell r="B3495" t="str">
            <v>3233318-C</v>
          </cell>
          <cell r="C3495" t="str">
            <v>DOSSIER BAMBINO L 33 +10</v>
          </cell>
          <cell r="D3495" t="str">
            <v xml:space="preserve"> </v>
          </cell>
          <cell r="E3495" t="e">
            <v>#N/A</v>
          </cell>
          <cell r="F3495" t="str">
            <v>BACKREST BAMBINO W 33 +10</v>
          </cell>
        </row>
        <row r="3496">
          <cell r="A3496" t="str">
            <v>3233320-C</v>
          </cell>
          <cell r="B3496" t="str">
            <v>3233320-C</v>
          </cell>
          <cell r="C3496" t="str">
            <v>DOSSIER COMPLET L 33 H 20</v>
          </cell>
          <cell r="D3496" t="str">
            <v xml:space="preserve"> </v>
          </cell>
          <cell r="E3496" t="e">
            <v>#N/A</v>
          </cell>
          <cell r="F3496" t="str">
            <v>BACKREST COMPL W 33 H 20</v>
          </cell>
        </row>
        <row r="3497">
          <cell r="A3497" t="str">
            <v>3233325-C</v>
          </cell>
          <cell r="B3497" t="str">
            <v>3233325-C</v>
          </cell>
          <cell r="C3497" t="str">
            <v>DOSSIER COMPLET L 33 H 25</v>
          </cell>
          <cell r="D3497" t="str">
            <v xml:space="preserve"> </v>
          </cell>
          <cell r="E3497" t="e">
            <v>#N/A</v>
          </cell>
          <cell r="F3497" t="str">
            <v>BACKREST COMPL W 33 H 25</v>
          </cell>
        </row>
        <row r="3498">
          <cell r="A3498" t="str">
            <v>3233325LB</v>
          </cell>
          <cell r="B3498" t="str">
            <v>3233325LB</v>
          </cell>
          <cell r="C3498" t="str">
            <v>DOSSIER COMPL L 33 H 25 L</v>
          </cell>
          <cell r="D3498" t="str">
            <v>IGHT B</v>
          </cell>
          <cell r="E3498">
            <v>518</v>
          </cell>
          <cell r="F3498" t="str">
            <v>BACKREST COMPL W 33 H 25</v>
          </cell>
        </row>
        <row r="3499">
          <cell r="A3499" t="str">
            <v>3233325LB-C</v>
          </cell>
          <cell r="B3499" t="str">
            <v>3233325LB-C</v>
          </cell>
          <cell r="C3499" t="str">
            <v>DOSSIER COMPL L 33 H 25 L</v>
          </cell>
          <cell r="D3499" t="str">
            <v>IGHT B</v>
          </cell>
          <cell r="E3499" t="e">
            <v>#N/A</v>
          </cell>
          <cell r="F3499" t="str">
            <v>BACKREST COMPL W 33 H 25</v>
          </cell>
        </row>
        <row r="3500">
          <cell r="A3500" t="str">
            <v>3233330-C</v>
          </cell>
          <cell r="B3500" t="str">
            <v>3233330-C</v>
          </cell>
          <cell r="C3500" t="str">
            <v>DOSSIER COMPLET L 33 H 30</v>
          </cell>
          <cell r="D3500" t="str">
            <v xml:space="preserve"> </v>
          </cell>
          <cell r="E3500" t="e">
            <v>#N/A</v>
          </cell>
          <cell r="F3500" t="str">
            <v>BACKREST COMPL W 33 H 30</v>
          </cell>
        </row>
        <row r="3501">
          <cell r="A3501" t="str">
            <v>3233330LB</v>
          </cell>
          <cell r="B3501" t="str">
            <v>3233330LB</v>
          </cell>
          <cell r="C3501" t="str">
            <v>DOSSIER COMPLET L 33 H 30</v>
          </cell>
          <cell r="D3501" t="str">
            <v xml:space="preserve"> LIGHT</v>
          </cell>
          <cell r="E3501">
            <v>518</v>
          </cell>
          <cell r="F3501" t="str">
            <v>BACKREST COMPL W 33 H 30</v>
          </cell>
        </row>
        <row r="3502">
          <cell r="A3502" t="str">
            <v>3233330LB-C</v>
          </cell>
          <cell r="B3502" t="str">
            <v>3233330LB-C</v>
          </cell>
          <cell r="C3502" t="str">
            <v>DOSSIER COMPLET L 33 H 30</v>
          </cell>
          <cell r="D3502" t="str">
            <v xml:space="preserve"> LIGHT</v>
          </cell>
          <cell r="E3502" t="e">
            <v>#N/A</v>
          </cell>
          <cell r="F3502" t="str">
            <v>BACKREST COMPL W 33 H 30</v>
          </cell>
        </row>
        <row r="3503">
          <cell r="A3503" t="str">
            <v>3233331-C</v>
          </cell>
          <cell r="B3503" t="str">
            <v>3233331-C</v>
          </cell>
          <cell r="C3503" t="str">
            <v>DOSSIER RÉGLABLE L 33 H 2</v>
          </cell>
          <cell r="D3503" t="str">
            <v>8-35</v>
          </cell>
          <cell r="E3503" t="e">
            <v>#N/A</v>
          </cell>
          <cell r="F3503" t="str">
            <v>BACKREST ADJUSTABLE W 33</v>
          </cell>
        </row>
        <row r="3504">
          <cell r="A3504" t="str">
            <v>3233335-C</v>
          </cell>
          <cell r="B3504" t="str">
            <v>3233335-C</v>
          </cell>
          <cell r="C3504" t="str">
            <v>DOSSIER COMPLET L 33 H 35</v>
          </cell>
          <cell r="D3504" t="str">
            <v xml:space="preserve"> </v>
          </cell>
          <cell r="E3504" t="e">
            <v>#N/A</v>
          </cell>
          <cell r="F3504" t="str">
            <v>BACKREST COMPL W 33 H 35</v>
          </cell>
        </row>
        <row r="3505">
          <cell r="A3505" t="str">
            <v>3233335LB</v>
          </cell>
          <cell r="B3505" t="str">
            <v>3233335LB</v>
          </cell>
          <cell r="C3505" t="str">
            <v>DOSSIER COMPL L 33 H 35 L</v>
          </cell>
          <cell r="D3505" t="str">
            <v>IGHT B</v>
          </cell>
          <cell r="E3505">
            <v>518</v>
          </cell>
          <cell r="F3505" t="str">
            <v>BACKREST COMPL W 33 H 35</v>
          </cell>
        </row>
        <row r="3506">
          <cell r="A3506" t="str">
            <v>3233335LB-C</v>
          </cell>
          <cell r="B3506" t="str">
            <v>3233335LB-C</v>
          </cell>
          <cell r="C3506" t="str">
            <v>DOSSIER COMPL L 33 H 35 L</v>
          </cell>
          <cell r="D3506" t="str">
            <v>IGHT B</v>
          </cell>
          <cell r="E3506" t="e">
            <v>#N/A</v>
          </cell>
          <cell r="F3506" t="str">
            <v>BACKREST COMPL W 33 H 35</v>
          </cell>
        </row>
        <row r="3507">
          <cell r="A3507" t="str">
            <v>3233340-C</v>
          </cell>
          <cell r="B3507" t="str">
            <v>3233340-C</v>
          </cell>
          <cell r="C3507" t="str">
            <v>DOSSIER COMPLET L 33 H 40</v>
          </cell>
          <cell r="D3507" t="str">
            <v xml:space="preserve"> </v>
          </cell>
          <cell r="E3507" t="e">
            <v>#N/A</v>
          </cell>
          <cell r="F3507" t="str">
            <v>BACKREST COMPL W 33 H 40</v>
          </cell>
        </row>
        <row r="3508">
          <cell r="A3508" t="str">
            <v>3233345-C</v>
          </cell>
          <cell r="B3508" t="str">
            <v>3233345-C</v>
          </cell>
          <cell r="C3508" t="str">
            <v>DOSSIER COMPLET L 33 H 45</v>
          </cell>
          <cell r="D3508" t="str">
            <v xml:space="preserve"> </v>
          </cell>
          <cell r="E3508" t="e">
            <v>#N/A</v>
          </cell>
          <cell r="F3508" t="str">
            <v>BACKREST COMPL W 33 H 45</v>
          </cell>
        </row>
        <row r="3509">
          <cell r="A3509" t="str">
            <v>3233620-C</v>
          </cell>
          <cell r="B3509" t="str">
            <v>3233620-C</v>
          </cell>
          <cell r="C3509" t="str">
            <v>DOSSIER COMPLET L 36 H 20</v>
          </cell>
          <cell r="D3509" t="str">
            <v xml:space="preserve"> </v>
          </cell>
          <cell r="E3509" t="e">
            <v>#N/A</v>
          </cell>
          <cell r="F3509" t="str">
            <v>BACKREST COMPL W 36 H 20</v>
          </cell>
        </row>
        <row r="3510">
          <cell r="A3510" t="str">
            <v>3233625-C</v>
          </cell>
          <cell r="B3510" t="str">
            <v>3233625-C</v>
          </cell>
          <cell r="C3510" t="str">
            <v>DOSSIER COMPLET L 36 H 25</v>
          </cell>
          <cell r="D3510" t="str">
            <v xml:space="preserve"> </v>
          </cell>
          <cell r="E3510" t="e">
            <v>#N/A</v>
          </cell>
          <cell r="F3510" t="str">
            <v>BACKREST COMPL W 36 H 25</v>
          </cell>
        </row>
        <row r="3511">
          <cell r="A3511" t="str">
            <v>3233625LB</v>
          </cell>
          <cell r="B3511" t="str">
            <v>3233625LB</v>
          </cell>
          <cell r="C3511" t="str">
            <v>DOSSIER COMPL. L 36 H 25</v>
          </cell>
          <cell r="D3511" t="str">
            <v>LIGHT B</v>
          </cell>
          <cell r="E3511">
            <v>518</v>
          </cell>
          <cell r="F3511" t="str">
            <v>BACKREST COMPL W 36 H 25</v>
          </cell>
        </row>
        <row r="3512">
          <cell r="A3512" t="str">
            <v>3233625LB-C</v>
          </cell>
          <cell r="B3512" t="str">
            <v>3233625LB-C</v>
          </cell>
          <cell r="C3512" t="str">
            <v>DOSSIER COMPL. L 36 H 25</v>
          </cell>
          <cell r="D3512" t="str">
            <v>LIGHT B</v>
          </cell>
          <cell r="E3512" t="e">
            <v>#N/A</v>
          </cell>
          <cell r="F3512" t="str">
            <v>BACKREST COMPL W 36 H 25</v>
          </cell>
        </row>
        <row r="3513">
          <cell r="A3513" t="str">
            <v>3233630-C</v>
          </cell>
          <cell r="B3513" t="str">
            <v>3233630-C</v>
          </cell>
          <cell r="C3513" t="str">
            <v>DOSSIER COMPLET L 36 H 30</v>
          </cell>
          <cell r="D3513" t="str">
            <v xml:space="preserve"> </v>
          </cell>
          <cell r="E3513" t="e">
            <v>#N/A</v>
          </cell>
          <cell r="F3513" t="str">
            <v>BACKREST COMPL W 36 H 30</v>
          </cell>
        </row>
        <row r="3514">
          <cell r="A3514" t="str">
            <v>3233630LB</v>
          </cell>
          <cell r="B3514" t="str">
            <v>3233630LB</v>
          </cell>
          <cell r="C3514" t="str">
            <v>DOSSIER COMPLET 36 H 30 L</v>
          </cell>
          <cell r="D3514" t="str">
            <v>IGHT B</v>
          </cell>
          <cell r="E3514">
            <v>518</v>
          </cell>
          <cell r="F3514" t="str">
            <v>BACKREST COMPL W 36 H 30</v>
          </cell>
        </row>
        <row r="3515">
          <cell r="A3515" t="str">
            <v>3233630LB-C</v>
          </cell>
          <cell r="B3515" t="str">
            <v>3233630LB-C</v>
          </cell>
          <cell r="C3515" t="str">
            <v>DOSSIER COMPLET 36 H 30 L</v>
          </cell>
          <cell r="D3515" t="str">
            <v>IGHT B</v>
          </cell>
          <cell r="E3515" t="e">
            <v>#N/A</v>
          </cell>
          <cell r="F3515" t="str">
            <v>BACKREST COMPL W 36 H 30</v>
          </cell>
        </row>
        <row r="3516">
          <cell r="A3516" t="str">
            <v>3233631-C</v>
          </cell>
          <cell r="B3516" t="str">
            <v>3233631-C</v>
          </cell>
          <cell r="C3516" t="str">
            <v>DOSSIER RÉGLABLE L 36 H 2</v>
          </cell>
          <cell r="D3516" t="str">
            <v>8-35</v>
          </cell>
          <cell r="E3516" t="e">
            <v>#N/A</v>
          </cell>
          <cell r="F3516" t="str">
            <v>BACKREST ADJUSTABLE W 36</v>
          </cell>
        </row>
        <row r="3517">
          <cell r="A3517" t="str">
            <v>3233635-C</v>
          </cell>
          <cell r="B3517" t="str">
            <v>3233635-C</v>
          </cell>
          <cell r="C3517" t="str">
            <v>DOSSIER COMPLET L 36 H 35</v>
          </cell>
          <cell r="D3517" t="str">
            <v xml:space="preserve"> </v>
          </cell>
          <cell r="E3517" t="e">
            <v>#N/A</v>
          </cell>
          <cell r="F3517" t="str">
            <v>BACKREST COMPL W 36 H 35</v>
          </cell>
        </row>
        <row r="3518">
          <cell r="A3518" t="str">
            <v>3233635LB</v>
          </cell>
          <cell r="B3518" t="str">
            <v>3233635LB</v>
          </cell>
          <cell r="C3518" t="str">
            <v>DOSSIER COMPL. L 36 H 35</v>
          </cell>
          <cell r="D3518" t="str">
            <v>LIGHT B</v>
          </cell>
          <cell r="E3518">
            <v>518</v>
          </cell>
          <cell r="F3518" t="str">
            <v>BACKREST COMPL W 36 H 35</v>
          </cell>
        </row>
        <row r="3519">
          <cell r="A3519" t="str">
            <v>3233635LB-C</v>
          </cell>
          <cell r="B3519" t="str">
            <v>3233635LB-C</v>
          </cell>
          <cell r="C3519" t="str">
            <v>DOSSIER COMPL. L 36 H 35</v>
          </cell>
          <cell r="D3519" t="str">
            <v>LIGHT B</v>
          </cell>
          <cell r="E3519" t="e">
            <v>#N/A</v>
          </cell>
          <cell r="F3519" t="str">
            <v>BACKREST COMPL W 36 H 35</v>
          </cell>
        </row>
        <row r="3520">
          <cell r="A3520" t="str">
            <v>3233640-C</v>
          </cell>
          <cell r="B3520" t="str">
            <v>3233640-C</v>
          </cell>
          <cell r="C3520" t="str">
            <v>DOSSIER COMPLET L 36 H 40</v>
          </cell>
          <cell r="D3520" t="str">
            <v xml:space="preserve"> </v>
          </cell>
          <cell r="E3520" t="e">
            <v>#N/A</v>
          </cell>
          <cell r="F3520" t="str">
            <v>BACKREST COMPL W 36 H 40</v>
          </cell>
        </row>
        <row r="3521">
          <cell r="A3521" t="str">
            <v>3233645-C</v>
          </cell>
          <cell r="B3521" t="str">
            <v>3233645-C</v>
          </cell>
          <cell r="C3521" t="str">
            <v>DOSSIER COMPLET L 36 H 45</v>
          </cell>
          <cell r="D3521" t="str">
            <v xml:space="preserve"> </v>
          </cell>
          <cell r="E3521" t="e">
            <v>#N/A</v>
          </cell>
          <cell r="F3521" t="str">
            <v>BACKREST COMPL W 36 H 45</v>
          </cell>
        </row>
        <row r="3522">
          <cell r="A3522" t="str">
            <v>3233920-C</v>
          </cell>
          <cell r="B3522" t="str">
            <v>3233920-C</v>
          </cell>
          <cell r="C3522" t="str">
            <v>DOSSIER COMPLET W 39 H 20</v>
          </cell>
          <cell r="D3522" t="str">
            <v xml:space="preserve"> </v>
          </cell>
          <cell r="E3522" t="e">
            <v>#N/A</v>
          </cell>
          <cell r="F3522" t="str">
            <v>BACKREST COMPL W 39 H 20</v>
          </cell>
        </row>
        <row r="3523">
          <cell r="A3523" t="str">
            <v>3233925-C</v>
          </cell>
          <cell r="B3523" t="str">
            <v>3233925-C</v>
          </cell>
          <cell r="C3523" t="str">
            <v>DOSSIER COMPLET L 39 H 25</v>
          </cell>
          <cell r="D3523" t="str">
            <v xml:space="preserve"> </v>
          </cell>
          <cell r="E3523" t="e">
            <v>#N/A</v>
          </cell>
          <cell r="F3523" t="str">
            <v>BACKREST COMPL W 39 H 25</v>
          </cell>
        </row>
        <row r="3524">
          <cell r="A3524" t="str">
            <v>3233925LB</v>
          </cell>
          <cell r="B3524" t="str">
            <v>3233925LB</v>
          </cell>
          <cell r="C3524" t="str">
            <v>DOSSIER COMPL. L 39 H 25</v>
          </cell>
          <cell r="D3524" t="str">
            <v>LIGHT B</v>
          </cell>
          <cell r="E3524">
            <v>518</v>
          </cell>
          <cell r="F3524" t="str">
            <v>BACKREST COMPL W 39 H 25</v>
          </cell>
        </row>
        <row r="3525">
          <cell r="A3525" t="str">
            <v>3233925LB-C</v>
          </cell>
          <cell r="B3525" t="str">
            <v>3233925LB-C</v>
          </cell>
          <cell r="C3525" t="str">
            <v>DOSSIER COMPL. L 39 H 25</v>
          </cell>
          <cell r="D3525" t="str">
            <v>LIGHT B</v>
          </cell>
          <cell r="E3525" t="e">
            <v>#N/A</v>
          </cell>
          <cell r="F3525" t="str">
            <v>BACKREST COMPL W 39 H 25</v>
          </cell>
        </row>
        <row r="3526">
          <cell r="A3526" t="str">
            <v>3233930-C</v>
          </cell>
          <cell r="B3526" t="str">
            <v>3233930-C</v>
          </cell>
          <cell r="C3526" t="str">
            <v>DOSSIER COMPLET L 39 H 30</v>
          </cell>
          <cell r="D3526" t="str">
            <v xml:space="preserve"> </v>
          </cell>
          <cell r="E3526" t="e">
            <v>#N/A</v>
          </cell>
          <cell r="F3526" t="str">
            <v>BACKREST COMPL W 39 H 30</v>
          </cell>
        </row>
        <row r="3527">
          <cell r="A3527" t="str">
            <v>3233930LB</v>
          </cell>
          <cell r="B3527" t="str">
            <v>3233930LB</v>
          </cell>
          <cell r="C3527" t="str">
            <v>DOSSIER COMPL. L 39 H 30</v>
          </cell>
          <cell r="D3527" t="str">
            <v>LIGHT B</v>
          </cell>
          <cell r="E3527">
            <v>518</v>
          </cell>
          <cell r="F3527" t="str">
            <v>BACKREST COMPL W 39 H 30</v>
          </cell>
        </row>
        <row r="3528">
          <cell r="A3528" t="str">
            <v>3233930LB-C</v>
          </cell>
          <cell r="B3528" t="str">
            <v>3233930LB-C</v>
          </cell>
          <cell r="C3528" t="str">
            <v>DOSSIER COMPL. L 39 H 30</v>
          </cell>
          <cell r="D3528" t="str">
            <v>LIGHT B</v>
          </cell>
          <cell r="E3528" t="e">
            <v>#N/A</v>
          </cell>
          <cell r="F3528" t="str">
            <v>BACKREST COMPL W 39 H 30</v>
          </cell>
        </row>
        <row r="3529">
          <cell r="A3529" t="str">
            <v>3233931-C</v>
          </cell>
          <cell r="B3529" t="str">
            <v>3233931-C</v>
          </cell>
          <cell r="C3529" t="str">
            <v>DOSSIER 39 RÉGLABLE 28,5-</v>
          </cell>
          <cell r="D3529" t="str">
            <v>34,5</v>
          </cell>
          <cell r="E3529" t="e">
            <v>#N/A</v>
          </cell>
          <cell r="F3529" t="str">
            <v>BACKREST 39 ADJUSTABLE 28</v>
          </cell>
        </row>
        <row r="3530">
          <cell r="A3530" t="str">
            <v>3233935-C</v>
          </cell>
          <cell r="B3530" t="str">
            <v>3233935-C</v>
          </cell>
          <cell r="C3530" t="str">
            <v>DOSSIER COMPLET L 39 H 35</v>
          </cell>
          <cell r="D3530" t="str">
            <v xml:space="preserve"> </v>
          </cell>
          <cell r="E3530" t="e">
            <v>#N/A</v>
          </cell>
          <cell r="F3530" t="str">
            <v>BACKREST COMPL W 39 H 35</v>
          </cell>
        </row>
        <row r="3531">
          <cell r="A3531" t="str">
            <v>3233935LB</v>
          </cell>
          <cell r="B3531" t="str">
            <v>3233935LB</v>
          </cell>
          <cell r="C3531" t="str">
            <v>DOSSIER COMPL. L 39 H 35</v>
          </cell>
          <cell r="D3531" t="str">
            <v>LIGHT B</v>
          </cell>
          <cell r="E3531">
            <v>518</v>
          </cell>
          <cell r="F3531" t="str">
            <v>BACKREST COMPL W 39 H 35</v>
          </cell>
        </row>
        <row r="3532">
          <cell r="A3532" t="str">
            <v>3233935LB-C</v>
          </cell>
          <cell r="B3532" t="str">
            <v>3233935LB-C</v>
          </cell>
          <cell r="C3532" t="str">
            <v>DOSSIER COMPL. L 39 H 35</v>
          </cell>
          <cell r="D3532" t="str">
            <v>LIGHT B</v>
          </cell>
          <cell r="E3532" t="e">
            <v>#N/A</v>
          </cell>
          <cell r="F3532" t="str">
            <v>BACKREST COMPL W 39 H 35</v>
          </cell>
        </row>
        <row r="3533">
          <cell r="A3533" t="str">
            <v>3233940-C</v>
          </cell>
          <cell r="B3533" t="str">
            <v>3233940-C</v>
          </cell>
          <cell r="C3533" t="str">
            <v>DOSSIER COMPLET L 39 H 40</v>
          </cell>
          <cell r="D3533" t="str">
            <v xml:space="preserve"> </v>
          </cell>
          <cell r="E3533" t="e">
            <v>#N/A</v>
          </cell>
          <cell r="F3533" t="str">
            <v>BACKREST COMPL W 39 H 40</v>
          </cell>
        </row>
        <row r="3534">
          <cell r="A3534" t="str">
            <v>3233945-C</v>
          </cell>
          <cell r="B3534" t="str">
            <v>3233945-C</v>
          </cell>
          <cell r="C3534" t="str">
            <v>DOSSIER COMPLET L 39 H 45</v>
          </cell>
          <cell r="D3534" t="str">
            <v xml:space="preserve"> </v>
          </cell>
          <cell r="E3534" t="e">
            <v>#N/A</v>
          </cell>
          <cell r="F3534" t="str">
            <v>BACKREST COMPL W 39 H 45</v>
          </cell>
        </row>
        <row r="3535">
          <cell r="A3535" t="str">
            <v>3234220-C</v>
          </cell>
          <cell r="B3535" t="str">
            <v>3234220-C</v>
          </cell>
          <cell r="C3535" t="str">
            <v>DOSSIER COMPLET L 42 H 20</v>
          </cell>
          <cell r="D3535" t="str">
            <v xml:space="preserve"> </v>
          </cell>
          <cell r="E3535" t="e">
            <v>#N/A</v>
          </cell>
          <cell r="F3535" t="str">
            <v>BACKREST COMPL W 42 H 20</v>
          </cell>
        </row>
        <row r="3536">
          <cell r="A3536" t="str">
            <v>3234225-C</v>
          </cell>
          <cell r="B3536" t="str">
            <v>3234225-C</v>
          </cell>
          <cell r="C3536" t="str">
            <v>DOSSIER COMPLET L 42 H 25</v>
          </cell>
          <cell r="D3536" t="str">
            <v xml:space="preserve"> </v>
          </cell>
          <cell r="E3536" t="e">
            <v>#N/A</v>
          </cell>
          <cell r="F3536" t="str">
            <v>BACKREST COMPL W 42 H 25</v>
          </cell>
        </row>
        <row r="3537">
          <cell r="A3537" t="str">
            <v>3234225LB</v>
          </cell>
          <cell r="B3537" t="str">
            <v>3234225LB</v>
          </cell>
          <cell r="C3537" t="str">
            <v>DOSSIER COMPL. L 42 H 25</v>
          </cell>
          <cell r="D3537" t="str">
            <v>LIGHT B</v>
          </cell>
          <cell r="E3537">
            <v>518</v>
          </cell>
          <cell r="F3537" t="str">
            <v>BACKREST COMPL W 42 H 25</v>
          </cell>
        </row>
        <row r="3538">
          <cell r="A3538" t="str">
            <v>3234225LB-C</v>
          </cell>
          <cell r="B3538" t="str">
            <v>3234225LB-C</v>
          </cell>
          <cell r="C3538" t="str">
            <v>DOSSIER COMPL. L 42 H 25</v>
          </cell>
          <cell r="D3538" t="str">
            <v>LIGHT B</v>
          </cell>
          <cell r="E3538" t="e">
            <v>#N/A</v>
          </cell>
          <cell r="F3538" t="str">
            <v>BACKREST COMPL W 42 H 25</v>
          </cell>
        </row>
        <row r="3539">
          <cell r="A3539" t="str">
            <v>3234230-C</v>
          </cell>
          <cell r="B3539" t="str">
            <v>3234230-C</v>
          </cell>
          <cell r="C3539" t="str">
            <v>DOSSIER COMPLET L 42 H 30</v>
          </cell>
          <cell r="D3539" t="str">
            <v xml:space="preserve"> </v>
          </cell>
          <cell r="E3539" t="e">
            <v>#N/A</v>
          </cell>
          <cell r="F3539" t="str">
            <v>BACKREST COMPL W 42 H 30</v>
          </cell>
        </row>
        <row r="3540">
          <cell r="A3540" t="str">
            <v>3234230LB</v>
          </cell>
          <cell r="B3540" t="str">
            <v>3234230LB</v>
          </cell>
          <cell r="C3540" t="str">
            <v>DOSSIER COMPL. L 42 H 30</v>
          </cell>
          <cell r="D3540" t="str">
            <v>LIGHT B</v>
          </cell>
          <cell r="E3540">
            <v>518</v>
          </cell>
          <cell r="F3540" t="str">
            <v>BACKREST COMPL W 42 H 30</v>
          </cell>
        </row>
        <row r="3541">
          <cell r="A3541" t="str">
            <v>3234230LB-C</v>
          </cell>
          <cell r="B3541" t="str">
            <v>3234230LB-C</v>
          </cell>
          <cell r="C3541" t="str">
            <v>DOSSIER COMPL. L 42 H 30</v>
          </cell>
          <cell r="D3541" t="str">
            <v>LIGHT B</v>
          </cell>
          <cell r="E3541" t="e">
            <v>#N/A</v>
          </cell>
          <cell r="F3541" t="str">
            <v>BACKREST COMPL W 42 H 30</v>
          </cell>
        </row>
        <row r="3542">
          <cell r="A3542" t="str">
            <v>3234235-C</v>
          </cell>
          <cell r="B3542" t="str">
            <v>3234235-C</v>
          </cell>
          <cell r="C3542" t="str">
            <v>DOSSIER COMPLET L 42 H 35</v>
          </cell>
          <cell r="D3542" t="str">
            <v xml:space="preserve"> </v>
          </cell>
          <cell r="E3542" t="e">
            <v>#N/A</v>
          </cell>
          <cell r="F3542" t="str">
            <v>BACKREST COMPL W 42 H 35</v>
          </cell>
        </row>
        <row r="3543">
          <cell r="A3543" t="str">
            <v>3234235LB</v>
          </cell>
          <cell r="B3543" t="str">
            <v>3234235LB</v>
          </cell>
          <cell r="C3543" t="str">
            <v>DOSSIER COMPL. L 42 H 35</v>
          </cell>
          <cell r="D3543" t="str">
            <v>LIGHT B</v>
          </cell>
          <cell r="E3543">
            <v>518</v>
          </cell>
          <cell r="F3543" t="str">
            <v>BACKREST COMPL W 42 H 35</v>
          </cell>
        </row>
        <row r="3544">
          <cell r="A3544" t="str">
            <v>3234235LB-C</v>
          </cell>
          <cell r="B3544" t="str">
            <v>3234235LB-C</v>
          </cell>
          <cell r="C3544" t="str">
            <v>DOSSIER COMPL. L 42 H 35</v>
          </cell>
          <cell r="D3544" t="str">
            <v>LIGHT B</v>
          </cell>
          <cell r="E3544" t="e">
            <v>#N/A</v>
          </cell>
          <cell r="F3544" t="str">
            <v>BACKREST COMPL W 42 H 35</v>
          </cell>
        </row>
        <row r="3545">
          <cell r="A3545" t="str">
            <v>3234240-C</v>
          </cell>
          <cell r="B3545" t="str">
            <v>3234240-C</v>
          </cell>
          <cell r="C3545" t="str">
            <v>DOSSIER COMPL. L 42 H 40</v>
          </cell>
          <cell r="D3545" t="str">
            <v xml:space="preserve"> </v>
          </cell>
          <cell r="E3545" t="e">
            <v>#N/A</v>
          </cell>
          <cell r="F3545" t="str">
            <v>BACKREST COMPL W 42 H 40</v>
          </cell>
        </row>
        <row r="3546">
          <cell r="A3546" t="str">
            <v>3234245-C</v>
          </cell>
          <cell r="B3546" t="str">
            <v>3234245-C</v>
          </cell>
          <cell r="C3546" t="str">
            <v>DOSSIER COMPLET L 42 H 45</v>
          </cell>
          <cell r="D3546" t="str">
            <v xml:space="preserve"> </v>
          </cell>
          <cell r="E3546" t="e">
            <v>#N/A</v>
          </cell>
          <cell r="F3546" t="str">
            <v>BACKREST COMPL W 42 H 45</v>
          </cell>
        </row>
        <row r="3547">
          <cell r="A3547" t="str">
            <v>3234520-C</v>
          </cell>
          <cell r="B3547" t="str">
            <v>3234520-C</v>
          </cell>
          <cell r="C3547" t="str">
            <v>DOSSIER COMPLET L 45 H 20</v>
          </cell>
          <cell r="D3547" t="str">
            <v xml:space="preserve"> </v>
          </cell>
          <cell r="E3547" t="e">
            <v>#N/A</v>
          </cell>
          <cell r="F3547" t="str">
            <v>BACKREST COMPL W 45 H 20</v>
          </cell>
        </row>
        <row r="3548">
          <cell r="A3548" t="str">
            <v>3234525-C</v>
          </cell>
          <cell r="B3548" t="str">
            <v>3234525-C</v>
          </cell>
          <cell r="C3548" t="str">
            <v>DOSSIER COMPLET L 45 H 25</v>
          </cell>
          <cell r="D3548" t="str">
            <v xml:space="preserve"> </v>
          </cell>
          <cell r="E3548" t="e">
            <v>#N/A</v>
          </cell>
          <cell r="F3548" t="str">
            <v>BACKREST COMPL W 45 H 25</v>
          </cell>
        </row>
        <row r="3549">
          <cell r="A3549" t="str">
            <v>3234525LB</v>
          </cell>
          <cell r="B3549" t="str">
            <v>3234525LB</v>
          </cell>
          <cell r="C3549" t="str">
            <v>DOSSIER COMPL. L 45 H 25</v>
          </cell>
          <cell r="D3549" t="str">
            <v>LIGHT B</v>
          </cell>
          <cell r="E3549">
            <v>518</v>
          </cell>
          <cell r="F3549" t="str">
            <v>BACKREST COMPL W 45 H 25</v>
          </cell>
        </row>
        <row r="3550">
          <cell r="A3550" t="str">
            <v>3234525LB-C</v>
          </cell>
          <cell r="B3550" t="str">
            <v>3234525LB-C</v>
          </cell>
          <cell r="C3550" t="str">
            <v>DOSSIER COMPL. L 45 H 25</v>
          </cell>
          <cell r="D3550" t="str">
            <v>LIGHT B</v>
          </cell>
          <cell r="E3550" t="e">
            <v>#N/A</v>
          </cell>
          <cell r="F3550" t="str">
            <v>BACKREST COMPL W 45 H 25</v>
          </cell>
        </row>
        <row r="3551">
          <cell r="A3551" t="str">
            <v>3234530-C</v>
          </cell>
          <cell r="B3551" t="str">
            <v>3234530-C</v>
          </cell>
          <cell r="C3551" t="str">
            <v>DOSSIER COMPLET L 45 H 30</v>
          </cell>
          <cell r="D3551" t="str">
            <v xml:space="preserve"> </v>
          </cell>
          <cell r="E3551" t="e">
            <v>#N/A</v>
          </cell>
          <cell r="F3551" t="str">
            <v>BACKREST COMPL W 45 H 30</v>
          </cell>
        </row>
        <row r="3552">
          <cell r="A3552" t="str">
            <v>3234530LB</v>
          </cell>
          <cell r="B3552" t="str">
            <v>3234530LB</v>
          </cell>
          <cell r="C3552" t="str">
            <v>DOSSIER COMPL. L 45 H 30</v>
          </cell>
          <cell r="D3552" t="str">
            <v>LIGHT B</v>
          </cell>
          <cell r="E3552">
            <v>518</v>
          </cell>
          <cell r="F3552" t="str">
            <v>BACKREST COMPL W 45 H 30</v>
          </cell>
        </row>
        <row r="3553">
          <cell r="A3553" t="str">
            <v>3234530LB-C</v>
          </cell>
          <cell r="B3553" t="str">
            <v>3234530LB-C</v>
          </cell>
          <cell r="C3553" t="str">
            <v>DOSSIER COMPL. L 45 H 30</v>
          </cell>
          <cell r="D3553" t="str">
            <v>LIGHT B</v>
          </cell>
          <cell r="E3553" t="e">
            <v>#N/A</v>
          </cell>
          <cell r="F3553" t="str">
            <v>BACKREST COMPL W 45 H 30</v>
          </cell>
        </row>
        <row r="3554">
          <cell r="A3554" t="str">
            <v>3234531-C</v>
          </cell>
          <cell r="B3554" t="str">
            <v>3234531-C</v>
          </cell>
          <cell r="C3554" t="str">
            <v>DOSSIER RÉGLABLE L 45 H 2</v>
          </cell>
          <cell r="D3554" t="str">
            <v>8-35</v>
          </cell>
          <cell r="E3554" t="e">
            <v>#N/A</v>
          </cell>
          <cell r="F3554" t="str">
            <v>BACKREST ADJUSTABLE W 45</v>
          </cell>
        </row>
        <row r="3555">
          <cell r="A3555" t="str">
            <v>3234535-C</v>
          </cell>
          <cell r="B3555" t="str">
            <v>3234535-C</v>
          </cell>
          <cell r="C3555" t="str">
            <v>DOSSIER COMPLET L 45 H 35</v>
          </cell>
          <cell r="D3555" t="str">
            <v xml:space="preserve"> </v>
          </cell>
          <cell r="E3555" t="e">
            <v>#N/A</v>
          </cell>
          <cell r="F3555" t="str">
            <v>BACKREST COMPL W 45 H 35</v>
          </cell>
        </row>
        <row r="3556">
          <cell r="A3556" t="str">
            <v>3234535LB</v>
          </cell>
          <cell r="B3556" t="str">
            <v>3234535LB</v>
          </cell>
          <cell r="C3556" t="str">
            <v>DOSSIER COMPL. L 45 H 35</v>
          </cell>
          <cell r="D3556" t="str">
            <v>LIGHT B</v>
          </cell>
          <cell r="E3556">
            <v>518</v>
          </cell>
          <cell r="F3556" t="str">
            <v>BACKREST COMPL W 45 H 35</v>
          </cell>
        </row>
        <row r="3557">
          <cell r="A3557" t="str">
            <v>3234535LB-C</v>
          </cell>
          <cell r="B3557" t="str">
            <v>3234535LB-C</v>
          </cell>
          <cell r="C3557" t="str">
            <v>DOSSIER COMPL. L 45 H 35</v>
          </cell>
          <cell r="D3557" t="str">
            <v>LIGHT B</v>
          </cell>
          <cell r="E3557" t="e">
            <v>#N/A</v>
          </cell>
          <cell r="F3557" t="str">
            <v>BACKREST COMPL W 45 H 35</v>
          </cell>
        </row>
        <row r="3558">
          <cell r="A3558" t="str">
            <v>3234540-C</v>
          </cell>
          <cell r="B3558" t="str">
            <v>3234540-C</v>
          </cell>
          <cell r="C3558" t="str">
            <v>DOSSIER COMPLET L 45 H 40</v>
          </cell>
          <cell r="D3558" t="str">
            <v xml:space="preserve"> </v>
          </cell>
          <cell r="E3558" t="e">
            <v>#N/A</v>
          </cell>
          <cell r="F3558" t="str">
            <v>BACKREST COMPL W 45 H 40</v>
          </cell>
        </row>
        <row r="3559">
          <cell r="A3559" t="str">
            <v>3234545-C</v>
          </cell>
          <cell r="B3559" t="str">
            <v>3234545-C</v>
          </cell>
          <cell r="C3559" t="str">
            <v>DOSSIER COMPLET L 45 H 45</v>
          </cell>
          <cell r="D3559" t="str">
            <v xml:space="preserve"> </v>
          </cell>
          <cell r="E3559" t="e">
            <v>#N/A</v>
          </cell>
          <cell r="F3559" t="str">
            <v>BACKREST COMPL W 45 H 45</v>
          </cell>
        </row>
        <row r="3560">
          <cell r="A3560" t="str">
            <v>3235030-C</v>
          </cell>
          <cell r="B3560" t="str">
            <v>3235030-C</v>
          </cell>
          <cell r="C3560" t="str">
            <v>DOSSIER COMPLET L 50 H 30</v>
          </cell>
          <cell r="D3560" t="str">
            <v xml:space="preserve"> </v>
          </cell>
          <cell r="E3560" t="e">
            <v>#N/A</v>
          </cell>
          <cell r="F3560" t="str">
            <v>BACKREST COMPL W 50 H 30</v>
          </cell>
        </row>
        <row r="3561">
          <cell r="A3561" t="str">
            <v>3235035-C</v>
          </cell>
          <cell r="B3561" t="str">
            <v>3235035-C</v>
          </cell>
          <cell r="C3561" t="str">
            <v>DOSSIER COMPLET L 50 H 35</v>
          </cell>
          <cell r="D3561" t="str">
            <v xml:space="preserve"> </v>
          </cell>
          <cell r="E3561" t="e">
            <v>#N/A</v>
          </cell>
          <cell r="F3561" t="str">
            <v>BACKREST COMPL W 50 H 35</v>
          </cell>
        </row>
        <row r="3562">
          <cell r="A3562" t="str">
            <v>3235040-C</v>
          </cell>
          <cell r="B3562" t="str">
            <v>3235040-C</v>
          </cell>
          <cell r="C3562" t="str">
            <v>DOSSIER COMPLET L 50 H 40</v>
          </cell>
          <cell r="D3562" t="str">
            <v xml:space="preserve"> </v>
          </cell>
          <cell r="E3562" t="e">
            <v>#N/A</v>
          </cell>
          <cell r="F3562" t="str">
            <v>BACKREST COMPL W 50 H 40</v>
          </cell>
        </row>
        <row r="3563">
          <cell r="A3563" t="str">
            <v>3235045-C</v>
          </cell>
          <cell r="B3563" t="str">
            <v>3235045-C</v>
          </cell>
          <cell r="C3563" t="str">
            <v>DOSSIER COMPLET L 50 H 45</v>
          </cell>
          <cell r="D3563" t="str">
            <v xml:space="preserve"> </v>
          </cell>
          <cell r="E3563" t="e">
            <v>#N/A</v>
          </cell>
          <cell r="F3563" t="str">
            <v>BACKREST COMPL W 50 H 45</v>
          </cell>
        </row>
        <row r="3564">
          <cell r="A3564" t="str">
            <v>3243020-C</v>
          </cell>
          <cell r="B3564" t="str">
            <v>3243020-C</v>
          </cell>
          <cell r="C3564" t="str">
            <v>DOSSIER COMPLÈTEMENT INCL</v>
          </cell>
          <cell r="D3564" t="str">
            <v>INÉ EN ARRIÈRE L30 H20</v>
          </cell>
          <cell r="E3564">
            <v>397.16</v>
          </cell>
          <cell r="F3564" t="str">
            <v>BACKREST COMPL BENT BACKW</v>
          </cell>
        </row>
        <row r="3565">
          <cell r="A3565" t="str">
            <v>3243025-C</v>
          </cell>
          <cell r="B3565" t="str">
            <v>3243025-C</v>
          </cell>
          <cell r="C3565" t="str">
            <v>DOSSIER COMPLÈTEMENT INCL</v>
          </cell>
          <cell r="D3565" t="str">
            <v>INÉ EN ARRIÈRE L30 H25</v>
          </cell>
          <cell r="E3565">
            <v>397.16</v>
          </cell>
          <cell r="F3565" t="str">
            <v>BACKREST COMPL BENT BACKW</v>
          </cell>
        </row>
        <row r="3566">
          <cell r="A3566" t="str">
            <v>3243030-C</v>
          </cell>
          <cell r="B3566" t="str">
            <v>3243030-C</v>
          </cell>
          <cell r="C3566" t="str">
            <v>DOSSIER COMPLÈTEMENT INCL</v>
          </cell>
          <cell r="D3566" t="str">
            <v>INÉ EN ARRIÈRE L30 H30</v>
          </cell>
          <cell r="E3566">
            <v>397.16</v>
          </cell>
          <cell r="F3566" t="str">
            <v>BACKREST COMPL BENT BACKW</v>
          </cell>
        </row>
        <row r="3567">
          <cell r="A3567" t="str">
            <v>3243035-C</v>
          </cell>
          <cell r="B3567" t="str">
            <v>3243035-C</v>
          </cell>
          <cell r="C3567" t="str">
            <v>DOSSIER COMPLÈTEMENT INCL</v>
          </cell>
          <cell r="D3567" t="str">
            <v>INÉ EN ARRIÈRE L30 H35</v>
          </cell>
          <cell r="E3567">
            <v>397.16</v>
          </cell>
          <cell r="F3567" t="str">
            <v>BACKREST COMPL BENT BACKW</v>
          </cell>
        </row>
        <row r="3568">
          <cell r="A3568" t="str">
            <v>3243040-C</v>
          </cell>
          <cell r="B3568" t="str">
            <v>3243040-C</v>
          </cell>
          <cell r="C3568" t="str">
            <v>DOSSIER COMPLÈTEMENT INCL</v>
          </cell>
          <cell r="D3568" t="str">
            <v>INÉ EN ARRIÈRE L30 H40</v>
          </cell>
          <cell r="E3568">
            <v>397.16</v>
          </cell>
          <cell r="F3568" t="str">
            <v>BACKREST COMPL BENT BACKW</v>
          </cell>
        </row>
        <row r="3569">
          <cell r="A3569" t="str">
            <v>3243320-C</v>
          </cell>
          <cell r="B3569" t="str">
            <v>3243320-C</v>
          </cell>
          <cell r="C3569" t="str">
            <v>DOSSIER COMPLÈTEMENT INCL</v>
          </cell>
          <cell r="D3569" t="str">
            <v>INÉ EN ARRIÈRE L33 H20</v>
          </cell>
          <cell r="E3569">
            <v>397.16</v>
          </cell>
          <cell r="F3569" t="str">
            <v>BACKREST COMPL BENT BACKW</v>
          </cell>
        </row>
        <row r="3570">
          <cell r="A3570" t="str">
            <v>3243325-C</v>
          </cell>
          <cell r="B3570" t="str">
            <v>3243325-C</v>
          </cell>
          <cell r="C3570" t="str">
            <v>DOSSIER COMPLÈTEMENT INCL</v>
          </cell>
          <cell r="D3570" t="str">
            <v>INÉ EN ARRIÈRE L33 H25</v>
          </cell>
          <cell r="E3570">
            <v>397.16</v>
          </cell>
          <cell r="F3570" t="str">
            <v>BACKREST COMPL BENT BACKW</v>
          </cell>
        </row>
        <row r="3571">
          <cell r="A3571" t="str">
            <v>3243330-C</v>
          </cell>
          <cell r="B3571" t="str">
            <v>3243330-C</v>
          </cell>
          <cell r="C3571" t="str">
            <v>DOSSIER COMPL. INCLINÉ VE</v>
          </cell>
          <cell r="D3571" t="str">
            <v>RS L’ARRIÈRE L 33 H 30</v>
          </cell>
          <cell r="E3571">
            <v>397.16</v>
          </cell>
          <cell r="F3571" t="str">
            <v>BACKREST COMPL BENT BACKW</v>
          </cell>
        </row>
        <row r="3572">
          <cell r="A3572" t="str">
            <v>3243335-C</v>
          </cell>
          <cell r="B3572" t="str">
            <v>3243335-C</v>
          </cell>
          <cell r="C3572" t="str">
            <v>DOSSIER COMPL. INCLINÉ VE</v>
          </cell>
          <cell r="D3572" t="str">
            <v>RS L’ARRIÈRE L 33 H 35</v>
          </cell>
          <cell r="E3572">
            <v>397.16</v>
          </cell>
          <cell r="F3572" t="str">
            <v>BACKREST COMPL BENT BACKW</v>
          </cell>
        </row>
        <row r="3573">
          <cell r="A3573" t="str">
            <v>3243340-C</v>
          </cell>
          <cell r="B3573" t="str">
            <v>3243340-C</v>
          </cell>
          <cell r="C3573" t="str">
            <v>DOSSIER COMPL. INCLINÉ VE</v>
          </cell>
          <cell r="D3573" t="str">
            <v>RS L’ARRIÈRE L 33 H 40</v>
          </cell>
          <cell r="E3573">
            <v>397.16</v>
          </cell>
          <cell r="F3573" t="str">
            <v>BACKREST COMPL BENT BACKW</v>
          </cell>
        </row>
        <row r="3574">
          <cell r="A3574" t="str">
            <v>3243620-C</v>
          </cell>
          <cell r="B3574" t="str">
            <v>3243620-C</v>
          </cell>
          <cell r="C3574" t="str">
            <v>DOSSIER COMPL. INCLINÉ VE</v>
          </cell>
          <cell r="D3574" t="str">
            <v>RS L’ARRIÈRE L 36 H 20</v>
          </cell>
          <cell r="E3574">
            <v>397.16</v>
          </cell>
          <cell r="F3574" t="str">
            <v>BACKREST COMPL BENT BACKW</v>
          </cell>
        </row>
        <row r="3575">
          <cell r="A3575" t="str">
            <v>3243625-C</v>
          </cell>
          <cell r="B3575" t="str">
            <v>3243625-C</v>
          </cell>
          <cell r="C3575" t="str">
            <v>DOSSIER COMPL. INCLINÉ VE</v>
          </cell>
          <cell r="D3575" t="str">
            <v>RS L’ARRIÈRE L 36 H 25</v>
          </cell>
          <cell r="E3575">
            <v>397.16</v>
          </cell>
          <cell r="F3575" t="str">
            <v>BACKREST COMPL BENT BACKW</v>
          </cell>
        </row>
        <row r="3576">
          <cell r="A3576" t="str">
            <v>3243630-C</v>
          </cell>
          <cell r="B3576" t="str">
            <v>3243630-C</v>
          </cell>
          <cell r="C3576" t="str">
            <v>DOSSIER COMPL. INCLINÉ VE</v>
          </cell>
          <cell r="D3576" t="str">
            <v>RS L’ARRIÈRE L 36 H 30</v>
          </cell>
          <cell r="E3576">
            <v>397.16</v>
          </cell>
          <cell r="F3576" t="str">
            <v>BACKREST COMPL BENT BACKW</v>
          </cell>
        </row>
        <row r="3577">
          <cell r="A3577" t="str">
            <v>3243635-C</v>
          </cell>
          <cell r="B3577" t="str">
            <v>3243635-C</v>
          </cell>
          <cell r="C3577" t="str">
            <v>DOSSIER COMPL. INCLINÉ VE</v>
          </cell>
          <cell r="D3577" t="str">
            <v>RS L’ARRIÈRE L 36 H 35</v>
          </cell>
          <cell r="E3577">
            <v>397.16</v>
          </cell>
          <cell r="F3577" t="str">
            <v>BACKREST COMPL BENT BACKW</v>
          </cell>
        </row>
        <row r="3578">
          <cell r="A3578" t="str">
            <v>3243640-C</v>
          </cell>
          <cell r="B3578" t="str">
            <v>3243640-C</v>
          </cell>
          <cell r="C3578" t="str">
            <v>DOSSIER COMPL. INCLINÉ VE</v>
          </cell>
          <cell r="D3578" t="str">
            <v>RS L’ARRIÈRE L 36 H 40</v>
          </cell>
          <cell r="E3578">
            <v>397.16</v>
          </cell>
          <cell r="F3578" t="str">
            <v>BACKREST COMPL BENT BACKW</v>
          </cell>
        </row>
        <row r="3579">
          <cell r="A3579" t="str">
            <v>3243920-C</v>
          </cell>
          <cell r="B3579" t="str">
            <v>3243920-C</v>
          </cell>
          <cell r="C3579" t="str">
            <v>DOSSIER COMPLÈTEMENT INCL</v>
          </cell>
          <cell r="D3579" t="str">
            <v>INÉ EN ARRIÈRE L39 H20</v>
          </cell>
          <cell r="E3579">
            <v>397.16</v>
          </cell>
          <cell r="F3579" t="str">
            <v>BACKREST COMPL BENT BACKW</v>
          </cell>
        </row>
        <row r="3580">
          <cell r="A3580" t="str">
            <v>3243925-C</v>
          </cell>
          <cell r="B3580" t="str">
            <v>3243925-C</v>
          </cell>
          <cell r="C3580" t="str">
            <v>DOSSIER COMPL. INCLINÉ VE</v>
          </cell>
          <cell r="D3580" t="str">
            <v>RS L’ARRIÈRE L 39 H 25</v>
          </cell>
          <cell r="E3580">
            <v>397.16</v>
          </cell>
          <cell r="F3580" t="str">
            <v>BACKREST COMPL BENT BACKW</v>
          </cell>
        </row>
        <row r="3581">
          <cell r="A3581" t="str">
            <v>3243930-C</v>
          </cell>
          <cell r="B3581" t="str">
            <v>3243930-C</v>
          </cell>
          <cell r="C3581" t="str">
            <v>DOSSIER COMPL. INCLINÉ VE</v>
          </cell>
          <cell r="D3581" t="str">
            <v>RS L’ARRIÈRE L 39 H 30</v>
          </cell>
          <cell r="E3581">
            <v>397.16</v>
          </cell>
          <cell r="F3581" t="str">
            <v>BACKREST COMPL BENT BACKW</v>
          </cell>
        </row>
        <row r="3582">
          <cell r="A3582" t="str">
            <v>3243935-C</v>
          </cell>
          <cell r="B3582" t="str">
            <v>3243935-C</v>
          </cell>
          <cell r="C3582" t="str">
            <v>DOSSIER COMPL. INCLINÉ VE</v>
          </cell>
          <cell r="D3582" t="str">
            <v>RS L’ARRIÈRE L 39 H 35</v>
          </cell>
          <cell r="E3582">
            <v>397.16</v>
          </cell>
          <cell r="F3582" t="str">
            <v>BACKREST COMPL BENT BACKW</v>
          </cell>
        </row>
        <row r="3583">
          <cell r="A3583" t="str">
            <v>3243940-C</v>
          </cell>
          <cell r="B3583" t="str">
            <v>3243940-C</v>
          </cell>
          <cell r="C3583" t="str">
            <v>DOSSIER COMPL. INCLINÉ VE</v>
          </cell>
          <cell r="D3583" t="str">
            <v>RS L’ARRIÈRE L 39 H 40</v>
          </cell>
          <cell r="E3583">
            <v>397.16</v>
          </cell>
          <cell r="F3583" t="str">
            <v>BACKREST COMPL BENT BACKW</v>
          </cell>
        </row>
        <row r="3584">
          <cell r="A3584" t="str">
            <v>3244220-C</v>
          </cell>
          <cell r="B3584" t="str">
            <v>3244220-C</v>
          </cell>
          <cell r="C3584" t="str">
            <v>DOSSIER COMPL. INCLINÉ VE</v>
          </cell>
          <cell r="D3584" t="str">
            <v>RS L’ARRIÈRE L 42 H 20</v>
          </cell>
          <cell r="E3584">
            <v>397.16</v>
          </cell>
          <cell r="F3584" t="str">
            <v>BACKREST COMPL BENT BACKW</v>
          </cell>
        </row>
        <row r="3585">
          <cell r="A3585" t="str">
            <v>3244225-C</v>
          </cell>
          <cell r="B3585" t="str">
            <v>3244225-C</v>
          </cell>
          <cell r="C3585" t="str">
            <v>DOSSIER COMPL. INCLINÉ VE</v>
          </cell>
          <cell r="D3585" t="str">
            <v>RS L’ARRIÈRE L 42 H 25</v>
          </cell>
          <cell r="E3585">
            <v>397.16</v>
          </cell>
          <cell r="F3585" t="str">
            <v>BACKREST COMPL BENT BACKW</v>
          </cell>
        </row>
        <row r="3586">
          <cell r="A3586" t="str">
            <v>3244230-C</v>
          </cell>
          <cell r="B3586" t="str">
            <v>3244230-C</v>
          </cell>
          <cell r="C3586" t="str">
            <v>DOSSIER COMPL. INCLINÉ VE</v>
          </cell>
          <cell r="D3586" t="str">
            <v>RS L’ARRIÈRE L 42 H 30</v>
          </cell>
          <cell r="E3586">
            <v>397.16</v>
          </cell>
          <cell r="F3586" t="str">
            <v>BACKREST COMPL BENT BACKW</v>
          </cell>
        </row>
        <row r="3587">
          <cell r="A3587" t="str">
            <v>3244235-C</v>
          </cell>
          <cell r="B3587" t="str">
            <v>3244235-C</v>
          </cell>
          <cell r="C3587" t="str">
            <v>DOSSIER COMPL. INCLINÉ VE</v>
          </cell>
          <cell r="D3587" t="str">
            <v>RS L’ARRIÈRE L 42 H 35</v>
          </cell>
          <cell r="E3587">
            <v>397.16</v>
          </cell>
          <cell r="F3587" t="str">
            <v>BACKREST COMPL BENT BACKW</v>
          </cell>
        </row>
        <row r="3588">
          <cell r="A3588" t="str">
            <v>3244240-C</v>
          </cell>
          <cell r="B3588" t="str">
            <v>3244240-C</v>
          </cell>
          <cell r="C3588" t="str">
            <v>DOSSIER COMPL. INCLINÉ VE</v>
          </cell>
          <cell r="D3588" t="str">
            <v>RS L’ARRIÈRE L 42 H 40</v>
          </cell>
          <cell r="E3588">
            <v>397.16</v>
          </cell>
          <cell r="F3588" t="str">
            <v>BACKREST COMPL BENT BACKW</v>
          </cell>
        </row>
        <row r="3589">
          <cell r="A3589" t="str">
            <v>3244520-C</v>
          </cell>
          <cell r="B3589" t="str">
            <v>3244520-C</v>
          </cell>
          <cell r="C3589" t="str">
            <v>DOSSIER COMPL. INCLINÉ VE</v>
          </cell>
          <cell r="D3589" t="str">
            <v>RS L’ARRIÈRE L 45 H 20</v>
          </cell>
          <cell r="E3589">
            <v>397.16</v>
          </cell>
          <cell r="F3589" t="str">
            <v>BACKREST COMPL BENT BACKW</v>
          </cell>
        </row>
        <row r="3590">
          <cell r="A3590" t="str">
            <v>3244525-C</v>
          </cell>
          <cell r="B3590" t="str">
            <v>3244525-C</v>
          </cell>
          <cell r="C3590" t="str">
            <v>DOSSIER COMPL. INCLINÉ VE</v>
          </cell>
          <cell r="D3590" t="str">
            <v>RS L’ARRIÈRE L 45 H 25</v>
          </cell>
          <cell r="E3590">
            <v>397.16</v>
          </cell>
          <cell r="F3590" t="str">
            <v>BACKREST COMPL BENT BACKW</v>
          </cell>
        </row>
        <row r="3591">
          <cell r="A3591" t="str">
            <v>3244530-C</v>
          </cell>
          <cell r="B3591" t="str">
            <v>3244530-C</v>
          </cell>
          <cell r="C3591" t="str">
            <v>DOSSIER COMPL. INCLINÉ VE</v>
          </cell>
          <cell r="D3591" t="str">
            <v>RS L’ARRIÈRE L 45 H 30</v>
          </cell>
          <cell r="E3591">
            <v>397.16</v>
          </cell>
          <cell r="F3591" t="str">
            <v>BACKREST COMPL BENT BACKW</v>
          </cell>
        </row>
        <row r="3592">
          <cell r="A3592" t="str">
            <v>3244535-C</v>
          </cell>
          <cell r="B3592" t="str">
            <v>3244535-C</v>
          </cell>
          <cell r="C3592" t="str">
            <v>DOSSIER COMPL. INCLINÉ VE</v>
          </cell>
          <cell r="D3592" t="str">
            <v>RS L’ARRIÈRE L 45 H 35</v>
          </cell>
          <cell r="E3592">
            <v>397.16</v>
          </cell>
          <cell r="F3592" t="str">
            <v>BACKREST COMPL BENT BACKW</v>
          </cell>
        </row>
        <row r="3593">
          <cell r="A3593" t="str">
            <v>3244540-C</v>
          </cell>
          <cell r="B3593" t="str">
            <v>3244540-C</v>
          </cell>
          <cell r="C3593" t="str">
            <v>DOSSIER COMPL. INCLINÉ VE</v>
          </cell>
          <cell r="D3593" t="str">
            <v>RS L’ARRIÈRE L 45 H 40</v>
          </cell>
          <cell r="E3593">
            <v>397.16</v>
          </cell>
          <cell r="F3593" t="str">
            <v>BACKREST COMPL BENT BACKW</v>
          </cell>
        </row>
        <row r="3594">
          <cell r="A3594" t="str">
            <v>3253030-C</v>
          </cell>
          <cell r="B3594" t="str">
            <v>3253030-C</v>
          </cell>
          <cell r="C3594" t="str">
            <v>DOSSIER COMPLET ÉTROIT, R</v>
          </cell>
          <cell r="D3594" t="str">
            <v>ÉTRÉCI L 30 H 30</v>
          </cell>
          <cell r="E3594">
            <v>397.16</v>
          </cell>
          <cell r="F3594" t="str">
            <v>BACKREST COMPL NARROW TAP</v>
          </cell>
        </row>
        <row r="3595">
          <cell r="A3595" t="str">
            <v>3253035-C</v>
          </cell>
          <cell r="B3595" t="str">
            <v>3253035-C</v>
          </cell>
          <cell r="C3595" t="str">
            <v>DOSSIER COMPLET ÉTROIT, R</v>
          </cell>
          <cell r="D3595" t="str">
            <v>ÉTRÉCI L 30 H 35</v>
          </cell>
          <cell r="E3595">
            <v>397.16</v>
          </cell>
          <cell r="F3595" t="str">
            <v>BACKREST COMPL NARROW TAP</v>
          </cell>
        </row>
        <row r="3596">
          <cell r="A3596" t="str">
            <v>3253040-C</v>
          </cell>
          <cell r="B3596" t="str">
            <v>3253040-C</v>
          </cell>
          <cell r="C3596" t="str">
            <v>DOSSIER COMPLET ÉTROIT, R</v>
          </cell>
          <cell r="D3596" t="str">
            <v>ÉTRÉCI L 30 H 40</v>
          </cell>
          <cell r="E3596">
            <v>397.16</v>
          </cell>
          <cell r="F3596" t="str">
            <v>BACKREST COMPL NARROW TAP</v>
          </cell>
        </row>
        <row r="3597">
          <cell r="A3597" t="str">
            <v>3253330-C</v>
          </cell>
          <cell r="B3597" t="str">
            <v>3253330-C</v>
          </cell>
          <cell r="C3597" t="str">
            <v>DOSSIER COMPLET ÉTROIT, R</v>
          </cell>
          <cell r="D3597" t="str">
            <v>ÉTRÉCI L 33 H 30</v>
          </cell>
          <cell r="E3597">
            <v>397.16</v>
          </cell>
          <cell r="F3597" t="str">
            <v>BACKREST COMPL NARROW TAP</v>
          </cell>
        </row>
        <row r="3598">
          <cell r="A3598" t="str">
            <v>3253335-C</v>
          </cell>
          <cell r="B3598" t="str">
            <v>3253335-C</v>
          </cell>
          <cell r="C3598" t="str">
            <v>DOSSIER COMPLET ÉTROIT, R</v>
          </cell>
          <cell r="D3598" t="str">
            <v>ÉTRÉCI L 33 H 35</v>
          </cell>
          <cell r="E3598">
            <v>397.16</v>
          </cell>
          <cell r="F3598" t="str">
            <v>BACKREST COMPL NARROW TAP</v>
          </cell>
        </row>
        <row r="3599">
          <cell r="A3599" t="str">
            <v>3253340-C</v>
          </cell>
          <cell r="B3599" t="str">
            <v>3253340-C</v>
          </cell>
          <cell r="C3599" t="str">
            <v>DOSSIER COMPLET ÉTROIT, R</v>
          </cell>
          <cell r="D3599" t="str">
            <v>ÉTRÉCI L 33 H 40</v>
          </cell>
          <cell r="E3599">
            <v>397.16</v>
          </cell>
          <cell r="F3599" t="str">
            <v>BACKREST COMPL NARROW TAP</v>
          </cell>
        </row>
        <row r="3600">
          <cell r="A3600" t="str">
            <v>3253630-C</v>
          </cell>
          <cell r="B3600" t="str">
            <v>3253630-C</v>
          </cell>
          <cell r="C3600" t="str">
            <v>DOSSIER COMPLET ÉTROIT, R</v>
          </cell>
          <cell r="D3600" t="str">
            <v>ÉTRÉCI L 36 H 30</v>
          </cell>
          <cell r="E3600">
            <v>397.16</v>
          </cell>
          <cell r="F3600" t="str">
            <v>BACKREST COMPL NARROW TAP</v>
          </cell>
        </row>
        <row r="3601">
          <cell r="A3601" t="str">
            <v>3253635-C</v>
          </cell>
          <cell r="B3601" t="str">
            <v>3253635-C</v>
          </cell>
          <cell r="C3601" t="str">
            <v>DOSSIER COMPLET ÉTROIT, R</v>
          </cell>
          <cell r="D3601" t="str">
            <v>ÉTRÉCI L 36 H 35</v>
          </cell>
          <cell r="E3601">
            <v>397.16</v>
          </cell>
          <cell r="F3601" t="str">
            <v>BACKREST COMPL NARROW TAP</v>
          </cell>
        </row>
        <row r="3602">
          <cell r="A3602" t="str">
            <v>3253640-C</v>
          </cell>
          <cell r="B3602" t="str">
            <v>3253640-C</v>
          </cell>
          <cell r="C3602" t="str">
            <v>DOSSIER COMPLET ÉTROIT, R</v>
          </cell>
          <cell r="D3602" t="str">
            <v>ÉTRÉCI L 36 H 40</v>
          </cell>
          <cell r="E3602">
            <v>397.16</v>
          </cell>
          <cell r="F3602" t="str">
            <v>BACKREST COMPL NARROW TAP</v>
          </cell>
        </row>
        <row r="3603">
          <cell r="A3603" t="str">
            <v>3253930-C</v>
          </cell>
          <cell r="B3603" t="str">
            <v>3253930-C</v>
          </cell>
          <cell r="C3603" t="str">
            <v>DOSSIER COMPLET ÉTROIT, R</v>
          </cell>
          <cell r="D3603" t="str">
            <v>ÉTRÉCI L 39 H 30</v>
          </cell>
          <cell r="E3603">
            <v>397.16</v>
          </cell>
          <cell r="F3603" t="str">
            <v>BACKREST COMPL NARROW TAP</v>
          </cell>
        </row>
        <row r="3604">
          <cell r="A3604" t="str">
            <v>3253935-C</v>
          </cell>
          <cell r="B3604" t="str">
            <v>3253935-C</v>
          </cell>
          <cell r="C3604" t="str">
            <v>DOSSIER COMPLET ÉTROIT, R</v>
          </cell>
          <cell r="D3604" t="str">
            <v>ÉTRÉCI L 39 H 35</v>
          </cell>
          <cell r="E3604">
            <v>397.16</v>
          </cell>
          <cell r="F3604" t="str">
            <v>BACKREST COMPL NARROW TAP</v>
          </cell>
        </row>
        <row r="3605">
          <cell r="A3605" t="str">
            <v>3253940-C</v>
          </cell>
          <cell r="B3605" t="str">
            <v>3253940-C</v>
          </cell>
          <cell r="C3605" t="str">
            <v>DOSSIER COMPLET ÉTROIT, R</v>
          </cell>
          <cell r="D3605" t="str">
            <v>ÉTRÉCI L 39 H 40</v>
          </cell>
          <cell r="E3605">
            <v>397.16</v>
          </cell>
          <cell r="F3605" t="str">
            <v>BACKREST COMPL NARROW TAP</v>
          </cell>
        </row>
        <row r="3606">
          <cell r="A3606" t="str">
            <v>3254230-C</v>
          </cell>
          <cell r="B3606" t="str">
            <v>3254230-C</v>
          </cell>
          <cell r="C3606" t="str">
            <v>DOSSIER COMPLET ÉTROIT, R</v>
          </cell>
          <cell r="D3606" t="str">
            <v>ÉTRÉCI L 42 H 30</v>
          </cell>
          <cell r="E3606">
            <v>397.16</v>
          </cell>
          <cell r="F3606" t="str">
            <v>BACKREST COMPL NARROW TAP</v>
          </cell>
        </row>
        <row r="3607">
          <cell r="A3607" t="str">
            <v>3254235-C</v>
          </cell>
          <cell r="B3607" t="str">
            <v>3254235-C</v>
          </cell>
          <cell r="C3607" t="str">
            <v>DOSSIER COMPLET ÉTROIT, R</v>
          </cell>
          <cell r="D3607" t="str">
            <v>ÉTRÉCI L 42 H 35</v>
          </cell>
          <cell r="E3607">
            <v>397.16</v>
          </cell>
          <cell r="F3607" t="str">
            <v>BACKREST COMPL NARROW TAP</v>
          </cell>
        </row>
        <row r="3608">
          <cell r="A3608" t="str">
            <v>3254240-C</v>
          </cell>
          <cell r="B3608" t="str">
            <v>3254240-C</v>
          </cell>
          <cell r="C3608" t="str">
            <v>DOSSIER COMPLET ÉTROIT, R</v>
          </cell>
          <cell r="D3608" t="str">
            <v>ÉTRÉCI L 42 H 40</v>
          </cell>
          <cell r="E3608">
            <v>397.16</v>
          </cell>
          <cell r="F3608" t="str">
            <v>BACKREST COMPL NARROW TAP</v>
          </cell>
        </row>
        <row r="3609">
          <cell r="A3609" t="str">
            <v>3254530-C</v>
          </cell>
          <cell r="B3609" t="str">
            <v>3254530-C</v>
          </cell>
          <cell r="C3609" t="str">
            <v>DOSSIER COMPLET ÉTROIT, R</v>
          </cell>
          <cell r="D3609" t="str">
            <v>ÉTRÉCI L 45 H 30</v>
          </cell>
          <cell r="E3609">
            <v>397.16</v>
          </cell>
          <cell r="F3609" t="str">
            <v>BACKREST COMPL NARROW TAP</v>
          </cell>
        </row>
        <row r="3610">
          <cell r="A3610" t="str">
            <v>3254535-C</v>
          </cell>
          <cell r="B3610" t="str">
            <v>3254535-C</v>
          </cell>
          <cell r="C3610" t="str">
            <v>DOSSIER COMPLET ÉTROIT, R</v>
          </cell>
          <cell r="D3610" t="str">
            <v>ÉTRÉCI L 45 H 35</v>
          </cell>
          <cell r="E3610">
            <v>397.16</v>
          </cell>
          <cell r="F3610" t="str">
            <v>BACKREST COMPL NARROW TAP</v>
          </cell>
        </row>
        <row r="3611">
          <cell r="A3611" t="str">
            <v>3254540-C</v>
          </cell>
          <cell r="B3611" t="str">
            <v>3254540-C</v>
          </cell>
          <cell r="C3611" t="str">
            <v>DOSSIER COMPLET ÉTROIT, R</v>
          </cell>
          <cell r="D3611" t="str">
            <v>ÉTRÉCI L 45 H 40</v>
          </cell>
          <cell r="E3611">
            <v>397.16</v>
          </cell>
          <cell r="F3611" t="str">
            <v>BACKREST COMPL NARROW TAP</v>
          </cell>
        </row>
        <row r="3612">
          <cell r="A3612" t="str">
            <v>3255030-C</v>
          </cell>
          <cell r="B3612" t="str">
            <v>3255030-C</v>
          </cell>
          <cell r="C3612" t="str">
            <v>DOSSIER COMPLET ÉTROIT, R</v>
          </cell>
          <cell r="D3612" t="str">
            <v>ÉTRÉCI L 50 H 30</v>
          </cell>
          <cell r="E3612">
            <v>397.16</v>
          </cell>
          <cell r="F3612" t="str">
            <v>BACKREST COMPL NARROW TAP</v>
          </cell>
        </row>
        <row r="3613">
          <cell r="A3613" t="str">
            <v>3255035-C</v>
          </cell>
          <cell r="B3613" t="str">
            <v>3255035-C</v>
          </cell>
          <cell r="C3613" t="str">
            <v>DOSSIER COMPLET ÉTROIT, R</v>
          </cell>
          <cell r="D3613" t="str">
            <v>ÉTRÉCI L 50 H 35</v>
          </cell>
          <cell r="E3613">
            <v>397.16</v>
          </cell>
          <cell r="F3613" t="str">
            <v>BACKREST COMPL NARROW TAP</v>
          </cell>
        </row>
        <row r="3614">
          <cell r="A3614" t="str">
            <v>3255040-C</v>
          </cell>
          <cell r="B3614" t="str">
            <v>3255040-C</v>
          </cell>
          <cell r="C3614" t="str">
            <v>DOSSIER COMPLET ÉTROIT, R</v>
          </cell>
          <cell r="D3614" t="str">
            <v>ÉTRÉCI L 50 H 40</v>
          </cell>
          <cell r="E3614">
            <v>397.16</v>
          </cell>
          <cell r="F3614" t="str">
            <v>BACKREST COMPL NARROW TAP</v>
          </cell>
        </row>
        <row r="3615">
          <cell r="A3615" t="str">
            <v>3262400-C</v>
          </cell>
          <cell r="B3615" t="str">
            <v>3262400-C</v>
          </cell>
          <cell r="C3615" t="str">
            <v>GARNITURE DOSSIER MICRO L</v>
          </cell>
          <cell r="D3615" t="str">
            <v xml:space="preserve"> 24</v>
          </cell>
          <cell r="E3615" t="e">
            <v>#N/A</v>
          </cell>
          <cell r="F3615" t="str">
            <v>UPHOLSTERY BACK MICRO W 2</v>
          </cell>
        </row>
        <row r="3616">
          <cell r="A3616" t="str">
            <v>3262417-C</v>
          </cell>
          <cell r="B3616" t="str">
            <v>3262417-C</v>
          </cell>
          <cell r="C3616" t="str">
            <v>REVÊTEMENT BAMBINO L 24</v>
          </cell>
          <cell r="D3616" t="str">
            <v xml:space="preserve"> </v>
          </cell>
          <cell r="E3616" t="e">
            <v>#N/A</v>
          </cell>
          <cell r="F3616" t="str">
            <v>UPHOLSTERY BAMBINO W 24</v>
          </cell>
        </row>
        <row r="3617">
          <cell r="A3617" t="str">
            <v>3262418-C</v>
          </cell>
          <cell r="B3617" t="str">
            <v>3262418-C</v>
          </cell>
          <cell r="C3617" t="str">
            <v>REVÊTEMENT BAMBINO L 24 +</v>
          </cell>
          <cell r="D3617" t="str">
            <v>10</v>
          </cell>
          <cell r="E3617" t="e">
            <v>#N/A</v>
          </cell>
          <cell r="F3617" t="str">
            <v>UPHOLSTERY BAMBINO W 24 +</v>
          </cell>
        </row>
        <row r="3618">
          <cell r="A3618" t="str">
            <v>3262700-C</v>
          </cell>
          <cell r="B3618" t="str">
            <v>3262700-C</v>
          </cell>
          <cell r="C3618" t="str">
            <v>GARNITURE DOSSIER MICRO L</v>
          </cell>
          <cell r="D3618" t="str">
            <v xml:space="preserve"> 27</v>
          </cell>
          <cell r="E3618" t="e">
            <v>#N/A</v>
          </cell>
          <cell r="F3618" t="str">
            <v>UPHOLSTERY BACK MICRO W 2</v>
          </cell>
        </row>
        <row r="3619">
          <cell r="A3619" t="str">
            <v>3262717-C</v>
          </cell>
          <cell r="B3619" t="str">
            <v>3262717-C</v>
          </cell>
          <cell r="C3619" t="str">
            <v>GARNITURE BAMBINO L 27</v>
          </cell>
          <cell r="D3619" t="str">
            <v xml:space="preserve"> </v>
          </cell>
          <cell r="E3619" t="e">
            <v>#N/A</v>
          </cell>
          <cell r="F3619" t="str">
            <v>UPHOLSTERY BAMBINO W 27</v>
          </cell>
        </row>
        <row r="3620">
          <cell r="A3620" t="str">
            <v>3263017-C</v>
          </cell>
          <cell r="B3620" t="str">
            <v>3263017-C</v>
          </cell>
          <cell r="C3620" t="str">
            <v>REVÊTEMENT BAMBINO L 30</v>
          </cell>
          <cell r="D3620" t="str">
            <v xml:space="preserve"> </v>
          </cell>
          <cell r="E3620" t="e">
            <v>#N/A</v>
          </cell>
          <cell r="F3620" t="str">
            <v>UPHOLSTERY BAMBINO W 30</v>
          </cell>
        </row>
        <row r="3621">
          <cell r="A3621" t="str">
            <v>3263020-C</v>
          </cell>
          <cell r="B3621" t="str">
            <v>3263020-C</v>
          </cell>
          <cell r="C3621" t="str">
            <v>GARNITURE DOSSIER RÉGLABL</v>
          </cell>
          <cell r="D3621" t="str">
            <v>E L 30 H 20</v>
          </cell>
          <cell r="E3621" t="e">
            <v>#N/A</v>
          </cell>
          <cell r="F3621" t="str">
            <v>ADJUSTABLE UPHOLSTERY BAC</v>
          </cell>
        </row>
        <row r="3622">
          <cell r="A3622" t="str">
            <v>3263025-C</v>
          </cell>
          <cell r="B3622" t="str">
            <v>3263025-C</v>
          </cell>
          <cell r="C3622" t="str">
            <v>GARNITURE DOSSIER RÉGLABL</v>
          </cell>
          <cell r="D3622" t="str">
            <v>E L 30 H 35</v>
          </cell>
          <cell r="E3622" t="e">
            <v>#N/A</v>
          </cell>
          <cell r="F3622" t="str">
            <v>ADJUSTABLE UPHOLSTERY BAC</v>
          </cell>
        </row>
        <row r="3623">
          <cell r="A3623" t="str">
            <v>3263030-C</v>
          </cell>
          <cell r="B3623" t="str">
            <v>3263030-C</v>
          </cell>
          <cell r="C3623" t="str">
            <v>GARNITURE DOSSIER RÉGLABL</v>
          </cell>
          <cell r="D3623" t="str">
            <v>E L 30 H 30</v>
          </cell>
          <cell r="E3623" t="e">
            <v>#N/A</v>
          </cell>
          <cell r="F3623" t="str">
            <v>ADJUSTABLE UPHOLSTERY BAC</v>
          </cell>
        </row>
        <row r="3624">
          <cell r="A3624" t="str">
            <v>3263035-C</v>
          </cell>
          <cell r="B3624" t="str">
            <v>3263035-C</v>
          </cell>
          <cell r="C3624" t="str">
            <v>GARNITURE DOSSIER RÉGLABL</v>
          </cell>
          <cell r="D3624" t="str">
            <v>E L 30 H 35</v>
          </cell>
          <cell r="E3624" t="e">
            <v>#N/A</v>
          </cell>
          <cell r="F3624" t="str">
            <v>ADJUSTABLE UPHOLSTERY BAC</v>
          </cell>
        </row>
        <row r="3625">
          <cell r="A3625" t="str">
            <v>3263040-C</v>
          </cell>
          <cell r="B3625" t="str">
            <v>3263040-C</v>
          </cell>
          <cell r="C3625" t="str">
            <v>GARNITURE DOSSIER RÉGLABL</v>
          </cell>
          <cell r="D3625" t="str">
            <v>E L 30 H 40</v>
          </cell>
          <cell r="E3625" t="e">
            <v>#N/A</v>
          </cell>
          <cell r="F3625" t="str">
            <v>ADJUSTABLE UPHOLSTERY BAC</v>
          </cell>
        </row>
        <row r="3626">
          <cell r="A3626" t="str">
            <v>3263045-C</v>
          </cell>
          <cell r="B3626" t="str">
            <v>3263045-C</v>
          </cell>
          <cell r="C3626" t="str">
            <v>GARNITURE DE DOSSIER RÉGL</v>
          </cell>
          <cell r="D3626" t="str">
            <v>ABLE L 30 H 45</v>
          </cell>
          <cell r="E3626" t="e">
            <v>#N/A</v>
          </cell>
          <cell r="F3626" t="str">
            <v>ADJUSTABLE UPHOLSTERY BAC</v>
          </cell>
        </row>
        <row r="3627">
          <cell r="A3627" t="str">
            <v>3263317-C</v>
          </cell>
          <cell r="B3627" t="str">
            <v>3263317-C</v>
          </cell>
          <cell r="C3627" t="str">
            <v>REVÊTEMENT BAMBINO L 33</v>
          </cell>
          <cell r="D3627" t="str">
            <v xml:space="preserve"> </v>
          </cell>
          <cell r="E3627" t="e">
            <v>#N/A</v>
          </cell>
          <cell r="F3627" t="str">
            <v>UPHOLSTERY BAMBINO W 33</v>
          </cell>
        </row>
        <row r="3628">
          <cell r="A3628" t="str">
            <v>3263318-C</v>
          </cell>
          <cell r="B3628" t="str">
            <v>3263318-C</v>
          </cell>
          <cell r="C3628" t="str">
            <v>REVÊTEMENT BAMBINO L 33 +</v>
          </cell>
          <cell r="D3628" t="str">
            <v>10</v>
          </cell>
          <cell r="E3628" t="e">
            <v>#N/A</v>
          </cell>
          <cell r="F3628" t="str">
            <v>UPHOLSTERY BAMBINO W 33 +</v>
          </cell>
        </row>
        <row r="3629">
          <cell r="A3629" t="str">
            <v>3263320-C</v>
          </cell>
          <cell r="B3629" t="str">
            <v>3263320-C</v>
          </cell>
          <cell r="C3629" t="str">
            <v>GARNITURE DE DOSSIER RÉGL</v>
          </cell>
          <cell r="D3629" t="str">
            <v>ABLE L 33 H 20</v>
          </cell>
          <cell r="E3629" t="e">
            <v>#N/A</v>
          </cell>
          <cell r="F3629" t="str">
            <v>ADJUSTABLE UPHOLSTERY BAC</v>
          </cell>
        </row>
        <row r="3630">
          <cell r="A3630" t="str">
            <v>3263331-C</v>
          </cell>
          <cell r="B3630" t="str">
            <v>3263331-C</v>
          </cell>
          <cell r="C3630" t="str">
            <v>GARNITURE DE DOSSIER RÉGL</v>
          </cell>
          <cell r="D3630" t="str">
            <v>ABLE L 33 H 30</v>
          </cell>
          <cell r="E3630" t="e">
            <v>#N/A</v>
          </cell>
          <cell r="F3630" t="str">
            <v>ADJUSTABLE UPHOLSTERY BAC</v>
          </cell>
        </row>
        <row r="3631">
          <cell r="A3631" t="str">
            <v>3263620-C</v>
          </cell>
          <cell r="B3631" t="str">
            <v>3263620-C</v>
          </cell>
          <cell r="C3631" t="str">
            <v>GARNITURE DE DOSSIER RÉGL</v>
          </cell>
          <cell r="D3631" t="str">
            <v>ABLE L 36 H 20</v>
          </cell>
          <cell r="E3631" t="e">
            <v>#N/A</v>
          </cell>
          <cell r="F3631" t="str">
            <v>ADJUSTABLE UPHOLSTERY BAC</v>
          </cell>
        </row>
        <row r="3632">
          <cell r="A3632" t="str">
            <v>3263920-C</v>
          </cell>
          <cell r="B3632" t="str">
            <v>3263920-C</v>
          </cell>
          <cell r="C3632" t="str">
            <v>GARNITURE DE DOSSIER RÉGL</v>
          </cell>
          <cell r="D3632" t="str">
            <v>ABLE L 39 H 20</v>
          </cell>
          <cell r="E3632" t="e">
            <v>#N/A</v>
          </cell>
          <cell r="F3632" t="str">
            <v>ADJUSTABLE UPHOLSTERY BAC</v>
          </cell>
        </row>
        <row r="3633">
          <cell r="A3633" t="str">
            <v>3264220-C</v>
          </cell>
          <cell r="B3633" t="str">
            <v>3264220-C</v>
          </cell>
          <cell r="C3633" t="str">
            <v>GARNITURE DE DOSSIER RÉGL</v>
          </cell>
          <cell r="D3633" t="str">
            <v>ABLE L 42 H 20</v>
          </cell>
          <cell r="E3633" t="e">
            <v>#N/A</v>
          </cell>
          <cell r="F3633" t="str">
            <v>ADJUSTABLE UPHOLSTERY BAC</v>
          </cell>
        </row>
        <row r="3634">
          <cell r="A3634" t="str">
            <v>3264520-C</v>
          </cell>
          <cell r="B3634" t="str">
            <v>3264520-C</v>
          </cell>
          <cell r="C3634" t="str">
            <v>GARNITURE RÉGLABLE DOSSIE</v>
          </cell>
          <cell r="D3634" t="str">
            <v>R 45 H20</v>
          </cell>
          <cell r="E3634" t="e">
            <v>#N/A</v>
          </cell>
          <cell r="F3634" t="str">
            <v>ADJUSTABLE UPHOLSTERY BAC</v>
          </cell>
        </row>
        <row r="3635">
          <cell r="A3635" t="str">
            <v>3264530LB</v>
          </cell>
          <cell r="B3635" t="str">
            <v>3264530LB</v>
          </cell>
          <cell r="C3635" t="str">
            <v>GARNITURE DE DOSSIER RÉGL</v>
          </cell>
          <cell r="D3635" t="str">
            <v>ABLE LIGHT L 45 H 30</v>
          </cell>
          <cell r="E3635">
            <v>281</v>
          </cell>
          <cell r="F3635" t="str">
            <v>ADJUSTABLE UPHOLSTERY BAC</v>
          </cell>
        </row>
        <row r="3636">
          <cell r="A3636" t="str">
            <v>3264530LB-C</v>
          </cell>
          <cell r="B3636" t="str">
            <v>3264530LB-C</v>
          </cell>
          <cell r="C3636" t="str">
            <v>GARNITURE DE DOSSIER RÉGL</v>
          </cell>
          <cell r="D3636" t="str">
            <v>ABLE LIGHT L 45 H 30</v>
          </cell>
          <cell r="E3636" t="e">
            <v>#N/A</v>
          </cell>
          <cell r="F3636" t="str">
            <v>ADJUSTABLE UPHOLSTERY BAC</v>
          </cell>
        </row>
        <row r="3637">
          <cell r="A3637" t="str">
            <v>3265035-C</v>
          </cell>
          <cell r="B3637" t="str">
            <v>3265035-C</v>
          </cell>
          <cell r="C3637" t="str">
            <v>GARNITURE RÉGLABLE DOSSIE</v>
          </cell>
          <cell r="D3637" t="str">
            <v>R 50 H35</v>
          </cell>
          <cell r="E3637" t="e">
            <v>#N/A</v>
          </cell>
          <cell r="F3637" t="str">
            <v>ADJUSTABLE UPHOLSTERY BAC</v>
          </cell>
        </row>
        <row r="3638">
          <cell r="A3638" t="str">
            <v>3265040-C</v>
          </cell>
          <cell r="B3638" t="str">
            <v>3265040-C</v>
          </cell>
          <cell r="C3638" t="str">
            <v>GARNITURE RÉGLABLE DOSSIE</v>
          </cell>
          <cell r="D3638" t="str">
            <v>R 50 H40</v>
          </cell>
          <cell r="E3638" t="e">
            <v>#N/A</v>
          </cell>
          <cell r="F3638" t="str">
            <v>ADJUSTABLE UPHOLSTERY BAC</v>
          </cell>
        </row>
        <row r="3639">
          <cell r="A3639" t="str">
            <v>3266101-C</v>
          </cell>
          <cell r="B3639" t="str">
            <v>3266101-C</v>
          </cell>
          <cell r="C3639" t="str">
            <v>GARNITURE DOSSIER, PARTIE</v>
          </cell>
          <cell r="D3639" t="str">
            <v xml:space="preserve"> SUPÉRIEURE</v>
          </cell>
          <cell r="E3639" t="e">
            <v>#N/A</v>
          </cell>
          <cell r="F3639" t="str">
            <v>BACKREST UPHOLSTERY UPPER</v>
          </cell>
        </row>
        <row r="3640">
          <cell r="A3640" t="str">
            <v>3272420-C</v>
          </cell>
          <cell r="B3640" t="str">
            <v>3272420-C</v>
          </cell>
          <cell r="C3640" t="str">
            <v>GARNITURE D'ASSISE MICRO</v>
          </cell>
          <cell r="D3640" t="str">
            <v>L24</v>
          </cell>
          <cell r="E3640" t="e">
            <v>#N/A</v>
          </cell>
          <cell r="F3640" t="str">
            <v>SEAT UPHOLSTERY MICRO W 2</v>
          </cell>
        </row>
        <row r="3641">
          <cell r="A3641" t="str">
            <v>3272421-C</v>
          </cell>
          <cell r="B3641" t="str">
            <v>3272421-C</v>
          </cell>
          <cell r="C3641" t="str">
            <v>GARNITURE D'ASSISE MICRO</v>
          </cell>
          <cell r="D3641" t="str">
            <v>L24 LONG</v>
          </cell>
          <cell r="E3641" t="e">
            <v>#N/A</v>
          </cell>
          <cell r="F3641" t="str">
            <v>SEAT UPHOLSTERY MICRO W 2</v>
          </cell>
        </row>
        <row r="3642">
          <cell r="A3642" t="str">
            <v>3272430-C</v>
          </cell>
          <cell r="B3642" t="str">
            <v>3272430-C</v>
          </cell>
          <cell r="C3642" t="str">
            <v>GARNITURE D'ASSISE MICRO</v>
          </cell>
          <cell r="D3642" t="str">
            <v>24</v>
          </cell>
          <cell r="E3642" t="e">
            <v>#N/A</v>
          </cell>
          <cell r="F3642" t="str">
            <v>SEAT UPHOLSTERY MICRO 24</v>
          </cell>
        </row>
        <row r="3643">
          <cell r="A3643" t="str">
            <v>3272431-C</v>
          </cell>
          <cell r="B3643" t="str">
            <v>3272431-C</v>
          </cell>
          <cell r="C3643" t="str">
            <v>GARNITURE D'ASSISE MICRO</v>
          </cell>
          <cell r="D3643" t="str">
            <v>24 LONG</v>
          </cell>
          <cell r="E3643" t="e">
            <v>#N/A</v>
          </cell>
          <cell r="F3643" t="str">
            <v>SEAT UPHOLSTERY MICRO 24</v>
          </cell>
        </row>
        <row r="3644">
          <cell r="A3644" t="str">
            <v>3272432-C</v>
          </cell>
          <cell r="B3644" t="str">
            <v>3272432-C</v>
          </cell>
          <cell r="C3644" t="str">
            <v>GARNITURE D’ASSISE BAMBIN</v>
          </cell>
          <cell r="D3644" t="str">
            <v>O 24</v>
          </cell>
          <cell r="E3644" t="e">
            <v>#N/A</v>
          </cell>
          <cell r="F3644" t="str">
            <v>SEAT UPHOLSTERY BAMBINO 2</v>
          </cell>
        </row>
        <row r="3645">
          <cell r="A3645" t="str">
            <v>3272433-C</v>
          </cell>
          <cell r="B3645" t="str">
            <v>3272433-C</v>
          </cell>
          <cell r="C3645" t="str">
            <v>GARNITURE D’ASSISE COMPL.</v>
          </cell>
          <cell r="D3645" t="str">
            <v xml:space="preserve"> BAMBINO 24 ABD</v>
          </cell>
          <cell r="E3645" t="e">
            <v>#N/A</v>
          </cell>
          <cell r="F3645" t="str">
            <v>SEAT UPHOLSTERY COMPL BAM</v>
          </cell>
        </row>
        <row r="3646">
          <cell r="A3646" t="str">
            <v>3272499-C</v>
          </cell>
          <cell r="B3646" t="str">
            <v>3272499-C</v>
          </cell>
          <cell r="C3646" t="str">
            <v>FIXATION DE GARNITURE MIC</v>
          </cell>
          <cell r="D3646" t="str">
            <v>RO</v>
          </cell>
          <cell r="E3646" t="e">
            <v>#N/A</v>
          </cell>
          <cell r="F3646" t="str">
            <v>UPHOLSERY ATTACHMENT MICR</v>
          </cell>
        </row>
        <row r="3647">
          <cell r="A3647" t="str">
            <v>3272720-C</v>
          </cell>
          <cell r="B3647" t="str">
            <v>3272720-C</v>
          </cell>
          <cell r="C3647" t="str">
            <v>GARNITURE D'ASSISE MICRO</v>
          </cell>
          <cell r="D3647" t="str">
            <v>L27</v>
          </cell>
          <cell r="E3647" t="e">
            <v>#N/A</v>
          </cell>
          <cell r="F3647" t="str">
            <v>SEAT UPHOLSTERY MICRO W 2</v>
          </cell>
        </row>
        <row r="3648">
          <cell r="A3648" t="str">
            <v>3272721-C</v>
          </cell>
          <cell r="B3648" t="str">
            <v>3272721-C</v>
          </cell>
          <cell r="C3648" t="str">
            <v>GARNITURE D'ASSISE MICRO</v>
          </cell>
          <cell r="D3648" t="str">
            <v>L27 LONG</v>
          </cell>
          <cell r="E3648" t="e">
            <v>#N/A</v>
          </cell>
          <cell r="F3648" t="str">
            <v>SEAT UPHOLSTERY MICRO W 2</v>
          </cell>
        </row>
        <row r="3649">
          <cell r="A3649" t="str">
            <v>3272729-C</v>
          </cell>
          <cell r="B3649" t="str">
            <v>3272729-C</v>
          </cell>
          <cell r="C3649" t="str">
            <v>GARNITURE D'ASSISE MICRO</v>
          </cell>
          <cell r="D3649" t="str">
            <v>27</v>
          </cell>
          <cell r="E3649" t="e">
            <v>#N/A</v>
          </cell>
          <cell r="F3649" t="str">
            <v>SEAT UPHOLSTERY MICRO 27</v>
          </cell>
        </row>
        <row r="3650">
          <cell r="A3650" t="str">
            <v>3272730-C</v>
          </cell>
          <cell r="B3650" t="str">
            <v>3272730-C</v>
          </cell>
          <cell r="C3650" t="str">
            <v>GARNITURE D'ASSISE AVEC B</v>
          </cell>
          <cell r="D3650" t="str">
            <v>ARRE BAMBINO 27</v>
          </cell>
          <cell r="E3650" t="e">
            <v>#N/A</v>
          </cell>
          <cell r="F3650" t="str">
            <v>SEAT UPHOLSTERY W BAR BAM</v>
          </cell>
        </row>
        <row r="3651">
          <cell r="A3651" t="str">
            <v>3272731-C</v>
          </cell>
          <cell r="B3651" t="str">
            <v>3272731-C</v>
          </cell>
          <cell r="C3651" t="str">
            <v>GARNITURE D'ASSISE MICRO</v>
          </cell>
          <cell r="D3651" t="str">
            <v>27 LONG</v>
          </cell>
          <cell r="E3651" t="e">
            <v>#N/A</v>
          </cell>
          <cell r="F3651" t="str">
            <v>SEAT UPHOLSTERY MICRO 27</v>
          </cell>
        </row>
        <row r="3652">
          <cell r="A3652" t="str">
            <v>3272733-C</v>
          </cell>
          <cell r="B3652" t="str">
            <v>3272733-C</v>
          </cell>
          <cell r="C3652" t="str">
            <v>GARNITURE D’ASSISE COMPL.</v>
          </cell>
          <cell r="D3652" t="str">
            <v xml:space="preserve"> BAMBINO 27 ABD</v>
          </cell>
          <cell r="E3652" t="e">
            <v>#N/A</v>
          </cell>
          <cell r="F3652" t="str">
            <v>SEAT UPHOLSTERY COMPL BAM</v>
          </cell>
        </row>
        <row r="3653">
          <cell r="A3653" t="str">
            <v>3272740-C</v>
          </cell>
          <cell r="B3653" t="str">
            <v>3272740-C</v>
          </cell>
          <cell r="C3653" t="str">
            <v>EXTENSION D’ASSISE MICRO</v>
          </cell>
          <cell r="D3653" t="str">
            <v>27</v>
          </cell>
          <cell r="E3653" t="e">
            <v>#N/A</v>
          </cell>
          <cell r="F3653" t="str">
            <v>SEAT EXTENSION MICRO 27</v>
          </cell>
        </row>
        <row r="3654">
          <cell r="A3654" t="str">
            <v>3273015-C</v>
          </cell>
          <cell r="B3654" t="str">
            <v>3273015-C</v>
          </cell>
          <cell r="C3654" t="str">
            <v>EXTENSION D’ASSISE BAMBIN</v>
          </cell>
          <cell r="D3654" t="str">
            <v>O 30</v>
          </cell>
          <cell r="E3654" t="e">
            <v>#N/A</v>
          </cell>
          <cell r="F3654" t="str">
            <v>SEAT EXTENSION BAMBINO 30</v>
          </cell>
        </row>
        <row r="3655">
          <cell r="A3655" t="str">
            <v>3273030-C</v>
          </cell>
          <cell r="B3655" t="str">
            <v>3273030-C</v>
          </cell>
          <cell r="C3655" t="str">
            <v>GARNITURE D'ASSISE AVEC B</v>
          </cell>
          <cell r="D3655" t="str">
            <v>ARRE BAMBINO 30</v>
          </cell>
          <cell r="E3655" t="e">
            <v>#N/A</v>
          </cell>
          <cell r="F3655" t="str">
            <v>SEAT UPHOLSTERY W BAR BAM</v>
          </cell>
        </row>
        <row r="3656">
          <cell r="A3656" t="str">
            <v>3273033-C</v>
          </cell>
          <cell r="B3656" t="str">
            <v>3273033-C</v>
          </cell>
          <cell r="C3656" t="str">
            <v>GARNITURE D’ASSISE COMPL.</v>
          </cell>
          <cell r="D3656" t="str">
            <v xml:space="preserve"> BAMBINO 30 ABD</v>
          </cell>
          <cell r="E3656" t="e">
            <v>#N/A</v>
          </cell>
          <cell r="F3656" t="str">
            <v>SEAT UPHOLSTERY COMPL BAM</v>
          </cell>
        </row>
        <row r="3657">
          <cell r="A3657" t="str">
            <v>3273035-C</v>
          </cell>
          <cell r="B3657" t="str">
            <v>3273035-C</v>
          </cell>
          <cell r="C3657" t="str">
            <v>GARNITURE D'ASSISE AVEC B</v>
          </cell>
          <cell r="D3657" t="str">
            <v>ARRE SHORT 30</v>
          </cell>
          <cell r="E3657" t="e">
            <v>#N/A</v>
          </cell>
          <cell r="F3657" t="str">
            <v>SEAT UPHOLSTERY W BAR SHO</v>
          </cell>
        </row>
        <row r="3658">
          <cell r="A3658" t="str">
            <v>3273036-C</v>
          </cell>
          <cell r="B3658" t="str">
            <v>3273036-C</v>
          </cell>
          <cell r="C3658" t="str">
            <v>GARNITURE D'ASSISE AVEC B</v>
          </cell>
          <cell r="D3658" t="str">
            <v>ARRE S2 SHORT 30</v>
          </cell>
          <cell r="E3658" t="e">
            <v>#N/A</v>
          </cell>
          <cell r="F3658" t="str">
            <v>SEAT UPHOLSTERY W BAR S2</v>
          </cell>
        </row>
        <row r="3659">
          <cell r="A3659" t="str">
            <v>3273038-C</v>
          </cell>
          <cell r="B3659" t="str">
            <v>3273038-C</v>
          </cell>
          <cell r="C3659" t="str">
            <v>GARNITURE D'ASSISE S2 SHO</v>
          </cell>
          <cell r="D3659" t="str">
            <v>RT 30, RÉGLABLE</v>
          </cell>
          <cell r="E3659" t="e">
            <v>#N/A</v>
          </cell>
          <cell r="F3659" t="str">
            <v>SEAT UPHOLSTERY S2 SHORT</v>
          </cell>
        </row>
        <row r="3660">
          <cell r="A3660" t="str">
            <v>3273310-C</v>
          </cell>
          <cell r="B3660" t="str">
            <v>3273310-C</v>
          </cell>
          <cell r="C3660" t="str">
            <v>GARNITURE D'ASSISE X AVEC</v>
          </cell>
          <cell r="D3660" t="str">
            <v xml:space="preserve"> BARRE COURTE 33</v>
          </cell>
          <cell r="E3660" t="e">
            <v>#N/A</v>
          </cell>
          <cell r="F3660" t="str">
            <v>SEAT UPPHOLSTERY X W BAR</v>
          </cell>
        </row>
        <row r="3661">
          <cell r="A3661" t="str">
            <v>3273312-C</v>
          </cell>
          <cell r="B3661" t="str">
            <v>3273312-C</v>
          </cell>
          <cell r="C3661" t="str">
            <v>GARNITURE D'ASSISE X 33 C</v>
          </cell>
          <cell r="D3661" t="str">
            <v>OURTE COMPL</v>
          </cell>
          <cell r="E3661" t="e">
            <v>#N/A</v>
          </cell>
          <cell r="F3661" t="str">
            <v>SEAT UPPHOLSTERY X 33 SHO</v>
          </cell>
        </row>
        <row r="3662">
          <cell r="A3662" t="str">
            <v>3273314-C</v>
          </cell>
          <cell r="B3662" t="str">
            <v>3273314-C</v>
          </cell>
          <cell r="C3662" t="str">
            <v>GARNITURE D'ASSISE U2 33</v>
          </cell>
          <cell r="D3662" t="str">
            <v>COMPL</v>
          </cell>
          <cell r="E3662" t="e">
            <v>#N/A</v>
          </cell>
          <cell r="F3662" t="str">
            <v>SEAT UPHOLSTERY U2 33 COM</v>
          </cell>
        </row>
        <row r="3663">
          <cell r="A3663" t="str">
            <v>3273318-C</v>
          </cell>
          <cell r="B3663" t="str">
            <v>3273318-C</v>
          </cell>
          <cell r="C3663" t="str">
            <v>SANGLE DE SERRAGE X ASSIS</v>
          </cell>
          <cell r="D3663" t="str">
            <v>E 33</v>
          </cell>
          <cell r="E3663" t="e">
            <v>#N/A</v>
          </cell>
          <cell r="F3663" t="str">
            <v>TENSION STRAP X SEAT 33</v>
          </cell>
        </row>
        <row r="3664">
          <cell r="A3664" t="str">
            <v>3273330-C</v>
          </cell>
          <cell r="B3664" t="str">
            <v>3273330-C</v>
          </cell>
          <cell r="C3664" t="str">
            <v>GARNITURE D'ASSISE AVEC B</v>
          </cell>
          <cell r="D3664" t="str">
            <v>ARRE BAMBINO 33</v>
          </cell>
          <cell r="E3664" t="e">
            <v>#N/A</v>
          </cell>
          <cell r="F3664" t="str">
            <v>SEAT UPHOLSTERY W BAR BAM</v>
          </cell>
        </row>
        <row r="3665">
          <cell r="A3665" t="str">
            <v>3273333-C</v>
          </cell>
          <cell r="B3665" t="str">
            <v>3273333-C</v>
          </cell>
          <cell r="C3665" t="str">
            <v>GARNITURE D’ASSISE COMPLÈ</v>
          </cell>
          <cell r="D3665" t="str">
            <v>TE BAMBINO 33 ABD</v>
          </cell>
          <cell r="E3665" t="e">
            <v>#N/A</v>
          </cell>
          <cell r="F3665" t="str">
            <v>SEAT UPHOLSTERY COMPL BAM</v>
          </cell>
        </row>
        <row r="3666">
          <cell r="A3666" t="str">
            <v>3273335-C</v>
          </cell>
          <cell r="B3666" t="str">
            <v>3273335-C</v>
          </cell>
          <cell r="C3666" t="str">
            <v>GARNITURE D'ASSISE AVEC B</v>
          </cell>
          <cell r="D3666" t="str">
            <v>ARRE COURTE 33</v>
          </cell>
          <cell r="E3666" t="e">
            <v>#N/A</v>
          </cell>
          <cell r="F3666" t="str">
            <v>SEAT UPHOLSLTERY W BAR SH</v>
          </cell>
        </row>
        <row r="3667">
          <cell r="A3667" t="str">
            <v>3273336-C</v>
          </cell>
          <cell r="B3667" t="str">
            <v>3273336-C</v>
          </cell>
          <cell r="C3667" t="str">
            <v>GARNITURE D'ASSISE AVEC B</v>
          </cell>
          <cell r="D3667" t="str">
            <v>ARRE S2 SHORT 33</v>
          </cell>
          <cell r="E3667" t="e">
            <v>#N/A</v>
          </cell>
          <cell r="F3667" t="str">
            <v>SEAT UPHOLSTERY W BAR S2</v>
          </cell>
        </row>
        <row r="3668">
          <cell r="A3668" t="str">
            <v>3273340-C</v>
          </cell>
          <cell r="B3668" t="str">
            <v>3273340-C</v>
          </cell>
          <cell r="C3668" t="str">
            <v>GARNITURE D'ASSISE AVEC B</v>
          </cell>
          <cell r="D3668" t="str">
            <v>ARRE 33</v>
          </cell>
          <cell r="E3668" t="e">
            <v>#N/A</v>
          </cell>
          <cell r="F3668" t="str">
            <v>SEAT UPHOLSTERY W BAR 33</v>
          </cell>
        </row>
        <row r="3669">
          <cell r="A3669" t="str">
            <v>3273610-C</v>
          </cell>
          <cell r="B3669" t="str">
            <v>3273610-C</v>
          </cell>
          <cell r="C3669" t="str">
            <v>GARNITURE D'ASSISE X AVEC</v>
          </cell>
          <cell r="D3669" t="str">
            <v xml:space="preserve"> BARRE COURTE 36</v>
          </cell>
          <cell r="E3669" t="e">
            <v>#N/A</v>
          </cell>
          <cell r="F3669" t="str">
            <v>SEAT UPPHOLSTERY X W BAR</v>
          </cell>
        </row>
        <row r="3670">
          <cell r="A3670" t="str">
            <v>3273612-C</v>
          </cell>
          <cell r="B3670" t="str">
            <v>3273612-C</v>
          </cell>
          <cell r="C3670" t="str">
            <v>GARNITURE D'ASSISE X 36 C</v>
          </cell>
          <cell r="D3670" t="str">
            <v>OURTE COMPL</v>
          </cell>
          <cell r="E3670" t="e">
            <v>#N/A</v>
          </cell>
          <cell r="F3670" t="str">
            <v>SEAT UPPHOLSTERY X 36 SHO</v>
          </cell>
        </row>
        <row r="3671">
          <cell r="A3671" t="str">
            <v>3273614-C</v>
          </cell>
          <cell r="B3671" t="str">
            <v>3273614-C</v>
          </cell>
          <cell r="C3671" t="str">
            <v>GARNITURE D'ASSISE U2 36</v>
          </cell>
          <cell r="D3671" t="str">
            <v>COMPL</v>
          </cell>
          <cell r="E3671" t="e">
            <v>#N/A</v>
          </cell>
          <cell r="F3671" t="str">
            <v>SEAT UPHOLSTERY U2 36 COM</v>
          </cell>
        </row>
        <row r="3672">
          <cell r="A3672" t="str">
            <v>3273618-C</v>
          </cell>
          <cell r="B3672" t="str">
            <v>3273618-C</v>
          </cell>
          <cell r="C3672" t="str">
            <v>SANGLE DE SERRAGE ASSISE</v>
          </cell>
          <cell r="D3672" t="str">
            <v>X 36</v>
          </cell>
          <cell r="E3672" t="e">
            <v>#N/A</v>
          </cell>
          <cell r="F3672" t="str">
            <v>TENSION STRAP X SEAT 36</v>
          </cell>
        </row>
        <row r="3673">
          <cell r="A3673" t="str">
            <v>3273635-C</v>
          </cell>
          <cell r="B3673" t="str">
            <v>3273635-C</v>
          </cell>
          <cell r="C3673" t="str">
            <v>GARNITURE D'ASSISE AVEC B</v>
          </cell>
          <cell r="D3673" t="str">
            <v>ARRE SHORT 36</v>
          </cell>
          <cell r="E3673" t="e">
            <v>#N/A</v>
          </cell>
          <cell r="F3673" t="str">
            <v>SEAT UPHOLSTERY W BAR SHO</v>
          </cell>
        </row>
        <row r="3674">
          <cell r="A3674" t="str">
            <v>3273636-C</v>
          </cell>
          <cell r="B3674" t="str">
            <v>3273636-C</v>
          </cell>
          <cell r="C3674" t="str">
            <v>GARNITURE D'ASSISE AVEC B</v>
          </cell>
          <cell r="D3674" t="str">
            <v>ARRE S2 SHORT 36</v>
          </cell>
          <cell r="E3674" t="e">
            <v>#N/A</v>
          </cell>
          <cell r="F3674" t="str">
            <v>SEAT UPHOLSTERY W BAR S2</v>
          </cell>
        </row>
        <row r="3675">
          <cell r="A3675" t="str">
            <v>3273640-C</v>
          </cell>
          <cell r="B3675" t="str">
            <v>3273640-C</v>
          </cell>
          <cell r="C3675" t="str">
            <v>GARNITURE D'ASSISE AVEC B</v>
          </cell>
          <cell r="D3675" t="str">
            <v>ARRE 36 (376 MM)</v>
          </cell>
          <cell r="E3675" t="e">
            <v>#N/A</v>
          </cell>
          <cell r="F3675" t="str">
            <v>SEAT UPHOLSTERY W BAR 36</v>
          </cell>
        </row>
        <row r="3676">
          <cell r="A3676" t="str">
            <v>3273645-C</v>
          </cell>
          <cell r="B3676" t="str">
            <v>3273645-C</v>
          </cell>
          <cell r="C3676" t="str">
            <v>GARNITURE D'ASSISE AVEC B</v>
          </cell>
          <cell r="D3676" t="str">
            <v>ARRE 36 LARGE</v>
          </cell>
          <cell r="E3676" t="e">
            <v>#N/A</v>
          </cell>
          <cell r="F3676" t="str">
            <v>SEAT UPHOLSTERY W BAR 36</v>
          </cell>
        </row>
        <row r="3677">
          <cell r="A3677" t="str">
            <v>3273910-C</v>
          </cell>
          <cell r="B3677" t="str">
            <v>3273910-C</v>
          </cell>
          <cell r="C3677" t="str">
            <v>HOUSSE DE SIÈGE X AVEC BA</v>
          </cell>
          <cell r="D3677" t="str">
            <v>RRE SHORT 39</v>
          </cell>
          <cell r="E3677" t="e">
            <v>#N/A</v>
          </cell>
          <cell r="F3677" t="str">
            <v>SEAT UPPHOLSTERY X W BAR</v>
          </cell>
        </row>
        <row r="3678">
          <cell r="A3678" t="str">
            <v>3273912-C</v>
          </cell>
          <cell r="B3678" t="str">
            <v>3273912-C</v>
          </cell>
          <cell r="C3678" t="str">
            <v>GARNITURE D'ASSISE X 39 C</v>
          </cell>
          <cell r="D3678" t="str">
            <v>OURT COMPL</v>
          </cell>
          <cell r="E3678" t="e">
            <v>#N/A</v>
          </cell>
          <cell r="F3678" t="str">
            <v>SEAT UPPHOLSTERY X 39 SHO</v>
          </cell>
        </row>
        <row r="3679">
          <cell r="A3679" t="str">
            <v>3273914-C</v>
          </cell>
          <cell r="B3679" t="str">
            <v>3273914-C</v>
          </cell>
          <cell r="C3679" t="str">
            <v>GARNITURE D'ASSISE U2 39</v>
          </cell>
          <cell r="D3679" t="str">
            <v>COMPL</v>
          </cell>
          <cell r="E3679" t="e">
            <v>#N/A</v>
          </cell>
          <cell r="F3679" t="str">
            <v>SEAT UPHOLSTERY U2 39 COM</v>
          </cell>
        </row>
        <row r="3680">
          <cell r="A3680" t="str">
            <v>3273918-C</v>
          </cell>
          <cell r="B3680" t="str">
            <v>3273918-C</v>
          </cell>
          <cell r="C3680" t="str">
            <v>SANGLE DE SERRAGE X ASSIS</v>
          </cell>
          <cell r="D3680" t="str">
            <v>E 39</v>
          </cell>
          <cell r="E3680" t="e">
            <v>#N/A</v>
          </cell>
          <cell r="F3680" t="str">
            <v>TENSION STRAP X SEAT 39</v>
          </cell>
        </row>
        <row r="3681">
          <cell r="A3681" t="str">
            <v>3273935-C</v>
          </cell>
          <cell r="B3681" t="str">
            <v>3273935-C</v>
          </cell>
          <cell r="C3681" t="str">
            <v>GARNITURE D'ASSISE AVEC B</v>
          </cell>
          <cell r="D3681" t="str">
            <v>ARRE SHORT 39</v>
          </cell>
          <cell r="E3681" t="e">
            <v>#N/A</v>
          </cell>
          <cell r="F3681" t="str">
            <v>SEAT UPHOLSTERY W BAR SHO</v>
          </cell>
        </row>
        <row r="3682">
          <cell r="A3682" t="str">
            <v>3273936-C</v>
          </cell>
          <cell r="B3682" t="str">
            <v>3273936-C</v>
          </cell>
          <cell r="C3682" t="str">
            <v>GARNITURE D'ASSISE AVEC B</v>
          </cell>
          <cell r="D3682" t="str">
            <v>ARRE S2 SHORT 39</v>
          </cell>
          <cell r="E3682" t="e">
            <v>#N/A</v>
          </cell>
          <cell r="F3682" t="str">
            <v>SEAT UPHOLSTERY W BAR S2</v>
          </cell>
        </row>
        <row r="3683">
          <cell r="A3683" t="str">
            <v>3273940-C</v>
          </cell>
          <cell r="B3683" t="str">
            <v>3273940-C</v>
          </cell>
          <cell r="C3683" t="str">
            <v>GARNITURE D'ASSISE AVEC B</v>
          </cell>
          <cell r="D3683" t="str">
            <v>ARRE 39 (376 MM)</v>
          </cell>
          <cell r="E3683" t="e">
            <v>#N/A</v>
          </cell>
          <cell r="F3683" t="str">
            <v>SEAT UPHOLSTERY W BAR 39</v>
          </cell>
        </row>
        <row r="3684">
          <cell r="A3684" t="str">
            <v>3273945-C</v>
          </cell>
          <cell r="B3684" t="str">
            <v>3273945-C</v>
          </cell>
          <cell r="C3684" t="str">
            <v>GARNITURE D'ASSISE AVEC B</v>
          </cell>
          <cell r="D3684" t="str">
            <v>ARRE 39 LARGE</v>
          </cell>
          <cell r="E3684" t="e">
            <v>#N/A</v>
          </cell>
          <cell r="F3684" t="str">
            <v>SEAT UPHOLSTERY W BAR 39</v>
          </cell>
        </row>
        <row r="3685">
          <cell r="A3685" t="str">
            <v>3274210-C</v>
          </cell>
          <cell r="B3685" t="str">
            <v>3274210-C</v>
          </cell>
          <cell r="C3685" t="str">
            <v>GARNITURE D'ASSISE X AVEC</v>
          </cell>
          <cell r="D3685" t="str">
            <v xml:space="preserve"> BARRE COURTE 42</v>
          </cell>
          <cell r="E3685" t="e">
            <v>#N/A</v>
          </cell>
          <cell r="F3685" t="str">
            <v>SEAT UPPHOLSTERY X W BAR</v>
          </cell>
        </row>
        <row r="3686">
          <cell r="A3686" t="str">
            <v>3274212-C</v>
          </cell>
          <cell r="B3686" t="str">
            <v>3274212-C</v>
          </cell>
          <cell r="C3686" t="str">
            <v>GARNITURE D'ASSISE X 42 C</v>
          </cell>
          <cell r="D3686" t="str">
            <v>OURTE COMPL</v>
          </cell>
          <cell r="E3686" t="e">
            <v>#N/A</v>
          </cell>
          <cell r="F3686" t="str">
            <v>SEAT UPPHOLSTERY X 42 SHO</v>
          </cell>
        </row>
        <row r="3687">
          <cell r="A3687" t="str">
            <v>3274214-C</v>
          </cell>
          <cell r="B3687" t="str">
            <v>3274214-C</v>
          </cell>
          <cell r="C3687" t="str">
            <v>GARNITURE D'ASSISE U2 42</v>
          </cell>
          <cell r="D3687" t="str">
            <v>COMPL</v>
          </cell>
          <cell r="E3687" t="e">
            <v>#N/A</v>
          </cell>
          <cell r="F3687" t="str">
            <v>SEAT UPHOLSTERY U2 42 COM</v>
          </cell>
        </row>
        <row r="3688">
          <cell r="A3688" t="str">
            <v>3274218-C</v>
          </cell>
          <cell r="B3688" t="str">
            <v>3274218-C</v>
          </cell>
          <cell r="C3688" t="str">
            <v>SANGLE DE SERRAGE X ASSIS</v>
          </cell>
          <cell r="D3688" t="str">
            <v>E 42</v>
          </cell>
          <cell r="E3688" t="e">
            <v>#N/A</v>
          </cell>
          <cell r="F3688" t="str">
            <v>TENSION STRAP X SEAT 42</v>
          </cell>
        </row>
        <row r="3689">
          <cell r="A3689" t="str">
            <v>3274235-C</v>
          </cell>
          <cell r="B3689" t="str">
            <v>3274235-C</v>
          </cell>
          <cell r="C3689" t="str">
            <v>GARNITURE D'ASSISE AVEC B</v>
          </cell>
          <cell r="D3689" t="str">
            <v>ARRE SHORT 42</v>
          </cell>
          <cell r="E3689" t="e">
            <v>#N/A</v>
          </cell>
          <cell r="F3689" t="str">
            <v>SEAT UPHOLSTERY W BAR SHO</v>
          </cell>
        </row>
        <row r="3690">
          <cell r="A3690" t="str">
            <v>3274236-C</v>
          </cell>
          <cell r="B3690" t="str">
            <v>3274236-C</v>
          </cell>
          <cell r="C3690" t="str">
            <v>GARNITURE D'ASSISE AVEC B</v>
          </cell>
          <cell r="D3690" t="str">
            <v>ARRE S2 SHORT 42</v>
          </cell>
          <cell r="E3690" t="e">
            <v>#N/A</v>
          </cell>
          <cell r="F3690" t="str">
            <v>SEAT UPHOLSTERY W BAR S2</v>
          </cell>
        </row>
        <row r="3691">
          <cell r="A3691" t="str">
            <v>3274240-C</v>
          </cell>
          <cell r="B3691" t="str">
            <v>3274240-C</v>
          </cell>
          <cell r="C3691" t="str">
            <v>GARNITURE D'ASSISE AVEC B</v>
          </cell>
          <cell r="D3691" t="str">
            <v>ARRE 42 (376 MM)</v>
          </cell>
          <cell r="E3691" t="e">
            <v>#N/A</v>
          </cell>
          <cell r="F3691" t="str">
            <v>SEAT UPHOLSTERY W BAR 42</v>
          </cell>
        </row>
        <row r="3692">
          <cell r="A3692" t="str">
            <v>3274245-C</v>
          </cell>
          <cell r="B3692" t="str">
            <v>3274245-C</v>
          </cell>
          <cell r="C3692" t="str">
            <v>GARNITURE D'ASSISE AVEC B</v>
          </cell>
          <cell r="D3692" t="str">
            <v>ARRE 42 LARGE</v>
          </cell>
          <cell r="E3692" t="e">
            <v>#N/A</v>
          </cell>
          <cell r="F3692" t="str">
            <v>SEAT UPHOLSTERY W BAR 42</v>
          </cell>
        </row>
        <row r="3693">
          <cell r="A3693" t="str">
            <v>3274510-C</v>
          </cell>
          <cell r="B3693" t="str">
            <v>3274510-C</v>
          </cell>
          <cell r="C3693" t="str">
            <v>GARNITURE D'ASSISE X AVEC</v>
          </cell>
          <cell r="D3693" t="str">
            <v xml:space="preserve"> BARRE COURTE 45</v>
          </cell>
          <cell r="E3693" t="e">
            <v>#N/A</v>
          </cell>
          <cell r="F3693" t="str">
            <v>SEAT UPPHOLSTERY X W BAR</v>
          </cell>
        </row>
        <row r="3694">
          <cell r="A3694" t="str">
            <v>3274512-C</v>
          </cell>
          <cell r="B3694" t="str">
            <v>3274512-C</v>
          </cell>
          <cell r="C3694" t="str">
            <v>GARNITURE D'ASSISE X 45 C</v>
          </cell>
          <cell r="D3694" t="str">
            <v>OURTE COMPL</v>
          </cell>
          <cell r="E3694" t="e">
            <v>#N/A</v>
          </cell>
          <cell r="F3694" t="str">
            <v>SEAT UPPHOLSTERY X 45 SHO</v>
          </cell>
        </row>
        <row r="3695">
          <cell r="A3695" t="str">
            <v>3274514-C</v>
          </cell>
          <cell r="B3695" t="str">
            <v>3274514-C</v>
          </cell>
          <cell r="C3695" t="str">
            <v>GARNITURE D'ASSISE U2 45</v>
          </cell>
          <cell r="D3695" t="str">
            <v>COMPL</v>
          </cell>
          <cell r="E3695" t="e">
            <v>#N/A</v>
          </cell>
          <cell r="F3695" t="str">
            <v>SEAT UPHOLSTERY U2 45 COM</v>
          </cell>
        </row>
        <row r="3696">
          <cell r="A3696" t="str">
            <v>3274518-C</v>
          </cell>
          <cell r="B3696" t="str">
            <v>3274518-C</v>
          </cell>
          <cell r="C3696" t="str">
            <v>SANGLE DE SERRAGE X ASSIS</v>
          </cell>
          <cell r="D3696" t="str">
            <v>E 45</v>
          </cell>
          <cell r="E3696" t="e">
            <v>#N/A</v>
          </cell>
          <cell r="F3696" t="str">
            <v>TENSION STRAP X SEAT 45</v>
          </cell>
        </row>
        <row r="3697">
          <cell r="A3697" t="str">
            <v>3274535-C</v>
          </cell>
          <cell r="B3697" t="str">
            <v>3274535-C</v>
          </cell>
          <cell r="C3697" t="str">
            <v>GARNITURE D'ASSISE AVEC B</v>
          </cell>
          <cell r="D3697" t="str">
            <v>ARRE COURTE 45</v>
          </cell>
          <cell r="E3697" t="e">
            <v>#N/A</v>
          </cell>
          <cell r="F3697" t="str">
            <v>SEAT UPHOLSTERY W. BAR SH</v>
          </cell>
        </row>
        <row r="3698">
          <cell r="A3698" t="str">
            <v>3274540-C</v>
          </cell>
          <cell r="B3698" t="str">
            <v>3274540-C</v>
          </cell>
          <cell r="C3698" t="str">
            <v>GARNITURE D'ASSISE AVEC B</v>
          </cell>
          <cell r="D3698" t="str">
            <v>ARRE 45 (376 MM)</v>
          </cell>
          <cell r="E3698" t="e">
            <v>#N/A</v>
          </cell>
          <cell r="F3698" t="str">
            <v>SEAT UPOLSTERY WITH BAR 4</v>
          </cell>
        </row>
        <row r="3699">
          <cell r="A3699" t="str">
            <v>3274545-C</v>
          </cell>
          <cell r="B3699" t="str">
            <v>3274545-C</v>
          </cell>
          <cell r="C3699" t="str">
            <v>GARNITURE D'ASSISE AVEC B</v>
          </cell>
          <cell r="D3699" t="str">
            <v>ARRE 45 LARGE</v>
          </cell>
          <cell r="E3699" t="e">
            <v>#N/A</v>
          </cell>
          <cell r="F3699" t="str">
            <v>SEAT UPOLSTERY WITH BAR 4</v>
          </cell>
        </row>
        <row r="3700">
          <cell r="A3700" t="str">
            <v>3275040-C</v>
          </cell>
          <cell r="B3700" t="str">
            <v>3275040-C</v>
          </cell>
          <cell r="C3700" t="str">
            <v>GARNITURE D'ASSISE AVEC B</v>
          </cell>
          <cell r="D3700" t="str">
            <v>ARRE 50 (376 MM)</v>
          </cell>
          <cell r="E3700" t="e">
            <v>#N/A</v>
          </cell>
          <cell r="F3700" t="str">
            <v>SEAT UPOLSTERY WITH BAR 5</v>
          </cell>
        </row>
        <row r="3701">
          <cell r="A3701" t="str">
            <v>3275045-C</v>
          </cell>
          <cell r="B3701" t="str">
            <v>3275045-C</v>
          </cell>
          <cell r="C3701" t="str">
            <v>GARNITURE D'ASSISE AVEC B</v>
          </cell>
          <cell r="D3701" t="str">
            <v>ARRE 50 LARGE</v>
          </cell>
          <cell r="E3701" t="e">
            <v>#N/A</v>
          </cell>
          <cell r="F3701" t="str">
            <v>SEAT UPOLSTERY WITH BAR 5</v>
          </cell>
        </row>
        <row r="3702">
          <cell r="A3702" t="str">
            <v>3282431-C</v>
          </cell>
          <cell r="B3702" t="str">
            <v>3282431-C</v>
          </cell>
          <cell r="C3702" t="str">
            <v>GARNITURE D'ASSISE BAMBIN</v>
          </cell>
          <cell r="D3702" t="str">
            <v>O 24 AVEC BARRE</v>
          </cell>
          <cell r="E3702" t="e">
            <v>#N/A</v>
          </cell>
          <cell r="F3702" t="str">
            <v>SEAT UPHOLSTERY BAMBINO 2</v>
          </cell>
        </row>
        <row r="3703">
          <cell r="A3703" t="str">
            <v>3282731-C</v>
          </cell>
          <cell r="B3703" t="str">
            <v>3282731-C</v>
          </cell>
          <cell r="C3703" t="str">
            <v>GARNITURE D'ASSISE BAMBIN</v>
          </cell>
          <cell r="D3703" t="str">
            <v>O 27 AVEC BARRE</v>
          </cell>
          <cell r="E3703" t="e">
            <v>#N/A</v>
          </cell>
          <cell r="F3703" t="str">
            <v>SEAT UPHOLSTERY BAMBINO 2</v>
          </cell>
        </row>
        <row r="3704">
          <cell r="A3704" t="str">
            <v>3283031-C</v>
          </cell>
          <cell r="B3704" t="str">
            <v>3283031-C</v>
          </cell>
          <cell r="C3704" t="str">
            <v>GARNITURE D'ASSISE BAMBIN</v>
          </cell>
          <cell r="D3704" t="str">
            <v>O 30 AVEC BARRE</v>
          </cell>
          <cell r="E3704" t="e">
            <v>#N/A</v>
          </cell>
          <cell r="F3704" t="str">
            <v>SEAT UPHOLSTERY BAMBINO 3</v>
          </cell>
        </row>
        <row r="3705">
          <cell r="A3705" t="str">
            <v>3283331-C</v>
          </cell>
          <cell r="B3705" t="str">
            <v>3283331-C</v>
          </cell>
          <cell r="C3705" t="str">
            <v>GARNITURE D'ASSISE BAMBIN</v>
          </cell>
          <cell r="D3705" t="str">
            <v>O 30 AVEC BARRE</v>
          </cell>
          <cell r="E3705" t="e">
            <v>#N/A</v>
          </cell>
          <cell r="F3705" t="str">
            <v>SEAT UPHOLSTERY BAMBINO 3</v>
          </cell>
        </row>
        <row r="3706">
          <cell r="A3706" t="str">
            <v>3300024-C</v>
          </cell>
          <cell r="B3706" t="str">
            <v>3300024-C</v>
          </cell>
          <cell r="C3706" t="str">
            <v>ESSIEU ARRIÈRE AVEC ÉTRIE</v>
          </cell>
          <cell r="D3706" t="str">
            <v>RS DE FIXATION 24</v>
          </cell>
          <cell r="E3706" t="e">
            <v>#N/A</v>
          </cell>
          <cell r="F3706" t="str">
            <v>REARAXLE WITH CLAMPS 24</v>
          </cell>
        </row>
        <row r="3707">
          <cell r="A3707" t="str">
            <v>3300025-C</v>
          </cell>
          <cell r="B3707" t="str">
            <v>3300025-C</v>
          </cell>
          <cell r="C3707" t="str">
            <v>ESSIEU ARRIÈRE AVEC ÉTRIE</v>
          </cell>
          <cell r="D3707" t="str">
            <v>RS DE FIXATION 24</v>
          </cell>
          <cell r="E3707" t="e">
            <v>#N/A</v>
          </cell>
          <cell r="F3707" t="str">
            <v>REARAXLE WITH CLAMPS 24</v>
          </cell>
        </row>
        <row r="3708">
          <cell r="A3708" t="str">
            <v>3300027-C</v>
          </cell>
          <cell r="B3708" t="str">
            <v>3300027-C</v>
          </cell>
          <cell r="C3708" t="str">
            <v>ESSIEU ARRIÈRE AVEC ÉTRIE</v>
          </cell>
          <cell r="D3708" t="str">
            <v>RS DE FIXATION 27</v>
          </cell>
          <cell r="E3708" t="e">
            <v>#N/A</v>
          </cell>
          <cell r="F3708" t="str">
            <v>REARAXLE WITH CLAMPS 27</v>
          </cell>
        </row>
        <row r="3709">
          <cell r="A3709" t="str">
            <v>3300028-C</v>
          </cell>
          <cell r="B3709" t="str">
            <v>3300028-C</v>
          </cell>
          <cell r="C3709" t="str">
            <v>ESSIEU AR CPL POUR FREIN</v>
          </cell>
          <cell r="D3709" t="str">
            <v>ASSISTANT 27</v>
          </cell>
          <cell r="E3709" t="e">
            <v>#N/A</v>
          </cell>
          <cell r="F3709" t="str">
            <v>REARAXLE CPL FOR ASSISTAN</v>
          </cell>
        </row>
        <row r="3710">
          <cell r="A3710" t="str">
            <v>3300029-C</v>
          </cell>
          <cell r="B3710" t="str">
            <v>3300029-C</v>
          </cell>
          <cell r="C3710" t="str">
            <v>ESSIEU AR CPL POUR COMMAN</v>
          </cell>
          <cell r="D3710" t="str">
            <v>DE À UN BRAS 27</v>
          </cell>
          <cell r="E3710" t="e">
            <v>#N/A</v>
          </cell>
          <cell r="F3710" t="str">
            <v>REARAXLE CPL FOR ONE-ARM</v>
          </cell>
        </row>
        <row r="3711">
          <cell r="A3711" t="str">
            <v>3300030-C</v>
          </cell>
          <cell r="B3711" t="str">
            <v>3300030-C</v>
          </cell>
          <cell r="C3711" t="str">
            <v>ESSIEU ARRIÈRE AVEC ÉTRIE</v>
          </cell>
          <cell r="D3711" t="str">
            <v>RS DE FIXATION 30</v>
          </cell>
          <cell r="E3711" t="e">
            <v>#N/A</v>
          </cell>
          <cell r="F3711" t="str">
            <v>REARAXLE WITH CLAMPS 30</v>
          </cell>
        </row>
        <row r="3712">
          <cell r="A3712" t="str">
            <v>3300031-C</v>
          </cell>
          <cell r="B3712" t="str">
            <v>3300031-C</v>
          </cell>
          <cell r="C3712" t="str">
            <v>ESSIEU AR CPL POUR FREIN</v>
          </cell>
          <cell r="D3712" t="str">
            <v>ASSISTANT 30</v>
          </cell>
          <cell r="E3712" t="e">
            <v>#N/A</v>
          </cell>
          <cell r="F3712" t="str">
            <v>REARAXLE CPL FOR ASSISTAN</v>
          </cell>
        </row>
        <row r="3713">
          <cell r="A3713" t="str">
            <v>3300032-C</v>
          </cell>
          <cell r="B3713" t="str">
            <v>3300032-C</v>
          </cell>
          <cell r="C3713" t="str">
            <v>ESSIEU AR CPL POUR COMMAN</v>
          </cell>
          <cell r="D3713" t="str">
            <v>DE À UN BRAS 30</v>
          </cell>
          <cell r="E3713" t="e">
            <v>#N/A</v>
          </cell>
          <cell r="F3713" t="str">
            <v>REARAXLE CPL FOR ONE-ARM</v>
          </cell>
        </row>
        <row r="3714">
          <cell r="A3714" t="str">
            <v>3300033-C</v>
          </cell>
          <cell r="B3714" t="str">
            <v>3300033-C</v>
          </cell>
          <cell r="C3714" t="str">
            <v>ESSIEU ARRIÈRE AVEC ÉTRIE</v>
          </cell>
          <cell r="D3714" t="str">
            <v>RS DE FIXATION 33</v>
          </cell>
          <cell r="E3714" t="e">
            <v>#N/A</v>
          </cell>
          <cell r="F3714" t="str">
            <v>REARAXLE WITH CLAMPS 33</v>
          </cell>
        </row>
        <row r="3715">
          <cell r="A3715" t="str">
            <v>3300034-C</v>
          </cell>
          <cell r="B3715" t="str">
            <v>3300034-C</v>
          </cell>
          <cell r="C3715" t="str">
            <v>ESSIEU AR CPL POUR FREIN</v>
          </cell>
          <cell r="D3715" t="str">
            <v>ASSISTANT 33</v>
          </cell>
          <cell r="E3715" t="e">
            <v>#N/A</v>
          </cell>
          <cell r="F3715" t="str">
            <v>REARAXLE CPL FOR ASSISTAN</v>
          </cell>
        </row>
        <row r="3716">
          <cell r="A3716" t="str">
            <v>3300035-C</v>
          </cell>
          <cell r="B3716" t="str">
            <v>3300035-C</v>
          </cell>
          <cell r="C3716" t="str">
            <v>ESSIEU AR CPL POUR COMMAN</v>
          </cell>
          <cell r="D3716" t="str">
            <v>DE À UN BRAS 33</v>
          </cell>
          <cell r="E3716" t="e">
            <v>#N/A</v>
          </cell>
          <cell r="F3716" t="str">
            <v>REARAXLE CPL FOR ONE-ARM</v>
          </cell>
        </row>
        <row r="3717">
          <cell r="A3717" t="str">
            <v>3300036-C</v>
          </cell>
          <cell r="B3717" t="str">
            <v>3300036-C</v>
          </cell>
          <cell r="C3717" t="str">
            <v>ESSIEU ARRIÈRE AVEC ÉTRIE</v>
          </cell>
          <cell r="D3717" t="str">
            <v>RS DE FIXATION 36</v>
          </cell>
          <cell r="E3717" t="e">
            <v>#N/A</v>
          </cell>
          <cell r="F3717" t="str">
            <v>REARAXLE WITH CLAMPS 36</v>
          </cell>
        </row>
        <row r="3718">
          <cell r="A3718" t="str">
            <v>3300037-C</v>
          </cell>
          <cell r="B3718" t="str">
            <v>3300037-C</v>
          </cell>
          <cell r="C3718" t="str">
            <v>ESSIEU AR CPL POUR FREIN</v>
          </cell>
          <cell r="D3718" t="str">
            <v>ASSISTANT 36</v>
          </cell>
          <cell r="E3718" t="e">
            <v>#N/A</v>
          </cell>
          <cell r="F3718" t="str">
            <v>REARAXLE CPL FOR ASSISTAN</v>
          </cell>
        </row>
        <row r="3719">
          <cell r="A3719" t="str">
            <v>3300038-C</v>
          </cell>
          <cell r="B3719" t="str">
            <v>3300038-C</v>
          </cell>
          <cell r="C3719" t="str">
            <v>ESSIEU AR CPL POUR COMMAN</v>
          </cell>
          <cell r="D3719" t="str">
            <v>DE À UN BRAS 36</v>
          </cell>
          <cell r="E3719" t="e">
            <v>#N/A</v>
          </cell>
          <cell r="F3719" t="str">
            <v>REARAXLE CPL FOR ONE-ARM</v>
          </cell>
        </row>
        <row r="3720">
          <cell r="A3720" t="str">
            <v>3300039-C</v>
          </cell>
          <cell r="B3720" t="str">
            <v>3300039-C</v>
          </cell>
          <cell r="C3720" t="str">
            <v>ESSIEU ARRIÈRE AVEC ÉTRIE</v>
          </cell>
          <cell r="D3720" t="str">
            <v>RS DE FIXATION 39</v>
          </cell>
          <cell r="E3720" t="e">
            <v>#N/A</v>
          </cell>
          <cell r="F3720" t="str">
            <v>REARAXLE WITH CLAMPS 39</v>
          </cell>
        </row>
        <row r="3721">
          <cell r="A3721" t="str">
            <v>3300040-C</v>
          </cell>
          <cell r="B3721" t="str">
            <v>3300040-C</v>
          </cell>
          <cell r="C3721" t="str">
            <v>ESSIEU AR CPL POUR FREIN</v>
          </cell>
          <cell r="D3721" t="str">
            <v>ASSISTANT 39</v>
          </cell>
          <cell r="E3721" t="e">
            <v>#N/A</v>
          </cell>
          <cell r="F3721" t="str">
            <v>REARAXLE CPL FOR ASSISTAN</v>
          </cell>
        </row>
        <row r="3722">
          <cell r="A3722" t="str">
            <v>3300041-C</v>
          </cell>
          <cell r="B3722" t="str">
            <v>3300041-C</v>
          </cell>
          <cell r="C3722" t="str">
            <v>ESSIEU AR CPL POUR COMMAN</v>
          </cell>
          <cell r="D3722" t="str">
            <v>DE À UN BRAS 39</v>
          </cell>
          <cell r="E3722" t="e">
            <v>#N/A</v>
          </cell>
          <cell r="F3722" t="str">
            <v>REARAXLE CPL FOR ONE-ARM</v>
          </cell>
        </row>
        <row r="3723">
          <cell r="A3723" t="str">
            <v>3300042-C</v>
          </cell>
          <cell r="B3723" t="str">
            <v>3300042-C</v>
          </cell>
          <cell r="C3723" t="str">
            <v>ESSIEU ARRIÈRE AVEC ÉTRIE</v>
          </cell>
          <cell r="D3723" t="str">
            <v>RS DE FIXATION 42</v>
          </cell>
          <cell r="E3723" t="e">
            <v>#N/A</v>
          </cell>
          <cell r="F3723" t="str">
            <v>REARAXLE WITH CLAMPS 42</v>
          </cell>
        </row>
        <row r="3724">
          <cell r="A3724" t="str">
            <v>3300043-C</v>
          </cell>
          <cell r="B3724" t="str">
            <v>3300043-C</v>
          </cell>
          <cell r="C3724" t="str">
            <v>ESSIEU AR CPL POUR FREIN</v>
          </cell>
          <cell r="D3724" t="str">
            <v>ASSISTANT 42</v>
          </cell>
          <cell r="E3724" t="e">
            <v>#N/A</v>
          </cell>
          <cell r="F3724" t="str">
            <v>REARAXLE CPL FOR ASSISTAN</v>
          </cell>
        </row>
        <row r="3725">
          <cell r="A3725" t="str">
            <v>3300044-C</v>
          </cell>
          <cell r="B3725" t="str">
            <v>3300044-C</v>
          </cell>
          <cell r="C3725" t="str">
            <v>ESSIEU AR CPL POUR COMMAN</v>
          </cell>
          <cell r="D3725" t="str">
            <v>DE À UN BRAS 42</v>
          </cell>
          <cell r="E3725" t="e">
            <v>#N/A</v>
          </cell>
          <cell r="F3725" t="str">
            <v>REARAXLE CPL FOR ONE-ARM</v>
          </cell>
        </row>
        <row r="3726">
          <cell r="A3726" t="str">
            <v>3300045-C</v>
          </cell>
          <cell r="B3726" t="str">
            <v>3300045-C</v>
          </cell>
          <cell r="C3726" t="str">
            <v>ESSIEU ARRIÈRE AVEC ÉTRIE</v>
          </cell>
          <cell r="D3726" t="str">
            <v>RS DE FIXATION 45</v>
          </cell>
          <cell r="E3726" t="e">
            <v>#N/A</v>
          </cell>
          <cell r="F3726" t="str">
            <v>REARAXLE WITH CLAMPS 45</v>
          </cell>
        </row>
        <row r="3727">
          <cell r="A3727" t="str">
            <v>3300046-C</v>
          </cell>
          <cell r="B3727" t="str">
            <v>3300046-C</v>
          </cell>
          <cell r="C3727" t="str">
            <v>ESSIEU AR CPL POUR FREIN</v>
          </cell>
          <cell r="D3727" t="str">
            <v>ASSISTANT 45</v>
          </cell>
          <cell r="E3727" t="e">
            <v>#N/A</v>
          </cell>
          <cell r="F3727" t="str">
            <v>REARAXLE CPL FOR ASSISTAN</v>
          </cell>
        </row>
        <row r="3728">
          <cell r="A3728" t="str">
            <v>3300047-C</v>
          </cell>
          <cell r="B3728" t="str">
            <v>3300047-C</v>
          </cell>
          <cell r="C3728" t="str">
            <v>ESSIEU AR CPL POUR COMMAN</v>
          </cell>
          <cell r="D3728" t="str">
            <v>DE À UN BRAS 45</v>
          </cell>
          <cell r="E3728" t="e">
            <v>#N/A</v>
          </cell>
          <cell r="F3728" t="str">
            <v>REARAXLE CPL FOR ONE-ARM</v>
          </cell>
        </row>
        <row r="3729">
          <cell r="A3729" t="str">
            <v>3300050-C</v>
          </cell>
          <cell r="B3729" t="str">
            <v>3300050-C</v>
          </cell>
          <cell r="C3729" t="str">
            <v>ESSIEU ARRIÈRE AVEC ÉTRIE</v>
          </cell>
          <cell r="D3729" t="str">
            <v>RS DE FIXATION 50</v>
          </cell>
          <cell r="E3729" t="e">
            <v>#N/A</v>
          </cell>
          <cell r="F3729" t="str">
            <v>REARAXLE WITH CLAMPS 50</v>
          </cell>
        </row>
        <row r="3730">
          <cell r="A3730" t="str">
            <v>3300051-C</v>
          </cell>
          <cell r="B3730" t="str">
            <v>3300051-C</v>
          </cell>
          <cell r="C3730" t="str">
            <v>ESSIEU AR CPL POUR FREIN</v>
          </cell>
          <cell r="D3730" t="str">
            <v>ASSISTANT 50</v>
          </cell>
          <cell r="E3730" t="e">
            <v>#N/A</v>
          </cell>
          <cell r="F3730" t="str">
            <v>REARAXLE CPL FOR ASSISTAN</v>
          </cell>
        </row>
        <row r="3731">
          <cell r="A3731" t="str">
            <v>3300052-C</v>
          </cell>
          <cell r="B3731" t="str">
            <v>3300052-C</v>
          </cell>
          <cell r="C3731" t="str">
            <v>ESSIEU AR CPL POUR COMMAN</v>
          </cell>
          <cell r="D3731" t="str">
            <v>DE À UN BRAS 50</v>
          </cell>
          <cell r="E3731" t="e">
            <v>#N/A</v>
          </cell>
          <cell r="F3731" t="str">
            <v>REARAXLE CPL FOR ONE-ARM</v>
          </cell>
        </row>
        <row r="3732">
          <cell r="A3732" t="str">
            <v>3300053-C</v>
          </cell>
          <cell r="B3732" t="str">
            <v>3300053-C</v>
          </cell>
          <cell r="C3732" t="str">
            <v>KIT DE MONTAGE FREIN D’AS</v>
          </cell>
          <cell r="D3732" t="str">
            <v>SISTANT</v>
          </cell>
          <cell r="E3732">
            <v>397.16</v>
          </cell>
          <cell r="F3732" t="str">
            <v>ASSEMBLY KIT ASSISTANT BR</v>
          </cell>
        </row>
        <row r="3733">
          <cell r="A3733" t="str">
            <v>3300054-C</v>
          </cell>
          <cell r="B3733" t="str">
            <v>3300054-C</v>
          </cell>
          <cell r="C3733" t="str">
            <v>KIT D'ASSEMBLAGE MAIN DOU</v>
          </cell>
          <cell r="D3733" t="str">
            <v>BLE</v>
          </cell>
          <cell r="E3733" t="e">
            <v>#N/A</v>
          </cell>
          <cell r="F3733" t="str">
            <v>ASSEMBLY KIT ONE-ARM DRIV</v>
          </cell>
        </row>
        <row r="3734">
          <cell r="A3734" t="str">
            <v>3300224-C</v>
          </cell>
          <cell r="B3734" t="str">
            <v>3300224-C</v>
          </cell>
          <cell r="C3734" t="str">
            <v>ESSIEU AR FREIN ASSISTANT</v>
          </cell>
          <cell r="D3734" t="str">
            <v xml:space="preserve"> B3 24 CPL</v>
          </cell>
          <cell r="E3734">
            <v>538.39</v>
          </cell>
          <cell r="F3734" t="str">
            <v>REARAXLE ASSISTANT BRAKE</v>
          </cell>
        </row>
        <row r="3735">
          <cell r="A3735" t="str">
            <v>3300227-C</v>
          </cell>
          <cell r="B3735" t="str">
            <v>3300227-C</v>
          </cell>
          <cell r="C3735" t="str">
            <v>ESSIEU AR FREIN ASSISTANT</v>
          </cell>
          <cell r="D3735" t="str">
            <v xml:space="preserve"> B3 27 CPL</v>
          </cell>
          <cell r="E3735">
            <v>538.39</v>
          </cell>
          <cell r="F3735" t="str">
            <v>REARAXLE ASSISTANT BRAKE</v>
          </cell>
        </row>
        <row r="3736">
          <cell r="A3736" t="str">
            <v>3300230-C</v>
          </cell>
          <cell r="B3736" t="str">
            <v>3300230-C</v>
          </cell>
          <cell r="C3736" t="str">
            <v>ESSIEU AR FREIN ASSISTANT</v>
          </cell>
          <cell r="D3736" t="str">
            <v xml:space="preserve"> B3 30 CPL</v>
          </cell>
          <cell r="E3736">
            <v>538.39</v>
          </cell>
          <cell r="F3736" t="str">
            <v>REARAXLE ASSISTANT BRAKE</v>
          </cell>
        </row>
        <row r="3737">
          <cell r="A3737" t="str">
            <v>3300233-C</v>
          </cell>
          <cell r="B3737" t="str">
            <v>3300233-C</v>
          </cell>
          <cell r="C3737" t="str">
            <v>ESSIEU AR FREIN ASSISTANT</v>
          </cell>
          <cell r="D3737" t="str">
            <v xml:space="preserve"> B3 33 CPL</v>
          </cell>
          <cell r="E3737">
            <v>538.39</v>
          </cell>
          <cell r="F3737" t="str">
            <v>REARAXLE ASSISTANT BRAKE</v>
          </cell>
        </row>
        <row r="3738">
          <cell r="A3738" t="str">
            <v>3301124-C</v>
          </cell>
          <cell r="B3738" t="str">
            <v>3301124-C</v>
          </cell>
          <cell r="C3738" t="str">
            <v>TUBE ESSIEU ARRIÈRE AVEC</v>
          </cell>
          <cell r="D3738" t="str">
            <v>BOULON 24</v>
          </cell>
          <cell r="E3738" t="e">
            <v>#N/A</v>
          </cell>
          <cell r="F3738" t="str">
            <v>TUBE REARAXLE W BULT 24</v>
          </cell>
        </row>
        <row r="3739">
          <cell r="A3739" t="str">
            <v>3301127-C</v>
          </cell>
          <cell r="B3739" t="str">
            <v>3301127-C</v>
          </cell>
          <cell r="C3739" t="str">
            <v>TUBE ESSIEU ARRIÈRE AVEC</v>
          </cell>
          <cell r="D3739" t="str">
            <v>BOULON 27</v>
          </cell>
          <cell r="E3739" t="e">
            <v>#N/A</v>
          </cell>
          <cell r="F3739" t="str">
            <v>TUBE REARAXLE W BULT 27</v>
          </cell>
        </row>
        <row r="3740">
          <cell r="A3740" t="str">
            <v>3301130-C</v>
          </cell>
          <cell r="B3740" t="str">
            <v>3301130-C</v>
          </cell>
          <cell r="C3740" t="str">
            <v>TUBE ESSIEU ARRIÈRE AVEC</v>
          </cell>
          <cell r="D3740" t="str">
            <v>BOULON 30</v>
          </cell>
          <cell r="E3740" t="e">
            <v>#N/A</v>
          </cell>
          <cell r="F3740" t="str">
            <v>TUBE REARAXLE W BULT 30</v>
          </cell>
        </row>
        <row r="3741">
          <cell r="A3741" t="str">
            <v>3301133-C</v>
          </cell>
          <cell r="B3741" t="str">
            <v>3301133-C</v>
          </cell>
          <cell r="C3741" t="str">
            <v>TUBE ESSIEU ARRIÈRE AVEC</v>
          </cell>
          <cell r="D3741" t="str">
            <v>BOULON 33</v>
          </cell>
          <cell r="E3741" t="e">
            <v>#N/A</v>
          </cell>
          <cell r="F3741" t="str">
            <v>TUBE REARAXLE W BULT 33</v>
          </cell>
        </row>
        <row r="3742">
          <cell r="A3742" t="str">
            <v>3301136-C</v>
          </cell>
          <cell r="B3742" t="str">
            <v>3301136-C</v>
          </cell>
          <cell r="C3742" t="str">
            <v>TUBE ESSIEU ARRIÈRE AVEC</v>
          </cell>
          <cell r="D3742" t="str">
            <v>BOULON 36</v>
          </cell>
          <cell r="E3742" t="e">
            <v>#N/A</v>
          </cell>
          <cell r="F3742" t="str">
            <v>TUBE REARAXLE W BULT 36</v>
          </cell>
        </row>
        <row r="3743">
          <cell r="A3743" t="str">
            <v>3301139-C</v>
          </cell>
          <cell r="B3743" t="str">
            <v>3301139-C</v>
          </cell>
          <cell r="C3743" t="str">
            <v>TUBE ESSIEU ARRIÈRE AVEC</v>
          </cell>
          <cell r="D3743" t="str">
            <v>BOULON 39</v>
          </cell>
          <cell r="E3743" t="e">
            <v>#N/A</v>
          </cell>
          <cell r="F3743" t="str">
            <v>TUBE REARAXLE W BULT 39</v>
          </cell>
        </row>
        <row r="3744">
          <cell r="A3744" t="str">
            <v>3301142-C</v>
          </cell>
          <cell r="B3744" t="str">
            <v>3301142-C</v>
          </cell>
          <cell r="C3744" t="str">
            <v>TUBE ESSIEU ARRIÈRE AVEC</v>
          </cell>
          <cell r="D3744" t="str">
            <v>BOULON 42</v>
          </cell>
          <cell r="E3744" t="e">
            <v>#N/A</v>
          </cell>
          <cell r="F3744" t="str">
            <v>TUBE REARAXLE W BULT 42</v>
          </cell>
        </row>
        <row r="3745">
          <cell r="A3745" t="str">
            <v>3301145-C</v>
          </cell>
          <cell r="B3745" t="str">
            <v>3301145-C</v>
          </cell>
          <cell r="C3745" t="str">
            <v>TUBE ESSIEU ARRIÈRE AVEC</v>
          </cell>
          <cell r="D3745" t="str">
            <v>BOULON 45</v>
          </cell>
          <cell r="E3745" t="e">
            <v>#N/A</v>
          </cell>
          <cell r="F3745" t="str">
            <v>TUBE REARAXLE W BULT 45</v>
          </cell>
        </row>
        <row r="3746">
          <cell r="A3746" t="str">
            <v>3301150-C</v>
          </cell>
          <cell r="B3746" t="str">
            <v>3301150-C</v>
          </cell>
          <cell r="C3746" t="str">
            <v>TUBE ESSIEU ARRIÈRE AVEC</v>
          </cell>
          <cell r="D3746" t="str">
            <v>BOULON 50</v>
          </cell>
          <cell r="E3746" t="e">
            <v>#N/A</v>
          </cell>
          <cell r="F3746" t="str">
            <v>TUBE REARAXLE W BULT 50</v>
          </cell>
        </row>
        <row r="3747">
          <cell r="A3747" t="str">
            <v>3301224-C</v>
          </cell>
          <cell r="B3747" t="str">
            <v>3301224-C</v>
          </cell>
          <cell r="C3747" t="str">
            <v>ESSIEU AR MICRO 24</v>
          </cell>
          <cell r="D3747" t="str">
            <v xml:space="preserve"> </v>
          </cell>
          <cell r="E3747" t="e">
            <v>#N/A</v>
          </cell>
          <cell r="F3747" t="str">
            <v>REARAXLE MICRO 24</v>
          </cell>
        </row>
        <row r="3748">
          <cell r="A3748" t="str">
            <v>3301227-C</v>
          </cell>
          <cell r="B3748" t="str">
            <v>3301227-C</v>
          </cell>
          <cell r="C3748" t="str">
            <v>ESSIEU AR MICRO 27</v>
          </cell>
          <cell r="D3748" t="str">
            <v xml:space="preserve"> </v>
          </cell>
          <cell r="E3748" t="e">
            <v>#N/A</v>
          </cell>
          <cell r="F3748" t="str">
            <v>REARAXLE MICRO 27</v>
          </cell>
        </row>
        <row r="3749">
          <cell r="A3749" t="str">
            <v>3301230-C</v>
          </cell>
          <cell r="B3749" t="str">
            <v>3301230-C</v>
          </cell>
          <cell r="C3749" t="str">
            <v>ESSIEU AR MICRO 30</v>
          </cell>
          <cell r="D3749" t="str">
            <v xml:space="preserve"> </v>
          </cell>
          <cell r="E3749" t="e">
            <v>#N/A</v>
          </cell>
          <cell r="F3749" t="str">
            <v>REARAXLE MICRO 30</v>
          </cell>
        </row>
        <row r="3750">
          <cell r="A3750" t="str">
            <v>3302102-C</v>
          </cell>
          <cell r="B3750" t="str">
            <v>3302102-C</v>
          </cell>
          <cell r="C3750" t="str">
            <v>ARBRE D’EXTRÉMITÉ ESSIEU</v>
          </cell>
          <cell r="D3750" t="str">
            <v>ARRIÈRE 0 DEGRÉ</v>
          </cell>
          <cell r="E3750" t="e">
            <v>#N/A</v>
          </cell>
          <cell r="F3750" t="str">
            <v>END SHAFT REAR AXLE  0 DE</v>
          </cell>
        </row>
        <row r="3751">
          <cell r="A3751" t="str">
            <v>3302103-C</v>
          </cell>
          <cell r="B3751" t="str">
            <v>3302103-C</v>
          </cell>
          <cell r="C3751" t="str">
            <v>ÉTRIER ESSIEU AR 19 MM</v>
          </cell>
          <cell r="D3751" t="str">
            <v xml:space="preserve"> </v>
          </cell>
          <cell r="E3751" t="e">
            <v>#N/A</v>
          </cell>
          <cell r="F3751" t="str">
            <v>CLAMP REARAXEL 19 MM</v>
          </cell>
        </row>
        <row r="3752">
          <cell r="A3752" t="str">
            <v>3302104-C</v>
          </cell>
          <cell r="B3752" t="str">
            <v>3302104-C</v>
          </cell>
          <cell r="C3752" t="str">
            <v>ÉTRIER ENTRETOISE SURÉLEV</v>
          </cell>
          <cell r="D3752" t="str">
            <v>ÉE 19 NOUVEAU</v>
          </cell>
          <cell r="E3752" t="e">
            <v>#N/A</v>
          </cell>
          <cell r="F3752" t="str">
            <v>CLAMP SPACER ELEVATED 19</v>
          </cell>
        </row>
        <row r="3753">
          <cell r="A3753" t="str">
            <v>3302105-C</v>
          </cell>
          <cell r="B3753" t="str">
            <v>3302105-C</v>
          </cell>
          <cell r="C3753" t="str">
            <v>ÉTRIER ENTRETOISE SURÉLEV</v>
          </cell>
          <cell r="D3753" t="str">
            <v>ÉE 26 NOUVEAU</v>
          </cell>
          <cell r="E3753" t="e">
            <v>#N/A</v>
          </cell>
          <cell r="F3753" t="str">
            <v>CLAMP SPACER ELEVATED 26</v>
          </cell>
        </row>
        <row r="3754">
          <cell r="A3754" t="str">
            <v>3302106-C</v>
          </cell>
          <cell r="B3754" t="str">
            <v>3302106-C</v>
          </cell>
          <cell r="C3754" t="str">
            <v>ÉTRIER ESSIEU ARRIÈRE 26 </v>
          </cell>
          <cell r="D3754" t="str">
            <v>MM</v>
          </cell>
          <cell r="E3754" t="e">
            <v>#N/A</v>
          </cell>
          <cell r="F3754" t="str">
            <v>CLAMP REAR AXEL 26 MM</v>
          </cell>
        </row>
        <row r="3755">
          <cell r="A3755" t="str">
            <v>3302107-C</v>
          </cell>
          <cell r="B3755" t="str">
            <v>3302107-C</v>
          </cell>
          <cell r="C3755" t="str">
            <v>ÉTRIER ESSIEU ARRIÈRE, ÉC</v>
          </cell>
          <cell r="D3755" t="str">
            <v>ART 10 MM</v>
          </cell>
          <cell r="E3755" t="e">
            <v>#N/A</v>
          </cell>
          <cell r="F3755" t="str">
            <v>CLAMP REAR AXEL DISTANS 1</v>
          </cell>
        </row>
        <row r="3756">
          <cell r="A3756" t="str">
            <v>3302109-C</v>
          </cell>
          <cell r="B3756" t="str">
            <v>3302109-C</v>
          </cell>
          <cell r="C3756" t="str">
            <v>ÉTRIER ESSIEU AR HIGH INT</v>
          </cell>
          <cell r="D3756" t="str">
            <v>ERLAYER 26UK</v>
          </cell>
          <cell r="E3756" t="e">
            <v>#N/A</v>
          </cell>
          <cell r="F3756" t="str">
            <v>CLAMP REARAXLE HIGH INTER</v>
          </cell>
        </row>
        <row r="3757">
          <cell r="A3757" t="str">
            <v>3302110-C</v>
          </cell>
          <cell r="B3757" t="str">
            <v>3302110-C</v>
          </cell>
          <cell r="C3757" t="str">
            <v>MANCHON DE FIXATION STD P</v>
          </cell>
          <cell r="D3757" t="str">
            <v>AIRE</v>
          </cell>
          <cell r="E3757" t="e">
            <v>#N/A</v>
          </cell>
          <cell r="F3757" t="str">
            <v>CLAMPING SLEEVE STD PAIR</v>
          </cell>
        </row>
        <row r="3758">
          <cell r="A3758" t="str">
            <v>3302113-C</v>
          </cell>
          <cell r="B3758" t="str">
            <v>3302113-C</v>
          </cell>
          <cell r="C3758" t="str">
            <v>ENTRETOISE SUPÉRIEURE STD</v>
          </cell>
          <cell r="D3758" t="str">
            <v xml:space="preserve"> </v>
          </cell>
          <cell r="E3758" t="e">
            <v>#N/A</v>
          </cell>
          <cell r="F3758" t="str">
            <v>SPACER UPPER STD</v>
          </cell>
        </row>
        <row r="3759">
          <cell r="A3759" t="str">
            <v>3302130-C</v>
          </cell>
          <cell r="B3759" t="str">
            <v>3302130-C</v>
          </cell>
          <cell r="C3759" t="str">
            <v>ESSIEU ARRIÈRE EN CARBONE</v>
          </cell>
          <cell r="D3759" t="str">
            <v>, LARGEUR 30</v>
          </cell>
          <cell r="E3759" t="e">
            <v>#N/A</v>
          </cell>
          <cell r="F3759" t="str">
            <v>REAR AXLE CARBON WIDE 30</v>
          </cell>
        </row>
        <row r="3760">
          <cell r="A3760" t="str">
            <v>3302131-C</v>
          </cell>
          <cell r="B3760" t="str">
            <v>3302131-C</v>
          </cell>
          <cell r="C3760" t="str">
            <v>ESSIEU ARRIÈRE EN CARBONE</v>
          </cell>
          <cell r="D3760" t="str">
            <v>, LARGEUR 30 + 1,5</v>
          </cell>
          <cell r="E3760" t="e">
            <v>#N/A</v>
          </cell>
          <cell r="F3760" t="str">
            <v>REAR AXLE CARBON WIDE 30</v>
          </cell>
        </row>
        <row r="3761">
          <cell r="A3761" t="str">
            <v>3302133-C</v>
          </cell>
          <cell r="B3761" t="str">
            <v>3302133-C</v>
          </cell>
          <cell r="C3761" t="str">
            <v>ESSIEU ARRIÈRE EN CARBONE</v>
          </cell>
          <cell r="D3761" t="str">
            <v xml:space="preserve"> LARGEUR 33</v>
          </cell>
          <cell r="E3761" t="e">
            <v>#N/A</v>
          </cell>
          <cell r="F3761" t="str">
            <v>REAR AXLE CARBON WIDE 33</v>
          </cell>
        </row>
        <row r="3762">
          <cell r="A3762" t="str">
            <v>3302134-C</v>
          </cell>
          <cell r="B3762" t="str">
            <v>3302134-C</v>
          </cell>
          <cell r="C3762" t="str">
            <v>ESSIEU ARRIÈRE EN CARBONE</v>
          </cell>
          <cell r="D3762" t="str">
            <v>, LARGEUR 33 +1,5</v>
          </cell>
          <cell r="E3762" t="e">
            <v>#N/A</v>
          </cell>
          <cell r="F3762" t="str">
            <v>REAR AXLE CARBON WIDE 33</v>
          </cell>
        </row>
        <row r="3763">
          <cell r="A3763" t="str">
            <v>3302136-C</v>
          </cell>
          <cell r="B3763" t="str">
            <v>3302136-C</v>
          </cell>
          <cell r="C3763" t="str">
            <v>ESSIEU ARRIÈRE EN CARBONE</v>
          </cell>
          <cell r="D3763" t="str">
            <v>, LARGEUR 36</v>
          </cell>
          <cell r="E3763" t="e">
            <v>#N/A</v>
          </cell>
          <cell r="F3763" t="str">
            <v>REAR AXLE CARBON WIDE 36</v>
          </cell>
        </row>
        <row r="3764">
          <cell r="A3764" t="str">
            <v>3302137-C</v>
          </cell>
          <cell r="B3764" t="str">
            <v>3302137-C</v>
          </cell>
          <cell r="C3764" t="str">
            <v>ESSIEU ARRIÈRE EN CARBONE</v>
          </cell>
          <cell r="D3764" t="str">
            <v>, LARGEUR 36 + 1,5</v>
          </cell>
          <cell r="E3764" t="e">
            <v>#N/A</v>
          </cell>
          <cell r="F3764" t="str">
            <v>REAR AXLE CARBON WIDE 36</v>
          </cell>
        </row>
        <row r="3765">
          <cell r="A3765" t="str">
            <v>3302139-C</v>
          </cell>
          <cell r="B3765" t="str">
            <v>3302139-C</v>
          </cell>
          <cell r="C3765" t="str">
            <v>ESSIEU ARRIÈRE EN CARBONE</v>
          </cell>
          <cell r="D3765" t="str">
            <v xml:space="preserve"> LARGE 39</v>
          </cell>
          <cell r="E3765" t="e">
            <v>#N/A</v>
          </cell>
          <cell r="F3765" t="str">
            <v>REAR AXLE CARBON WIDE 39</v>
          </cell>
        </row>
        <row r="3766">
          <cell r="A3766" t="str">
            <v>3302140-C</v>
          </cell>
          <cell r="B3766" t="str">
            <v>3302140-C</v>
          </cell>
          <cell r="C3766" t="str">
            <v>ESSIEU ARRIÈRE EN CARBONE</v>
          </cell>
          <cell r="D3766" t="str">
            <v xml:space="preserve"> LARGEUR 39 +1,5</v>
          </cell>
          <cell r="E3766" t="e">
            <v>#N/A</v>
          </cell>
          <cell r="F3766" t="str">
            <v>REAR AXLE CARBON WIDE 39</v>
          </cell>
        </row>
        <row r="3767">
          <cell r="A3767" t="str">
            <v>3302142-C</v>
          </cell>
          <cell r="B3767" t="str">
            <v>3302142-C</v>
          </cell>
          <cell r="C3767" t="str">
            <v>ESSIEU ARRIÈRE EN CARBONE</v>
          </cell>
          <cell r="D3767" t="str">
            <v xml:space="preserve"> LARGEUR 42</v>
          </cell>
          <cell r="E3767" t="e">
            <v>#N/A</v>
          </cell>
          <cell r="F3767" t="str">
            <v>REAR AXLE CARBON WIDE 42</v>
          </cell>
        </row>
        <row r="3768">
          <cell r="A3768" t="str">
            <v>3302143-C</v>
          </cell>
          <cell r="B3768" t="str">
            <v>3302143-C</v>
          </cell>
          <cell r="C3768" t="str">
            <v>ESSIEU ARRIÈRE EN CARBONE</v>
          </cell>
          <cell r="D3768" t="str">
            <v xml:space="preserve"> LARGEUR 42 + 1,5</v>
          </cell>
          <cell r="E3768" t="e">
            <v>#N/A</v>
          </cell>
          <cell r="F3768" t="str">
            <v>REAR AXLE CARBON WIDE 42</v>
          </cell>
        </row>
        <row r="3769">
          <cell r="A3769" t="str">
            <v>3302145-C</v>
          </cell>
          <cell r="B3769" t="str">
            <v>3302145-C</v>
          </cell>
          <cell r="C3769" t="str">
            <v>ESSIEU ARRIÈRE EN CARBONE</v>
          </cell>
          <cell r="D3769" t="str">
            <v xml:space="preserve"> LARGEUR 45</v>
          </cell>
          <cell r="E3769" t="e">
            <v>#N/A</v>
          </cell>
          <cell r="F3769" t="str">
            <v>REAR AXLE CARBON WIDE 45</v>
          </cell>
        </row>
        <row r="3770">
          <cell r="A3770" t="str">
            <v>3302146-C</v>
          </cell>
          <cell r="B3770" t="str">
            <v>3302146-C</v>
          </cell>
          <cell r="C3770" t="str">
            <v>ESSIEU ARRIÈRE EN CARBONE</v>
          </cell>
          <cell r="D3770" t="str">
            <v xml:space="preserve"> LARGEUR 45 +1,5</v>
          </cell>
          <cell r="E3770" t="e">
            <v>#N/A</v>
          </cell>
          <cell r="F3770" t="str">
            <v>REAR AXLE CARBON WIDE 45</v>
          </cell>
        </row>
        <row r="3771">
          <cell r="A3771" t="str">
            <v>3302150-C</v>
          </cell>
          <cell r="B3771" t="str">
            <v>3302150-C</v>
          </cell>
          <cell r="C3771" t="str">
            <v>ESSIEU ARRIÈRE EN CARBONE</v>
          </cell>
          <cell r="D3771" t="str">
            <v xml:space="preserve"> LARGEUR 50</v>
          </cell>
          <cell r="E3771" t="e">
            <v>#N/A</v>
          </cell>
          <cell r="F3771" t="str">
            <v>REAR AXLE CARBON WIDE 50</v>
          </cell>
        </row>
        <row r="3772">
          <cell r="A3772" t="str">
            <v>3302151-C</v>
          </cell>
          <cell r="B3772" t="str">
            <v>3302151-C</v>
          </cell>
          <cell r="C3772" t="str">
            <v>ESSIEU ARRIÈRE EN CARBONE</v>
          </cell>
          <cell r="D3772" t="str">
            <v xml:space="preserve"> LARGEUR 50 + 1,5</v>
          </cell>
          <cell r="E3772" t="e">
            <v>#N/A</v>
          </cell>
          <cell r="F3772" t="str">
            <v>REAR AXLE CARBON WIDE 50</v>
          </cell>
        </row>
        <row r="3773">
          <cell r="A3773" t="str">
            <v>3302324-C</v>
          </cell>
          <cell r="B3773" t="str">
            <v>3302324-C</v>
          </cell>
          <cell r="C3773" t="str">
            <v>ESSIEU ARRIÈRE EN CARBONE</v>
          </cell>
          <cell r="D3773" t="str">
            <v xml:space="preserve"> AVEC FIXATIONS LARG. 24</v>
          </cell>
          <cell r="E3773" t="e">
            <v>#N/A</v>
          </cell>
          <cell r="F3773" t="str">
            <v>REAR AXLE CARBON WITH ATT</v>
          </cell>
        </row>
        <row r="3774">
          <cell r="A3774" t="str">
            <v>3302325-C</v>
          </cell>
          <cell r="B3774" t="str">
            <v>3302325-C</v>
          </cell>
          <cell r="C3774" t="str">
            <v>ESSIEU ARRIÈRE CARBONE AV</v>
          </cell>
          <cell r="D3774" t="str">
            <v>EC FIXATIONS LARG 24 +1,5</v>
          </cell>
          <cell r="E3774" t="e">
            <v>#N/A</v>
          </cell>
          <cell r="F3774" t="str">
            <v>REAR AXLE CARBON WITH ATT</v>
          </cell>
        </row>
        <row r="3775">
          <cell r="A3775" t="str">
            <v>3302327-C</v>
          </cell>
          <cell r="B3775" t="str">
            <v>3302327-C</v>
          </cell>
          <cell r="C3775" t="str">
            <v>ESSIEU ARRIÈRE EN CARBONE</v>
          </cell>
          <cell r="D3775" t="str">
            <v xml:space="preserve"> AVEC FIXATIONS LARG. 27</v>
          </cell>
          <cell r="E3775" t="e">
            <v>#N/A</v>
          </cell>
          <cell r="F3775" t="str">
            <v>REAR AXLE CARBON WITH ATT</v>
          </cell>
        </row>
        <row r="3776">
          <cell r="A3776" t="str">
            <v>3302328-C</v>
          </cell>
          <cell r="B3776" t="str">
            <v>3302328-C</v>
          </cell>
          <cell r="C3776" t="str">
            <v>ESSIEU ARRIÈRE CARBONE AV</v>
          </cell>
          <cell r="D3776" t="str">
            <v>EC FIXATIONS LARG 27 +1,5</v>
          </cell>
          <cell r="E3776" t="e">
            <v>#N/A</v>
          </cell>
          <cell r="F3776" t="str">
            <v>REAR AXLE CARBON WITH ATT</v>
          </cell>
        </row>
        <row r="3777">
          <cell r="A3777" t="str">
            <v>3302330-C</v>
          </cell>
          <cell r="B3777" t="str">
            <v>3302330-C</v>
          </cell>
          <cell r="C3777" t="str">
            <v>ESSIEU ARRIÈRE EN CARBONE</v>
          </cell>
          <cell r="D3777" t="str">
            <v xml:space="preserve"> AVEC FIXATIONS LARG. 30</v>
          </cell>
          <cell r="E3777" t="e">
            <v>#N/A</v>
          </cell>
          <cell r="F3777" t="str">
            <v>REAR AXLE CARBON WITH ATT</v>
          </cell>
        </row>
        <row r="3778">
          <cell r="A3778" t="str">
            <v>3302331-C</v>
          </cell>
          <cell r="B3778" t="str">
            <v>3302331-C</v>
          </cell>
          <cell r="C3778" t="str">
            <v>ESSIEU ARRIÈRE CARBONE AV</v>
          </cell>
          <cell r="D3778" t="str">
            <v>EC FIXATIONS LARG 30 +1,5</v>
          </cell>
          <cell r="E3778" t="e">
            <v>#N/A</v>
          </cell>
          <cell r="F3778" t="str">
            <v>REAR AXLE CARBON WITH ATT</v>
          </cell>
        </row>
        <row r="3779">
          <cell r="A3779" t="str">
            <v>3302333-C</v>
          </cell>
          <cell r="B3779" t="str">
            <v>3302333-C</v>
          </cell>
          <cell r="C3779" t="str">
            <v>ESSIEU ARRIÈRE EN CARBONE</v>
          </cell>
          <cell r="D3779" t="str">
            <v xml:space="preserve"> AVEC FIXATIONS LARG. 33</v>
          </cell>
          <cell r="E3779" t="e">
            <v>#N/A</v>
          </cell>
          <cell r="F3779" t="str">
            <v>REAR AXLE CARBON WITH ATT</v>
          </cell>
        </row>
        <row r="3780">
          <cell r="A3780" t="str">
            <v>3302334-C</v>
          </cell>
          <cell r="B3780" t="str">
            <v>3302334-C</v>
          </cell>
          <cell r="C3780" t="str">
            <v>ESSIEU ARRIÈRE CARBONE AV</v>
          </cell>
          <cell r="D3780" t="str">
            <v>EC FIXATIONS LARG 33 +1,5</v>
          </cell>
          <cell r="E3780" t="e">
            <v>#N/A</v>
          </cell>
          <cell r="F3780" t="str">
            <v>REAR AXLE CARBON WITH ATT</v>
          </cell>
        </row>
        <row r="3781">
          <cell r="A3781" t="str">
            <v>3302336-C</v>
          </cell>
          <cell r="B3781" t="str">
            <v>3302336-C</v>
          </cell>
          <cell r="C3781" t="str">
            <v>ESSIEU ARRIÈRE EN CARBONE</v>
          </cell>
          <cell r="D3781" t="str">
            <v xml:space="preserve"> AVEC FIXATIONS LARG. 36</v>
          </cell>
          <cell r="E3781" t="e">
            <v>#N/A</v>
          </cell>
          <cell r="F3781" t="str">
            <v>REAR AXLE CARBON WITH ATT</v>
          </cell>
        </row>
        <row r="3782">
          <cell r="A3782" t="str">
            <v>3302337-C</v>
          </cell>
          <cell r="B3782" t="str">
            <v>3302337-C</v>
          </cell>
          <cell r="C3782" t="str">
            <v>ESSIEU ARRIÈRE CARBONE AV</v>
          </cell>
          <cell r="D3782" t="str">
            <v>EC FIXATIONS L 36 + 1,5</v>
          </cell>
          <cell r="E3782" t="e">
            <v>#N/A</v>
          </cell>
          <cell r="F3782" t="str">
            <v>REAR AXLE CARBON WITH ATT</v>
          </cell>
        </row>
        <row r="3783">
          <cell r="A3783" t="str">
            <v>3302339-C</v>
          </cell>
          <cell r="B3783" t="str">
            <v>3302339-C</v>
          </cell>
          <cell r="C3783" t="str">
            <v>ESSIEU ARRIÈRE EN CARBONE</v>
          </cell>
          <cell r="D3783" t="str">
            <v xml:space="preserve"> AVEC FIXATIONS LARG. 39</v>
          </cell>
          <cell r="E3783" t="e">
            <v>#N/A</v>
          </cell>
          <cell r="F3783" t="str">
            <v>REAR AXLE CARBON WITH ATT</v>
          </cell>
        </row>
        <row r="3784">
          <cell r="A3784" t="str">
            <v>3302340-C</v>
          </cell>
          <cell r="B3784" t="str">
            <v>3302340-C</v>
          </cell>
          <cell r="C3784" t="str">
            <v>ESSIEU ARRIÈRE CARBONE AV</v>
          </cell>
          <cell r="D3784" t="str">
            <v>EC FIXATIONS LARG 39 +1,5</v>
          </cell>
          <cell r="E3784" t="e">
            <v>#N/A</v>
          </cell>
          <cell r="F3784" t="str">
            <v>REAR AXLE CARBON WITH ATT</v>
          </cell>
        </row>
        <row r="3785">
          <cell r="A3785" t="str">
            <v>3302342-C</v>
          </cell>
          <cell r="B3785" t="str">
            <v>3302342-C</v>
          </cell>
          <cell r="C3785" t="str">
            <v>ESSIEU ARRIÈRE EN CARBONE</v>
          </cell>
          <cell r="D3785" t="str">
            <v xml:space="preserve"> AVEC FIXATIONS LARG. 42</v>
          </cell>
          <cell r="E3785" t="e">
            <v>#N/A</v>
          </cell>
          <cell r="F3785" t="str">
            <v>REAR AXLE CARBON WITH ATT</v>
          </cell>
        </row>
        <row r="3786">
          <cell r="A3786" t="str">
            <v>3302343-C</v>
          </cell>
          <cell r="B3786" t="str">
            <v>3302343-C</v>
          </cell>
          <cell r="C3786" t="str">
            <v>ESSIEU ARRIÈRE CARBONE AV</v>
          </cell>
          <cell r="D3786" t="str">
            <v>EC FIXATIONS LARG 42 +1,5</v>
          </cell>
          <cell r="E3786" t="e">
            <v>#N/A</v>
          </cell>
          <cell r="F3786" t="str">
            <v>REAR AXLE CARBON WITH ATT</v>
          </cell>
        </row>
        <row r="3787">
          <cell r="A3787" t="str">
            <v>3302345-C</v>
          </cell>
          <cell r="B3787" t="str">
            <v>3302345-C</v>
          </cell>
          <cell r="C3787" t="str">
            <v>ESSIEU ARRIÈRE EN CARBONE</v>
          </cell>
          <cell r="D3787" t="str">
            <v xml:space="preserve"> AVEC FIXATIONS LARG. 45</v>
          </cell>
          <cell r="E3787" t="e">
            <v>#N/A</v>
          </cell>
          <cell r="F3787" t="str">
            <v>REAR AXLE CARBON WITH ATT</v>
          </cell>
        </row>
        <row r="3788">
          <cell r="A3788" t="str">
            <v>3302346-C</v>
          </cell>
          <cell r="B3788" t="str">
            <v>3302346-C</v>
          </cell>
          <cell r="C3788" t="str">
            <v>ESSIEU ARRIÈRE CARBONE AV</v>
          </cell>
          <cell r="D3788" t="str">
            <v>EC FIXATIONS LARG 45 +1,5</v>
          </cell>
          <cell r="E3788" t="e">
            <v>#N/A</v>
          </cell>
          <cell r="F3788" t="str">
            <v>REAR AXLE CARBON WITH ATT</v>
          </cell>
        </row>
        <row r="3789">
          <cell r="A3789" t="str">
            <v>3302350-C</v>
          </cell>
          <cell r="B3789" t="str">
            <v>3302350-C</v>
          </cell>
          <cell r="C3789" t="str">
            <v>ESSIEU ARRIÈRE EN CARBONE</v>
          </cell>
          <cell r="D3789" t="str">
            <v xml:space="preserve"> AVEC FIXATIONS LARG. 50</v>
          </cell>
          <cell r="E3789" t="e">
            <v>#N/A</v>
          </cell>
          <cell r="F3789" t="str">
            <v>REAR AXLE CARBON WITH ATT</v>
          </cell>
        </row>
        <row r="3790">
          <cell r="A3790" t="str">
            <v>3302351-C</v>
          </cell>
          <cell r="B3790" t="str">
            <v>3302351-C</v>
          </cell>
          <cell r="C3790" t="str">
            <v>ESSIEU ARRIÈRE CARBONE AV</v>
          </cell>
          <cell r="D3790" t="str">
            <v>EC FIXATIONS L 50 + 1,5</v>
          </cell>
          <cell r="E3790" t="e">
            <v>#N/A</v>
          </cell>
          <cell r="F3790" t="str">
            <v>REAR AXLE CARBON WITH ATT</v>
          </cell>
        </row>
        <row r="3791">
          <cell r="A3791" t="str">
            <v>3302510-C</v>
          </cell>
          <cell r="B3791" t="str">
            <v>3302510-C</v>
          </cell>
          <cell r="C3791" t="str">
            <v>KIT D’ASSEMBLAGE ESSIEU E</v>
          </cell>
          <cell r="D3791" t="str">
            <v>N CARBONE +10 MM</v>
          </cell>
          <cell r="E3791" t="e">
            <v>#N/A</v>
          </cell>
          <cell r="F3791" t="str">
            <v>ASSEMBLY KIT CARBON AXLE</v>
          </cell>
        </row>
        <row r="3792">
          <cell r="A3792" t="str">
            <v>3302520-C</v>
          </cell>
          <cell r="B3792" t="str">
            <v>3302520-C</v>
          </cell>
          <cell r="C3792" t="str">
            <v>KIT D’ASSEMBLAGE ESSIEU E</v>
          </cell>
          <cell r="D3792" t="str">
            <v>N CARBONE +20 MM</v>
          </cell>
          <cell r="E3792" t="e">
            <v>#N/A</v>
          </cell>
          <cell r="F3792" t="str">
            <v>ASSEMBLY KIT CARBON AXLE</v>
          </cell>
        </row>
        <row r="3793">
          <cell r="A3793" t="str">
            <v>3302530-C</v>
          </cell>
          <cell r="B3793" t="str">
            <v>3302530-C</v>
          </cell>
          <cell r="C3793" t="str">
            <v>KIT D’ASSEMBLAGE ESSIEU E</v>
          </cell>
          <cell r="D3793" t="str">
            <v>N CARBONE +30 MM</v>
          </cell>
          <cell r="E3793" t="e">
            <v>#N/A</v>
          </cell>
          <cell r="F3793" t="str">
            <v>ASSEMBLY KIT CARBON AXLE</v>
          </cell>
        </row>
        <row r="3794">
          <cell r="A3794" t="str">
            <v>3302540-C</v>
          </cell>
          <cell r="B3794" t="str">
            <v>3302540-C</v>
          </cell>
          <cell r="C3794" t="str">
            <v>KIT D’ASSEMBLAGE ESSIEU E</v>
          </cell>
          <cell r="D3794" t="str">
            <v>N CARBONE +40 MM</v>
          </cell>
          <cell r="E3794" t="e">
            <v>#N/A</v>
          </cell>
          <cell r="F3794" t="str">
            <v>ASSEMBLY KIT CARBON AXLE</v>
          </cell>
        </row>
        <row r="3795">
          <cell r="A3795" t="str">
            <v>3302550-C</v>
          </cell>
          <cell r="B3795" t="str">
            <v>3302550-C</v>
          </cell>
          <cell r="C3795" t="str">
            <v>KIT D’ASSEMBLAGE ESSIEU E</v>
          </cell>
          <cell r="D3795" t="str">
            <v>N CARBONE +50 MM</v>
          </cell>
          <cell r="E3795" t="e">
            <v>#N/A</v>
          </cell>
          <cell r="F3795" t="str">
            <v>ASSEMBLY KIT CARBON AXLE</v>
          </cell>
        </row>
        <row r="3796">
          <cell r="A3796" t="str">
            <v>3302560-C</v>
          </cell>
          <cell r="B3796" t="str">
            <v>3302560-C</v>
          </cell>
          <cell r="C3796" t="str">
            <v>KIT D’ASSEMBLAGE ESSIEU E</v>
          </cell>
          <cell r="D3796" t="str">
            <v>N CARBONE +60 MM</v>
          </cell>
          <cell r="E3796" t="e">
            <v>#N/A</v>
          </cell>
          <cell r="F3796" t="str">
            <v>ASSEMBLY KIT CARBON AXLE</v>
          </cell>
        </row>
        <row r="3797">
          <cell r="A3797" t="str">
            <v>3302570-C</v>
          </cell>
          <cell r="B3797" t="str">
            <v>3302570-C</v>
          </cell>
          <cell r="C3797" t="str">
            <v>KIT D’ASSEMBLAGE ESSIEU E</v>
          </cell>
          <cell r="D3797" t="str">
            <v>N CARBONE +70 MM</v>
          </cell>
          <cell r="E3797" t="e">
            <v>#N/A</v>
          </cell>
          <cell r="F3797" t="str">
            <v>ASSEMBLY KIT CARBON AXLE</v>
          </cell>
        </row>
        <row r="3798">
          <cell r="A3798" t="str">
            <v>3302710-C</v>
          </cell>
          <cell r="B3798" t="str">
            <v>3302710-C</v>
          </cell>
          <cell r="C3798" t="str">
            <v>KIT D’ASSEMBLAGE ESSIEU A</v>
          </cell>
          <cell r="D3798" t="str">
            <v>RRIÈRE 6-8° 10 MM</v>
          </cell>
          <cell r="E3798" t="e">
            <v>#N/A</v>
          </cell>
          <cell r="F3798" t="str">
            <v>ASSEMBLY KIT REAR AXLE 6-</v>
          </cell>
        </row>
        <row r="3799">
          <cell r="A3799" t="str">
            <v>3302720-C</v>
          </cell>
          <cell r="B3799" t="str">
            <v>3302720-C</v>
          </cell>
          <cell r="C3799" t="str">
            <v>KIT D’ASSEMBLAGE DE L’ESS</v>
          </cell>
          <cell r="D3799" t="str">
            <v>IEU ARRIÈRE 6-8° 20 MM</v>
          </cell>
          <cell r="E3799" t="e">
            <v>#N/A</v>
          </cell>
          <cell r="F3799" t="str">
            <v>ASSEMBLY KIT REAR AXLE 6-</v>
          </cell>
        </row>
        <row r="3800">
          <cell r="A3800" t="str">
            <v>3302730-C</v>
          </cell>
          <cell r="B3800" t="str">
            <v>3302730-C</v>
          </cell>
          <cell r="C3800" t="str">
            <v>KIT D’ASSEMBLAGE DE L’ESS</v>
          </cell>
          <cell r="D3800" t="str">
            <v>IEU ARRIÈRE 6-8° 30 MM</v>
          </cell>
          <cell r="E3800" t="e">
            <v>#N/A</v>
          </cell>
          <cell r="F3800" t="str">
            <v>ASSEMBLY KIT REAR AXLE 6-</v>
          </cell>
        </row>
        <row r="3801">
          <cell r="A3801" t="str">
            <v>3302740-C</v>
          </cell>
          <cell r="B3801" t="str">
            <v>3302740-C</v>
          </cell>
          <cell r="C3801" t="str">
            <v>KIT D’ASSEMBLAGE DE L’ESS</v>
          </cell>
          <cell r="D3801" t="str">
            <v>IEU ARRIÈRE 6-8° 40 MM</v>
          </cell>
          <cell r="E3801" t="e">
            <v>#N/A</v>
          </cell>
          <cell r="F3801" t="str">
            <v>ASSEMBLY KIT REAR AXLE 6-</v>
          </cell>
        </row>
        <row r="3802">
          <cell r="A3802" t="str">
            <v>3302750-C</v>
          </cell>
          <cell r="B3802" t="str">
            <v>3302750-C</v>
          </cell>
          <cell r="C3802" t="str">
            <v>KIT D’ASSEMBLAGE DE L’ESS</v>
          </cell>
          <cell r="D3802" t="str">
            <v>IEU ARRIÈRE 6-8° 50 MM</v>
          </cell>
          <cell r="E3802" t="e">
            <v>#N/A</v>
          </cell>
          <cell r="F3802" t="str">
            <v>ASSEMBLY KIT REAR AXLE 6-</v>
          </cell>
        </row>
        <row r="3803">
          <cell r="A3803" t="str">
            <v>3302760-C</v>
          </cell>
          <cell r="B3803" t="str">
            <v>3302760-C</v>
          </cell>
          <cell r="C3803" t="str">
            <v>KIT D’ASSEMBLAGE DE L’ESS</v>
          </cell>
          <cell r="D3803" t="str">
            <v>IEU ARRIÈRE 6-8° 60 MM</v>
          </cell>
          <cell r="E3803" t="e">
            <v>#N/A</v>
          </cell>
          <cell r="F3803" t="str">
            <v>ASSEMBLY KIT REAR AXLE 6-</v>
          </cell>
        </row>
        <row r="3804">
          <cell r="A3804" t="str">
            <v>3302770-C</v>
          </cell>
          <cell r="B3804" t="str">
            <v>3302770-C</v>
          </cell>
          <cell r="C3804" t="str">
            <v>KIT D’ASSEMBLAGE DE L’ESS</v>
          </cell>
          <cell r="D3804" t="str">
            <v>IEU ARRIÈRE 6-8° 70 MM</v>
          </cell>
          <cell r="E3804" t="e">
            <v>#N/A</v>
          </cell>
          <cell r="F3804" t="str">
            <v>ASSEMBLY KIT REAR AXLE 6-</v>
          </cell>
        </row>
        <row r="3805">
          <cell r="A3805" t="str">
            <v>3302827-C</v>
          </cell>
          <cell r="B3805" t="str">
            <v>3302827-C</v>
          </cell>
          <cell r="C3805" t="str">
            <v>ESSIEU ARRIÈRE EN CARBONE</v>
          </cell>
          <cell r="D3805" t="str">
            <v xml:space="preserve"> LARGEUR 27</v>
          </cell>
          <cell r="E3805" t="e">
            <v>#N/A</v>
          </cell>
          <cell r="F3805" t="str">
            <v>REAR AXLE CARBON WIDE 27</v>
          </cell>
        </row>
        <row r="3806">
          <cell r="A3806" t="str">
            <v>3302830-C</v>
          </cell>
          <cell r="B3806" t="str">
            <v>3302830-C</v>
          </cell>
          <cell r="C3806" t="str">
            <v>ESSIEU ARRIÈRE EN CARBONE</v>
          </cell>
          <cell r="D3806" t="str">
            <v>, LARGEUR 30</v>
          </cell>
          <cell r="E3806" t="e">
            <v>#N/A</v>
          </cell>
          <cell r="F3806" t="str">
            <v>REAR AXLE CARBON WIDE 30</v>
          </cell>
        </row>
        <row r="3807">
          <cell r="A3807" t="str">
            <v>3302833-C</v>
          </cell>
          <cell r="B3807" t="str">
            <v>3302833-C</v>
          </cell>
          <cell r="C3807" t="str">
            <v>ESSIEU ARRIÈRE EN CARBONE</v>
          </cell>
          <cell r="D3807" t="str">
            <v xml:space="preserve"> LARGEUR 33</v>
          </cell>
          <cell r="E3807" t="e">
            <v>#N/A</v>
          </cell>
          <cell r="F3807" t="str">
            <v>REAR AXLE CARBON WIDE 33</v>
          </cell>
        </row>
        <row r="3808">
          <cell r="A3808" t="str">
            <v>3302836-C</v>
          </cell>
          <cell r="B3808" t="str">
            <v>3302836-C</v>
          </cell>
          <cell r="C3808" t="str">
            <v>ESSIEU ARRIÈRE EN CARBONE</v>
          </cell>
          <cell r="D3808" t="str">
            <v>, LARGEUR 36</v>
          </cell>
          <cell r="E3808" t="e">
            <v>#N/A</v>
          </cell>
          <cell r="F3808" t="str">
            <v>REAR AXLE CARBON WIDE 36</v>
          </cell>
        </row>
        <row r="3809">
          <cell r="A3809" t="str">
            <v>3302839-C</v>
          </cell>
          <cell r="B3809" t="str">
            <v>3302839-C</v>
          </cell>
          <cell r="C3809" t="str">
            <v>ESSIEU ARRIÈRE EN CARBONE</v>
          </cell>
          <cell r="D3809" t="str">
            <v xml:space="preserve"> LARGE 39</v>
          </cell>
          <cell r="E3809" t="e">
            <v>#N/A</v>
          </cell>
          <cell r="F3809" t="str">
            <v>REAR AXLE CARBON WIDE 39</v>
          </cell>
        </row>
        <row r="3810">
          <cell r="A3810" t="str">
            <v>3302842-C</v>
          </cell>
          <cell r="B3810" t="str">
            <v>3302842-C</v>
          </cell>
          <cell r="C3810" t="str">
            <v>ESSIEU ARRIÈRE EN CARBONE</v>
          </cell>
          <cell r="D3810" t="str">
            <v xml:space="preserve"> LARGEUR 42</v>
          </cell>
          <cell r="E3810" t="e">
            <v>#N/A</v>
          </cell>
          <cell r="F3810" t="str">
            <v>REAR AXLE CARBON WIDE 42</v>
          </cell>
        </row>
        <row r="3811">
          <cell r="A3811" t="str">
            <v>3302845-C</v>
          </cell>
          <cell r="B3811" t="str">
            <v>3302845-C</v>
          </cell>
          <cell r="C3811" t="str">
            <v>ESSIEU ARRIÈRE EN CARBONE</v>
          </cell>
          <cell r="D3811" t="str">
            <v xml:space="preserve"> LARGEUR 45</v>
          </cell>
          <cell r="E3811" t="e">
            <v>#N/A</v>
          </cell>
          <cell r="F3811" t="str">
            <v>REAR AXLE CARBON WIDE 45</v>
          </cell>
        </row>
        <row r="3812">
          <cell r="A3812" t="str">
            <v>3302850-C</v>
          </cell>
          <cell r="B3812" t="str">
            <v>3302850-C</v>
          </cell>
          <cell r="C3812" t="str">
            <v>ESSIEU ARRIÈRE EN CARBONE</v>
          </cell>
          <cell r="D3812" t="str">
            <v xml:space="preserve"> LARGEUR 50</v>
          </cell>
          <cell r="E3812" t="e">
            <v>#N/A</v>
          </cell>
          <cell r="F3812" t="str">
            <v>REAR AXLE CARBON WIDE 50</v>
          </cell>
        </row>
        <row r="3813">
          <cell r="A3813" t="str">
            <v>3302924-C</v>
          </cell>
          <cell r="B3813" t="str">
            <v>3302924-C</v>
          </cell>
          <cell r="C3813" t="str">
            <v>ESSIEU ARRIÈRE EN CARBONE</v>
          </cell>
          <cell r="D3813" t="str">
            <v xml:space="preserve"> 6° LARGEUR 24</v>
          </cell>
          <cell r="E3813" t="e">
            <v>#N/A</v>
          </cell>
          <cell r="F3813" t="str">
            <v>REAR AXLE CARBON 6 GR WID</v>
          </cell>
        </row>
        <row r="3814">
          <cell r="A3814" t="str">
            <v>3302927-C</v>
          </cell>
          <cell r="B3814" t="str">
            <v>3302927-C</v>
          </cell>
          <cell r="C3814" t="str">
            <v>ESSIEU ARRIÈRE EN CARBONE</v>
          </cell>
          <cell r="D3814" t="str">
            <v xml:space="preserve"> 6° LARGEUR 27</v>
          </cell>
          <cell r="E3814" t="e">
            <v>#N/A</v>
          </cell>
          <cell r="F3814" t="str">
            <v>REAR AXLE CARBON 6 GR WID</v>
          </cell>
        </row>
        <row r="3815">
          <cell r="A3815" t="str">
            <v>3302930-C</v>
          </cell>
          <cell r="B3815" t="str">
            <v>3302930-C</v>
          </cell>
          <cell r="C3815" t="str">
            <v>ESSIEU ARRIÈRE EN CARBONE</v>
          </cell>
          <cell r="D3815" t="str">
            <v xml:space="preserve"> 6° LARGEUR 30</v>
          </cell>
          <cell r="E3815" t="e">
            <v>#N/A</v>
          </cell>
          <cell r="F3815" t="str">
            <v>REAR AXLE CARBON 6 GR WID</v>
          </cell>
        </row>
        <row r="3816">
          <cell r="A3816" t="str">
            <v>3302933-C</v>
          </cell>
          <cell r="B3816" t="str">
            <v>3302933-C</v>
          </cell>
          <cell r="C3816" t="str">
            <v>ESSIEU ARRIÈRE EN CARBONE</v>
          </cell>
          <cell r="D3816" t="str">
            <v xml:space="preserve"> 6° LARGEUR 33</v>
          </cell>
          <cell r="E3816" t="e">
            <v>#N/A</v>
          </cell>
          <cell r="F3816" t="str">
            <v>REAR AXLE CARBON 6 GR WID</v>
          </cell>
        </row>
        <row r="3817">
          <cell r="A3817" t="str">
            <v>3302936-C</v>
          </cell>
          <cell r="B3817" t="str">
            <v>3302936-C</v>
          </cell>
          <cell r="C3817" t="str">
            <v>ESSIEU ARRIÈRE EN CARBONE</v>
          </cell>
          <cell r="D3817" t="str">
            <v xml:space="preserve"> 6° LARGEUR 36</v>
          </cell>
          <cell r="E3817" t="e">
            <v>#N/A</v>
          </cell>
          <cell r="F3817" t="str">
            <v>REAR AXLE CARBON 6 GR WID</v>
          </cell>
        </row>
        <row r="3818">
          <cell r="A3818" t="str">
            <v>3302939-C</v>
          </cell>
          <cell r="B3818" t="str">
            <v>3302939-C</v>
          </cell>
          <cell r="C3818" t="str">
            <v>ESSIEU ARRIÈRE EN CARBONE</v>
          </cell>
          <cell r="D3818" t="str">
            <v xml:space="preserve"> 6° LARGEUR 39</v>
          </cell>
          <cell r="E3818" t="e">
            <v>#N/A</v>
          </cell>
          <cell r="F3818" t="str">
            <v>REAR AXLE CARBON 6 GR WID</v>
          </cell>
        </row>
        <row r="3819">
          <cell r="A3819" t="str">
            <v>3302942-C</v>
          </cell>
          <cell r="B3819" t="str">
            <v>3302942-C</v>
          </cell>
          <cell r="C3819" t="str">
            <v>ESSIEU ARRIÈRE EN CARBONE</v>
          </cell>
          <cell r="D3819" t="str">
            <v xml:space="preserve"> 6° LARGEUR 42</v>
          </cell>
          <cell r="E3819" t="e">
            <v>#N/A</v>
          </cell>
          <cell r="F3819" t="str">
            <v>REAR AXLE CARBON 6GR WIDE</v>
          </cell>
        </row>
        <row r="3820">
          <cell r="A3820" t="str">
            <v>3303024-C</v>
          </cell>
          <cell r="B3820" t="str">
            <v>3303024-C</v>
          </cell>
          <cell r="C3820" t="str">
            <v>ESSIEU ARRIÈRE EN CARBONE</v>
          </cell>
          <cell r="D3820" t="str">
            <v xml:space="preserve"> 6° L 24CM CPL</v>
          </cell>
          <cell r="E3820" t="e">
            <v>#N/A</v>
          </cell>
          <cell r="F3820" t="str">
            <v>REAR AXLE CARBON 6 DGR W2</v>
          </cell>
        </row>
        <row r="3821">
          <cell r="A3821" t="str">
            <v>3303027-C</v>
          </cell>
          <cell r="B3821" t="str">
            <v>3303027-C</v>
          </cell>
          <cell r="C3821" t="str">
            <v>ESSIEU ARRIÈRE EN CARBONE</v>
          </cell>
          <cell r="D3821" t="str">
            <v xml:space="preserve"> 6° L 27CM CPL</v>
          </cell>
          <cell r="E3821" t="e">
            <v>#N/A</v>
          </cell>
          <cell r="F3821" t="str">
            <v>REAR AXLE CARBON 6 DGR W2</v>
          </cell>
        </row>
        <row r="3822">
          <cell r="A3822" t="str">
            <v>3303030-C</v>
          </cell>
          <cell r="B3822" t="str">
            <v>3303030-C</v>
          </cell>
          <cell r="C3822" t="str">
            <v>ESSIEU ARRIÈRE EN CARBONE</v>
          </cell>
          <cell r="D3822" t="str">
            <v xml:space="preserve"> 6° L 30CM CPL</v>
          </cell>
          <cell r="E3822" t="e">
            <v>#N/A</v>
          </cell>
          <cell r="F3822" t="str">
            <v>REAR AXLE CARBON 6 DGR W3</v>
          </cell>
        </row>
        <row r="3823">
          <cell r="A3823" t="str">
            <v>3303033-C</v>
          </cell>
          <cell r="B3823" t="str">
            <v>3303033-C</v>
          </cell>
          <cell r="C3823" t="str">
            <v>ESSIEU ARRIÈRE EN CARBONE</v>
          </cell>
          <cell r="D3823" t="str">
            <v xml:space="preserve"> 6° L 33CM CPL</v>
          </cell>
          <cell r="E3823" t="e">
            <v>#N/A</v>
          </cell>
          <cell r="F3823" t="str">
            <v>REAR AXLE CARBON 6 DGR W3</v>
          </cell>
        </row>
        <row r="3824">
          <cell r="A3824" t="str">
            <v>3303124-C</v>
          </cell>
          <cell r="B3824" t="str">
            <v>3303124-C</v>
          </cell>
          <cell r="C3824" t="str">
            <v>ESSIEU ARRIÈRE EN CARBONE</v>
          </cell>
          <cell r="D3824" t="str">
            <v xml:space="preserve"> 6° +10 MM L 24 CPL</v>
          </cell>
          <cell r="E3824" t="e">
            <v>#N/A</v>
          </cell>
          <cell r="F3824" t="str">
            <v>REAR AXLE CARBON 6 DGR +1</v>
          </cell>
        </row>
        <row r="3825">
          <cell r="A3825" t="str">
            <v>3303127-C</v>
          </cell>
          <cell r="B3825" t="str">
            <v>3303127-C</v>
          </cell>
          <cell r="C3825" t="str">
            <v>ESSIEU ARRIÈRE EN CARBONE</v>
          </cell>
          <cell r="D3825" t="str">
            <v xml:space="preserve"> 6° +10 MM L 27 CPL</v>
          </cell>
          <cell r="E3825" t="e">
            <v>#N/A</v>
          </cell>
          <cell r="F3825" t="str">
            <v>REAR AXLE CARBON 6 DGR +1</v>
          </cell>
        </row>
        <row r="3826">
          <cell r="A3826" t="str">
            <v>3303130-C</v>
          </cell>
          <cell r="B3826" t="str">
            <v>3303130-C</v>
          </cell>
          <cell r="C3826" t="str">
            <v>ESSIEU ARRIÈRE EN CARBONE</v>
          </cell>
          <cell r="D3826" t="str">
            <v xml:space="preserve"> 6° +10 MM L 30 CPL</v>
          </cell>
          <cell r="E3826" t="e">
            <v>#N/A</v>
          </cell>
          <cell r="F3826" t="str">
            <v>REAR AXLE CARBON 6 DGR +1</v>
          </cell>
        </row>
        <row r="3827">
          <cell r="A3827" t="str">
            <v>3303133-C</v>
          </cell>
          <cell r="B3827" t="str">
            <v>3303133-C</v>
          </cell>
          <cell r="C3827" t="str">
            <v>ESSIEU ARRIÈRE EN CARBONE</v>
          </cell>
          <cell r="D3827" t="str">
            <v xml:space="preserve"> 6° +10 MM L 33 CPL</v>
          </cell>
          <cell r="E3827" t="e">
            <v>#N/A</v>
          </cell>
          <cell r="F3827" t="str">
            <v>REAR AXLE CARBON 6 DGR +1</v>
          </cell>
        </row>
        <row r="3828">
          <cell r="A3828" t="str">
            <v>3303533-C</v>
          </cell>
          <cell r="B3828" t="str">
            <v>3303533-C</v>
          </cell>
          <cell r="C3828" t="str">
            <v>ESSIEU ARRIÈRE EN CARBONE</v>
          </cell>
          <cell r="D3828" t="str">
            <v xml:space="preserve"> 4° L 33 CM CPL</v>
          </cell>
          <cell r="E3828" t="e">
            <v>#N/A</v>
          </cell>
          <cell r="F3828" t="str">
            <v>REAR AXLE CARBON 4 DGR W3</v>
          </cell>
        </row>
        <row r="3829">
          <cell r="A3829" t="str">
            <v>3331505-C</v>
          </cell>
          <cell r="B3829" t="str">
            <v>3331505-C</v>
          </cell>
          <cell r="C3829" t="str">
            <v>ÉTRIER STANDARD, AVEC FIL</v>
          </cell>
          <cell r="D3829" t="str">
            <v>ETAGE M6</v>
          </cell>
          <cell r="E3829" t="e">
            <v>#N/A</v>
          </cell>
          <cell r="F3829" t="str">
            <v>CLAMP STANDARD, WITH THRE</v>
          </cell>
        </row>
        <row r="3830">
          <cell r="A3830" t="str">
            <v>3331900-C</v>
          </cell>
          <cell r="B3830" t="str">
            <v>3331900-C</v>
          </cell>
          <cell r="C3830" t="str">
            <v>SUPPORT ESSIEU CAMBRÉ BAN</v>
          </cell>
          <cell r="D3830" t="str">
            <v>DE DE ROULEMENT 19 12°</v>
          </cell>
          <cell r="E3830" t="e">
            <v>#N/A</v>
          </cell>
          <cell r="F3830" t="str">
            <v>BRACKET C-AXLE O19 TRACK</v>
          </cell>
        </row>
        <row r="3831">
          <cell r="A3831" t="str">
            <v>3332002-C</v>
          </cell>
          <cell r="B3831" t="str">
            <v>3332002-C</v>
          </cell>
          <cell r="C3831" t="str">
            <v>KIT D’ASSEMBLAGE ESSIEU C</v>
          </cell>
          <cell r="D3831" t="str">
            <v>+14 MM/-55 MM</v>
          </cell>
          <cell r="E3831" t="e">
            <v>#N/A</v>
          </cell>
          <cell r="F3831" t="str">
            <v>ASSEMBLY-KIT C-AXLE+14MM/</v>
          </cell>
        </row>
        <row r="3832">
          <cell r="A3832" t="str">
            <v>3332003-C</v>
          </cell>
          <cell r="B3832" t="str">
            <v>3332003-C</v>
          </cell>
          <cell r="C3832" t="str">
            <v>KIT D’ASSEMBLAGE ESSIEU C</v>
          </cell>
          <cell r="D3832" t="str">
            <v>+24 MM/65 MM</v>
          </cell>
          <cell r="E3832" t="e">
            <v>#N/A</v>
          </cell>
          <cell r="F3832" t="str">
            <v>ASSEMBLY-KIT C-AXLE+24MM/</v>
          </cell>
        </row>
        <row r="3833">
          <cell r="A3833" t="str">
            <v>3332004-C</v>
          </cell>
          <cell r="B3833" t="str">
            <v>3332004-C</v>
          </cell>
          <cell r="C3833" t="str">
            <v>KIT D’ASSEMBLAGE ESSIEU C</v>
          </cell>
          <cell r="D3833" t="str">
            <v>+34 MM</v>
          </cell>
          <cell r="E3833" t="e">
            <v>#N/A</v>
          </cell>
          <cell r="F3833" t="str">
            <v>ASSEMBLY-KIT C-AXLE+34MM</v>
          </cell>
        </row>
        <row r="3834">
          <cell r="A3834" t="str">
            <v>3332005-C</v>
          </cell>
          <cell r="B3834" t="str">
            <v>3332005-C</v>
          </cell>
          <cell r="C3834" t="str">
            <v>KIT D’ASSEMBLAGE ESSIEU C</v>
          </cell>
          <cell r="D3834" t="str">
            <v>+44 MM</v>
          </cell>
          <cell r="E3834" t="e">
            <v>#N/A</v>
          </cell>
          <cell r="F3834" t="str">
            <v>ASSEMBLY-KIT C-AXLE+44MM</v>
          </cell>
        </row>
        <row r="3835">
          <cell r="A3835" t="str">
            <v>3342408-C</v>
          </cell>
          <cell r="B3835" t="str">
            <v>3342408-C</v>
          </cell>
          <cell r="C3835" t="str">
            <v>KIT D'ESSIEU CAMBRÉ 24 8</v>
          </cell>
          <cell r="D3835" t="str">
            <v>DEGRÉS</v>
          </cell>
          <cell r="E3835" t="e">
            <v>#N/A</v>
          </cell>
          <cell r="F3835" t="str">
            <v>CAMBERAXLE KIT 24-8 GR</v>
          </cell>
        </row>
        <row r="3836">
          <cell r="A3836" t="str">
            <v>3342410-C</v>
          </cell>
          <cell r="B3836" t="str">
            <v>3342410-C</v>
          </cell>
          <cell r="C3836" t="str">
            <v>KIT D'ESSIEU CAMBRÉ MICRO</v>
          </cell>
          <cell r="D3836" t="str">
            <v xml:space="preserve"> 24</v>
          </cell>
          <cell r="E3836" t="e">
            <v>#N/A</v>
          </cell>
          <cell r="F3836" t="str">
            <v>CAMBERAXLE KIT MICRO 24</v>
          </cell>
        </row>
        <row r="3837">
          <cell r="A3837" t="str">
            <v>3342704-C</v>
          </cell>
          <cell r="B3837" t="str">
            <v>3342704-C</v>
          </cell>
          <cell r="C3837" t="str">
            <v>KIT D'ESSIEU CAMBRÉ 27 4</v>
          </cell>
          <cell r="D3837" t="str">
            <v>DEGRÉS</v>
          </cell>
          <cell r="E3837" t="e">
            <v>#N/A</v>
          </cell>
          <cell r="F3837" t="str">
            <v>CAMBERAXLE KIT 27-4 GR</v>
          </cell>
        </row>
        <row r="3838">
          <cell r="A3838" t="str">
            <v>3342708-C</v>
          </cell>
          <cell r="B3838" t="str">
            <v>3342708-C</v>
          </cell>
          <cell r="C3838" t="str">
            <v>KIT D'ESSIEU CAMBRÉ 27 8</v>
          </cell>
          <cell r="D3838" t="str">
            <v>DEGRÉS</v>
          </cell>
          <cell r="E3838" t="e">
            <v>#N/A</v>
          </cell>
          <cell r="F3838" t="str">
            <v>CAMBERAXLE KIT 27-8 GR</v>
          </cell>
        </row>
        <row r="3839">
          <cell r="A3839" t="str">
            <v>3342710-C</v>
          </cell>
          <cell r="B3839" t="str">
            <v>3342710-C</v>
          </cell>
          <cell r="C3839" t="str">
            <v>KIT D'ESSIEU CAMBRÉ MICRO</v>
          </cell>
          <cell r="D3839" t="str">
            <v xml:space="preserve"> 27</v>
          </cell>
          <cell r="E3839" t="e">
            <v>#N/A</v>
          </cell>
          <cell r="F3839" t="str">
            <v>CAMBERAXLE KIT MICRO 27</v>
          </cell>
        </row>
        <row r="3840">
          <cell r="A3840" t="str">
            <v>3343002-C</v>
          </cell>
          <cell r="B3840" t="str">
            <v>3343002-C</v>
          </cell>
          <cell r="C3840" t="str">
            <v>KIT D'ESSIEU CAMBRÉ 30 2</v>
          </cell>
          <cell r="D3840" t="str">
            <v>DEGRÉS</v>
          </cell>
          <cell r="E3840" t="e">
            <v>#N/A</v>
          </cell>
          <cell r="F3840" t="str">
            <v>CAMBERAXLE KIT 30-2 GR</v>
          </cell>
        </row>
        <row r="3841">
          <cell r="A3841" t="str">
            <v>3343004-C</v>
          </cell>
          <cell r="B3841" t="str">
            <v>3343004-C</v>
          </cell>
          <cell r="C3841" t="str">
            <v>KIT D'ESSIEU CAMBRÉ 30 4</v>
          </cell>
          <cell r="D3841" t="str">
            <v>DEGRÉS</v>
          </cell>
          <cell r="E3841" t="e">
            <v>#N/A</v>
          </cell>
          <cell r="F3841" t="str">
            <v>CAMBERAXLE KIT 30-4 GR</v>
          </cell>
        </row>
        <row r="3842">
          <cell r="A3842" t="str">
            <v>3343008-C</v>
          </cell>
          <cell r="B3842" t="str">
            <v>3343008-C</v>
          </cell>
          <cell r="C3842" t="str">
            <v>KIT D'ESSIEU CAMBRÉ 30 8</v>
          </cell>
          <cell r="D3842" t="str">
            <v>DEGRÉS</v>
          </cell>
          <cell r="E3842" t="e">
            <v>#N/A</v>
          </cell>
          <cell r="F3842" t="str">
            <v>CAMBERAXLE KIT 30-8 GR</v>
          </cell>
        </row>
        <row r="3843">
          <cell r="A3843" t="str">
            <v>3343304-C</v>
          </cell>
          <cell r="B3843" t="str">
            <v>3343304-C</v>
          </cell>
          <cell r="C3843" t="str">
            <v>KIT D'ESSIEU CAMBRÉ 33 4</v>
          </cell>
          <cell r="D3843" t="str">
            <v>DEGRÉS</v>
          </cell>
          <cell r="E3843" t="e">
            <v>#N/A</v>
          </cell>
          <cell r="F3843" t="str">
            <v>CAMBERAXLE KIT 33-4GR</v>
          </cell>
        </row>
        <row r="3844">
          <cell r="A3844" t="str">
            <v>3343308-C</v>
          </cell>
          <cell r="B3844" t="str">
            <v>3343308-C</v>
          </cell>
          <cell r="C3844" t="str">
            <v>KIT D'ESSIEU CAMBRÉ 33 8</v>
          </cell>
          <cell r="D3844" t="str">
            <v>DEGRÉS</v>
          </cell>
          <cell r="E3844" t="e">
            <v>#N/A</v>
          </cell>
          <cell r="F3844" t="str">
            <v>CAMBERAXLE KIT 33-8 GR</v>
          </cell>
        </row>
        <row r="3845">
          <cell r="A3845" t="str">
            <v>3343602-C</v>
          </cell>
          <cell r="B3845" t="str">
            <v>3343602-C</v>
          </cell>
          <cell r="C3845" t="str">
            <v>KIT D'ESSIEU CAMBRÉ 36 2</v>
          </cell>
          <cell r="D3845" t="str">
            <v>DEGRÉS</v>
          </cell>
          <cell r="E3845" t="e">
            <v>#N/A</v>
          </cell>
          <cell r="F3845" t="str">
            <v>CAMBERAXLE KIT 36-2 GR</v>
          </cell>
        </row>
        <row r="3846">
          <cell r="A3846" t="str">
            <v>3343608-C</v>
          </cell>
          <cell r="B3846" t="str">
            <v>3343608-C</v>
          </cell>
          <cell r="C3846" t="str">
            <v>KIT D'ESSIEU CAMBRÉ 36 8</v>
          </cell>
          <cell r="D3846" t="str">
            <v>DEGRÉS</v>
          </cell>
          <cell r="E3846" t="e">
            <v>#N/A</v>
          </cell>
          <cell r="F3846" t="str">
            <v>CAMBERAXLE KIT 36-8 GR</v>
          </cell>
        </row>
        <row r="3847">
          <cell r="A3847" t="str">
            <v>3343902-C</v>
          </cell>
          <cell r="B3847" t="str">
            <v>3343902-C</v>
          </cell>
          <cell r="C3847" t="str">
            <v>KIT D'ESSIEU CAMBRÉ 39 2</v>
          </cell>
          <cell r="D3847" t="str">
            <v>DEGRÉS</v>
          </cell>
          <cell r="E3847" t="e">
            <v>#N/A</v>
          </cell>
          <cell r="F3847" t="str">
            <v>CAMBERAXLE KIT 39-2 GR</v>
          </cell>
        </row>
        <row r="3848">
          <cell r="A3848" t="str">
            <v>3343904-C</v>
          </cell>
          <cell r="B3848" t="str">
            <v>3343904-C</v>
          </cell>
          <cell r="C3848" t="str">
            <v>KIT D'ESSIEU CAMBRÉ 39 4</v>
          </cell>
          <cell r="D3848" t="str">
            <v>DEGRÉS</v>
          </cell>
          <cell r="E3848" t="e">
            <v>#N/A</v>
          </cell>
          <cell r="F3848" t="str">
            <v>CAMBERAXLE KIT 39 4 GR</v>
          </cell>
        </row>
        <row r="3849">
          <cell r="A3849" t="str">
            <v>3343908-C</v>
          </cell>
          <cell r="B3849" t="str">
            <v>3343908-C</v>
          </cell>
          <cell r="C3849" t="str">
            <v>KIT D'ESSIEU CAMBRÉ 39 8</v>
          </cell>
          <cell r="D3849" t="str">
            <v>DEGRÉS</v>
          </cell>
          <cell r="E3849" t="e">
            <v>#N/A</v>
          </cell>
          <cell r="F3849" t="str">
            <v>CAMBERAXLE KIT 39-8 GR</v>
          </cell>
        </row>
        <row r="3850">
          <cell r="A3850" t="str">
            <v>3344202-C</v>
          </cell>
          <cell r="B3850" t="str">
            <v>3344202-C</v>
          </cell>
          <cell r="C3850" t="str">
            <v>KIT D'ESSIEU CAMBRÉ 42 2</v>
          </cell>
          <cell r="D3850" t="str">
            <v>DEGRÉS</v>
          </cell>
          <cell r="E3850" t="e">
            <v>#N/A</v>
          </cell>
          <cell r="F3850" t="str">
            <v>CAMBERAXLE KIT 42 2 DEGRE</v>
          </cell>
        </row>
        <row r="3851">
          <cell r="A3851" t="str">
            <v>3344204-C</v>
          </cell>
          <cell r="B3851" t="str">
            <v>3344204-C</v>
          </cell>
          <cell r="C3851" t="str">
            <v>KIT D'ESSIEU CAMBRÉ 42 4</v>
          </cell>
          <cell r="D3851" t="str">
            <v>DEGRÉS</v>
          </cell>
          <cell r="E3851" t="e">
            <v>#N/A</v>
          </cell>
          <cell r="F3851" t="str">
            <v>CAMBERAXLE KIT 42 4 DEGRE</v>
          </cell>
        </row>
        <row r="3852">
          <cell r="A3852" t="str">
            <v>3344208-C</v>
          </cell>
          <cell r="B3852" t="str">
            <v>3344208-C</v>
          </cell>
          <cell r="C3852" t="str">
            <v>KIT D'ESSIEU CAMBRÉ 42 8</v>
          </cell>
          <cell r="D3852" t="str">
            <v>DEGRÉS</v>
          </cell>
          <cell r="E3852" t="e">
            <v>#N/A</v>
          </cell>
          <cell r="F3852" t="str">
            <v>CAMBERAXLE KIT 42 8 DEGRE</v>
          </cell>
        </row>
        <row r="3853">
          <cell r="A3853" t="str">
            <v>3344502-C</v>
          </cell>
          <cell r="B3853" t="str">
            <v>3344502-C</v>
          </cell>
          <cell r="C3853" t="str">
            <v>KIT D'ESSIEU CAMBRÉ 45 2</v>
          </cell>
          <cell r="D3853" t="str">
            <v>DEGRÉS</v>
          </cell>
          <cell r="E3853" t="e">
            <v>#N/A</v>
          </cell>
          <cell r="F3853" t="str">
            <v>CAMBERAXLE KIT 45 2 DEGRE</v>
          </cell>
        </row>
        <row r="3854">
          <cell r="A3854" t="str">
            <v>3344504-C</v>
          </cell>
          <cell r="B3854" t="str">
            <v>3344504-C</v>
          </cell>
          <cell r="C3854" t="str">
            <v>KIT D'ESSIEU CAMBRÉ 45 4</v>
          </cell>
          <cell r="D3854" t="str">
            <v>DEGRÉS</v>
          </cell>
          <cell r="E3854" t="e">
            <v>#N/A</v>
          </cell>
          <cell r="F3854" t="str">
            <v>CAMBERAXLE KIT 45 4 DEGRE</v>
          </cell>
        </row>
        <row r="3855">
          <cell r="A3855" t="str">
            <v>3344508-C</v>
          </cell>
          <cell r="B3855" t="str">
            <v>3344508-C</v>
          </cell>
          <cell r="C3855" t="str">
            <v>KIT D'ESSIEU CAMBRÉ 45 8</v>
          </cell>
          <cell r="D3855" t="str">
            <v>DEGRÉS</v>
          </cell>
          <cell r="E3855" t="e">
            <v>#N/A</v>
          </cell>
          <cell r="F3855" t="str">
            <v>CAMBERAXLE KIT 45 8 DEGRE</v>
          </cell>
        </row>
        <row r="3856">
          <cell r="A3856" t="str">
            <v>3345002-C</v>
          </cell>
          <cell r="B3856" t="str">
            <v>3345002-C</v>
          </cell>
          <cell r="C3856" t="str">
            <v>KIT D'ESSIEU CAMBRÉ 50 2</v>
          </cell>
          <cell r="D3856" t="str">
            <v>DEGRÉS</v>
          </cell>
          <cell r="E3856" t="e">
            <v>#N/A</v>
          </cell>
          <cell r="F3856" t="str">
            <v>CAMBERAXLE KIT 50 2 DEGRE</v>
          </cell>
        </row>
        <row r="3857">
          <cell r="A3857" t="str">
            <v>3352408-C</v>
          </cell>
          <cell r="B3857" t="str">
            <v>3352408-C</v>
          </cell>
          <cell r="C3857" t="str">
            <v>ESSIEU C AVEC CARTER DE P</v>
          </cell>
          <cell r="D3857" t="str">
            <v>ONT 24</v>
          </cell>
          <cell r="E3857" t="e">
            <v>#N/A</v>
          </cell>
          <cell r="F3857" t="str">
            <v>C-AXEL WITH AXLE HOUSING</v>
          </cell>
        </row>
        <row r="3858">
          <cell r="A3858" t="str">
            <v>3352704-C</v>
          </cell>
          <cell r="B3858" t="str">
            <v>3352704-C</v>
          </cell>
          <cell r="C3858" t="str">
            <v>ESSIEU C AVEC CARTER DE P</v>
          </cell>
          <cell r="D3858" t="str">
            <v>ONT 27</v>
          </cell>
          <cell r="E3858" t="e">
            <v>#N/A</v>
          </cell>
          <cell r="F3858" t="str">
            <v>C-AXEL WITH AXLE HOUSING</v>
          </cell>
        </row>
        <row r="3859">
          <cell r="A3859" t="str">
            <v>3352708-C</v>
          </cell>
          <cell r="B3859" t="str">
            <v>3352708-C</v>
          </cell>
          <cell r="C3859" t="str">
            <v>ESSIEU C AVEC CARTER DE P</v>
          </cell>
          <cell r="D3859" t="str">
            <v>ONT 27</v>
          </cell>
          <cell r="E3859" t="e">
            <v>#N/A</v>
          </cell>
          <cell r="F3859" t="str">
            <v>C-AXEL WITH AXLE HOUSING</v>
          </cell>
        </row>
        <row r="3860">
          <cell r="A3860" t="str">
            <v>3353002-C</v>
          </cell>
          <cell r="B3860" t="str">
            <v>3353002-C</v>
          </cell>
          <cell r="C3860" t="str">
            <v>ESSIEU CAMBRÉ AVEC CARTER</v>
          </cell>
          <cell r="D3860" t="str">
            <v xml:space="preserve"> 30 2 DEGRÉS</v>
          </cell>
          <cell r="E3860" t="e">
            <v>#N/A</v>
          </cell>
          <cell r="F3860" t="str">
            <v>CAMBERAXLE W HOUSING 30 2</v>
          </cell>
        </row>
        <row r="3861">
          <cell r="A3861" t="str">
            <v>3353004-C</v>
          </cell>
          <cell r="B3861" t="str">
            <v>3353004-C</v>
          </cell>
          <cell r="C3861" t="str">
            <v>ESSIEU CAMBRÉ AVEC CARTER</v>
          </cell>
          <cell r="D3861" t="str">
            <v xml:space="preserve"> 30 4 DEGRÉS</v>
          </cell>
          <cell r="E3861" t="e">
            <v>#N/A</v>
          </cell>
          <cell r="F3861" t="str">
            <v>CAMBERAXLE W HOUSING 30 4</v>
          </cell>
        </row>
        <row r="3862">
          <cell r="A3862" t="str">
            <v>3353008-C</v>
          </cell>
          <cell r="B3862" t="str">
            <v>3353008-C</v>
          </cell>
          <cell r="C3862" t="str">
            <v>ESSIEU CAMBRÉ AVEC CARTER</v>
          </cell>
          <cell r="D3862" t="str">
            <v xml:space="preserve"> 30 8 DEGRÉS</v>
          </cell>
          <cell r="E3862" t="e">
            <v>#N/A</v>
          </cell>
          <cell r="F3862" t="str">
            <v>CAMBERAXLE W HOUSING 30 8</v>
          </cell>
        </row>
        <row r="3863">
          <cell r="A3863" t="str">
            <v>3353304-C</v>
          </cell>
          <cell r="B3863" t="str">
            <v>3353304-C</v>
          </cell>
          <cell r="C3863" t="str">
            <v>ESSIEU CAMBRÉ AVEC CARTER</v>
          </cell>
          <cell r="D3863" t="str">
            <v xml:space="preserve"> 33 4 DEGRÉS</v>
          </cell>
          <cell r="E3863" t="e">
            <v>#N/A</v>
          </cell>
          <cell r="F3863" t="str">
            <v>CAMBERAXLE W HOUSING 33 4</v>
          </cell>
        </row>
        <row r="3864">
          <cell r="A3864" t="str">
            <v>3353308-C</v>
          </cell>
          <cell r="B3864" t="str">
            <v>3353308-C</v>
          </cell>
          <cell r="C3864" t="str">
            <v>ESSIEU CAMBRÉ AVEC CARTER</v>
          </cell>
          <cell r="D3864" t="str">
            <v xml:space="preserve"> 33 8 DEGRÉS</v>
          </cell>
          <cell r="E3864" t="e">
            <v>#N/A</v>
          </cell>
          <cell r="F3864" t="str">
            <v>CAMBERAXLE W HOUSING 33 8</v>
          </cell>
        </row>
        <row r="3865">
          <cell r="A3865" t="str">
            <v>3353602-C</v>
          </cell>
          <cell r="B3865" t="str">
            <v>3353602-C</v>
          </cell>
          <cell r="C3865" t="str">
            <v>ESSIEU CAMBRÉ AVEC CARTER</v>
          </cell>
          <cell r="D3865" t="str">
            <v xml:space="preserve"> 36 2 DEGRÉS</v>
          </cell>
          <cell r="E3865" t="e">
            <v>#N/A</v>
          </cell>
          <cell r="F3865" t="str">
            <v>CAMBERAXLE W HOUSING 36-2</v>
          </cell>
        </row>
        <row r="3866">
          <cell r="A3866" t="str">
            <v>3353608-C</v>
          </cell>
          <cell r="B3866" t="str">
            <v>3353608-C</v>
          </cell>
          <cell r="C3866" t="str">
            <v>ESSIEU CAMBRÉ AVEC CARTER</v>
          </cell>
          <cell r="D3866" t="str">
            <v xml:space="preserve"> 36 8 DEGRÉS</v>
          </cell>
          <cell r="E3866" t="e">
            <v>#N/A</v>
          </cell>
          <cell r="F3866" t="str">
            <v>CAMBERAXLE W HOUSING 36-8</v>
          </cell>
        </row>
        <row r="3867">
          <cell r="A3867" t="str">
            <v>3353902-C</v>
          </cell>
          <cell r="B3867" t="str">
            <v>3353902-C</v>
          </cell>
          <cell r="C3867" t="str">
            <v>ESSIEU CAMBRÉ AVEC CARTER</v>
          </cell>
          <cell r="D3867" t="str">
            <v xml:space="preserve"> 39 2 DEGRÉS</v>
          </cell>
          <cell r="E3867" t="e">
            <v>#N/A</v>
          </cell>
          <cell r="F3867" t="str">
            <v>CAMBERAXLE W HOUSING 39 2</v>
          </cell>
        </row>
        <row r="3868">
          <cell r="A3868" t="str">
            <v>3353904-C</v>
          </cell>
          <cell r="B3868" t="str">
            <v>3353904-C</v>
          </cell>
          <cell r="C3868" t="str">
            <v>ESSIEU CAMBRÉ 39 4 DEGRÉS</v>
          </cell>
          <cell r="D3868" t="str">
            <v xml:space="preserve"> </v>
          </cell>
          <cell r="E3868" t="e">
            <v>#N/A</v>
          </cell>
          <cell r="F3868" t="str">
            <v>CAMBERAXLE W HOUSING 39 4</v>
          </cell>
        </row>
        <row r="3869">
          <cell r="A3869" t="str">
            <v>3353908-C</v>
          </cell>
          <cell r="B3869" t="str">
            <v>3353908-C</v>
          </cell>
          <cell r="C3869" t="str">
            <v>ESSIEU CAMBRÉ 39 8 DEGRÉS</v>
          </cell>
          <cell r="D3869" t="str">
            <v xml:space="preserve"> </v>
          </cell>
          <cell r="E3869" t="e">
            <v>#N/A</v>
          </cell>
          <cell r="F3869" t="str">
            <v>CAMBERAXLE W HOUSING 39 8</v>
          </cell>
        </row>
        <row r="3870">
          <cell r="A3870" t="str">
            <v>3354202-C</v>
          </cell>
          <cell r="B3870" t="str">
            <v>3354202-C</v>
          </cell>
          <cell r="C3870" t="str">
            <v>ESSIEU CAMBRÉ 42 2 DEGRÉS</v>
          </cell>
          <cell r="D3870" t="str">
            <v xml:space="preserve"> </v>
          </cell>
          <cell r="E3870" t="e">
            <v>#N/A</v>
          </cell>
          <cell r="F3870" t="str">
            <v>CAMBERAXLE W HOUSING 42-2</v>
          </cell>
        </row>
        <row r="3871">
          <cell r="A3871" t="str">
            <v>3354204-C</v>
          </cell>
          <cell r="B3871" t="str">
            <v>3354204-C</v>
          </cell>
          <cell r="C3871" t="str">
            <v>ESSIEU CAMBRÉ 42 4 DEGRÉS</v>
          </cell>
          <cell r="D3871" t="str">
            <v xml:space="preserve"> </v>
          </cell>
          <cell r="E3871" t="e">
            <v>#N/A</v>
          </cell>
          <cell r="F3871" t="str">
            <v>CAMBERAXLE W HOUSING 42-4</v>
          </cell>
        </row>
        <row r="3872">
          <cell r="A3872" t="str">
            <v>3354208-C</v>
          </cell>
          <cell r="B3872" t="str">
            <v>3354208-C</v>
          </cell>
          <cell r="C3872" t="str">
            <v>ESSIEU CAMBRÉ 42 8 DEGRÉS</v>
          </cell>
          <cell r="D3872" t="str">
            <v xml:space="preserve"> </v>
          </cell>
          <cell r="E3872" t="e">
            <v>#N/A</v>
          </cell>
          <cell r="F3872" t="str">
            <v>CAMBERAXLE W HOUSING 42-8</v>
          </cell>
        </row>
        <row r="3873">
          <cell r="A3873" t="str">
            <v>3354502-C</v>
          </cell>
          <cell r="B3873" t="str">
            <v>3354502-C</v>
          </cell>
          <cell r="C3873" t="str">
            <v>ESSIEU CAMBRÉ 45 2 DEGRÉS</v>
          </cell>
          <cell r="D3873" t="str">
            <v xml:space="preserve"> </v>
          </cell>
          <cell r="E3873" t="e">
            <v>#N/A</v>
          </cell>
          <cell r="F3873" t="str">
            <v>CAMBERAXLE W HOUSING 45-2</v>
          </cell>
        </row>
        <row r="3874">
          <cell r="A3874" t="str">
            <v>3354504-C</v>
          </cell>
          <cell r="B3874" t="str">
            <v>3354504-C</v>
          </cell>
          <cell r="C3874" t="str">
            <v>ESSIEU CAMBRÉ 45 4 DEGRÉS</v>
          </cell>
          <cell r="D3874" t="str">
            <v xml:space="preserve"> </v>
          </cell>
          <cell r="E3874" t="e">
            <v>#N/A</v>
          </cell>
          <cell r="F3874" t="str">
            <v>CAMBERAXLE W HOUSING 45-4</v>
          </cell>
        </row>
        <row r="3875">
          <cell r="A3875" t="str">
            <v>3354508-C</v>
          </cell>
          <cell r="B3875" t="str">
            <v>3354508-C</v>
          </cell>
          <cell r="C3875" t="str">
            <v>ESSIEU CAMBRÉ 45 8 DEGRÉS</v>
          </cell>
          <cell r="D3875" t="str">
            <v xml:space="preserve"> </v>
          </cell>
          <cell r="E3875" t="e">
            <v>#N/A</v>
          </cell>
          <cell r="F3875" t="str">
            <v>CAMBERAXLE W HOUSING 45-8</v>
          </cell>
        </row>
        <row r="3876">
          <cell r="A3876" t="str">
            <v>3355002-C</v>
          </cell>
          <cell r="B3876" t="str">
            <v>3355002-C</v>
          </cell>
          <cell r="C3876" t="str">
            <v>ESSIEU CAMBRÉ 50 2 DEGRÉS</v>
          </cell>
          <cell r="D3876" t="str">
            <v xml:space="preserve"> </v>
          </cell>
          <cell r="E3876" t="e">
            <v>#N/A</v>
          </cell>
          <cell r="F3876" t="str">
            <v>CAMBERAXLE W HOUSING 50-2</v>
          </cell>
        </row>
        <row r="3877">
          <cell r="A3877" t="str">
            <v>3361127-C</v>
          </cell>
          <cell r="B3877" t="str">
            <v>3361127-C</v>
          </cell>
          <cell r="C3877" t="str">
            <v>INSERT ESSIEU CAMBRÉ 1 DE</v>
          </cell>
          <cell r="D3877" t="str">
            <v>GRÉ</v>
          </cell>
          <cell r="E3877" t="e">
            <v>#N/A</v>
          </cell>
          <cell r="F3877" t="str">
            <v>INSERT CAMBER AXLE1 DEGRE</v>
          </cell>
        </row>
        <row r="3878">
          <cell r="A3878" t="str">
            <v>3362406-C</v>
          </cell>
          <cell r="B3878" t="str">
            <v>3362406-C</v>
          </cell>
          <cell r="C3878" t="str">
            <v>TUBE D’ESSIEU CAMBRÉ 26 M</v>
          </cell>
          <cell r="D3878" t="str">
            <v>M/24 CM 6 DEGRÉS CPL</v>
          </cell>
          <cell r="E3878" t="e">
            <v>#N/A</v>
          </cell>
          <cell r="F3878" t="str">
            <v>CAMBER AXLE TUBE 26MM/24C</v>
          </cell>
        </row>
        <row r="3879">
          <cell r="A3879" t="str">
            <v>3362416-C</v>
          </cell>
          <cell r="B3879" t="str">
            <v>3362416-C</v>
          </cell>
          <cell r="C3879" t="str">
            <v>KIT D’ESSIEU CAMBRÉ 24 6°</v>
          </cell>
          <cell r="D3879" t="str">
            <v xml:space="preserve"> 26 MM</v>
          </cell>
          <cell r="E3879" t="e">
            <v>#N/A</v>
          </cell>
          <cell r="F3879" t="str">
            <v>CAMBERAXLE KIT 24 6 DGR 2</v>
          </cell>
        </row>
        <row r="3880">
          <cell r="A3880" t="str">
            <v>3362706-C</v>
          </cell>
          <cell r="B3880" t="str">
            <v>3362706-C</v>
          </cell>
          <cell r="C3880" t="str">
            <v>TUBE D’ESSIEU CAMBRÉ 26 M</v>
          </cell>
          <cell r="D3880" t="str">
            <v>M/27 CM 6 DEGRÉS CPL</v>
          </cell>
          <cell r="E3880" t="e">
            <v>#N/A</v>
          </cell>
          <cell r="F3880" t="str">
            <v>CAMBER AXLE TUBE 26MM/27C</v>
          </cell>
        </row>
        <row r="3881">
          <cell r="A3881" t="str">
            <v>3362716-C</v>
          </cell>
          <cell r="B3881" t="str">
            <v>3362716-C</v>
          </cell>
          <cell r="C3881" t="str">
            <v>KIT D'ESSIEU CAMBRÉ 27 6</v>
          </cell>
          <cell r="D3881" t="str">
            <v>DEGRÉS 26 MM</v>
          </cell>
          <cell r="E3881" t="e">
            <v>#N/A</v>
          </cell>
          <cell r="F3881" t="str">
            <v>CAMBERAXLE KIT 27 6 DGR 2</v>
          </cell>
        </row>
        <row r="3882">
          <cell r="A3882" t="str">
            <v>3363006-C</v>
          </cell>
          <cell r="B3882" t="str">
            <v>3363006-C</v>
          </cell>
          <cell r="C3882" t="str">
            <v>TUBE D’ESSIEU CAMBRÉ 26 M</v>
          </cell>
          <cell r="D3882" t="str">
            <v>M/30 CM 6° CPL</v>
          </cell>
          <cell r="E3882" t="e">
            <v>#N/A</v>
          </cell>
          <cell r="F3882" t="str">
            <v>CAMBER AXLE TUBE 26MM/30C</v>
          </cell>
        </row>
        <row r="3883">
          <cell r="A3883" t="str">
            <v>3363016-C</v>
          </cell>
          <cell r="B3883" t="str">
            <v>3363016-C</v>
          </cell>
          <cell r="C3883" t="str">
            <v>KIT D'ESSIEU CAMBRÉ 30 6</v>
          </cell>
          <cell r="D3883" t="str">
            <v>DEGRÉS 26 MM</v>
          </cell>
          <cell r="E3883" t="e">
            <v>#N/A</v>
          </cell>
          <cell r="F3883" t="str">
            <v>CAMBERAXLE KIT 30 6 DGR 2</v>
          </cell>
        </row>
        <row r="3884">
          <cell r="A3884" t="str">
            <v>3363306-C</v>
          </cell>
          <cell r="B3884" t="str">
            <v>3363306-C</v>
          </cell>
          <cell r="C3884" t="str">
            <v>TUBE D’ESSIEU CAMBRÉ 26 M</v>
          </cell>
          <cell r="D3884" t="str">
            <v>M/33 CM 6 DEGRÉS CPL</v>
          </cell>
          <cell r="E3884" t="e">
            <v>#N/A</v>
          </cell>
          <cell r="F3884" t="str">
            <v>CAMBER AXLE TUBE 26MM/33C</v>
          </cell>
        </row>
        <row r="3885">
          <cell r="A3885" t="str">
            <v>3363316-C</v>
          </cell>
          <cell r="B3885" t="str">
            <v>3363316-C</v>
          </cell>
          <cell r="C3885" t="str">
            <v>KIT D'ESSIEU CAMBRÉ 33 6</v>
          </cell>
          <cell r="D3885" t="str">
            <v>DEGRÉS 26 MM</v>
          </cell>
          <cell r="E3885" t="e">
            <v>#N/A</v>
          </cell>
          <cell r="F3885" t="str">
            <v>CAMBERAXLE KIT 33 6 DGR 2</v>
          </cell>
        </row>
        <row r="3886">
          <cell r="A3886" t="str">
            <v>3413335-C</v>
          </cell>
          <cell r="B3886" t="str">
            <v>3413335-C</v>
          </cell>
          <cell r="C3886" t="str">
            <v>CADRE DE DOSSIER X L 33 H</v>
          </cell>
          <cell r="D3886" t="str">
            <v> 35</v>
          </cell>
          <cell r="E3886" t="e">
            <v>#N/A</v>
          </cell>
          <cell r="F3886" t="str">
            <v>FRAME BACKREST X W33 H 35</v>
          </cell>
        </row>
        <row r="3887">
          <cell r="A3887" t="str">
            <v>3413635-C</v>
          </cell>
          <cell r="B3887" t="str">
            <v>3413635-C</v>
          </cell>
          <cell r="C3887" t="str">
            <v>CADRE DE DOSSIER X L 36 H</v>
          </cell>
          <cell r="D3887" t="str">
            <v xml:space="preserve"> 35</v>
          </cell>
          <cell r="E3887" t="e">
            <v>#N/A</v>
          </cell>
          <cell r="F3887" t="str">
            <v>FRAME BACKREST X W36 H 35</v>
          </cell>
        </row>
        <row r="3888">
          <cell r="A3888" t="str">
            <v>3413935-C</v>
          </cell>
          <cell r="B3888" t="str">
            <v>3413935-C</v>
          </cell>
          <cell r="C3888" t="str">
            <v>CADRE DE DOSSIER X L 39 H</v>
          </cell>
          <cell r="D3888" t="str">
            <v xml:space="preserve"> 35</v>
          </cell>
          <cell r="E3888" t="e">
            <v>#N/A</v>
          </cell>
          <cell r="F3888" t="str">
            <v>FRAME BACKREST X W39 H 35</v>
          </cell>
        </row>
        <row r="3889">
          <cell r="A3889" t="str">
            <v>3414235-C</v>
          </cell>
          <cell r="B3889" t="str">
            <v>3414235-C</v>
          </cell>
          <cell r="C3889" t="str">
            <v>CADRE DE DOSSIER X L 42 H</v>
          </cell>
          <cell r="D3889" t="str">
            <v xml:space="preserve"> 35</v>
          </cell>
          <cell r="E3889" t="e">
            <v>#N/A</v>
          </cell>
          <cell r="F3889" t="str">
            <v>FRAME BACKREST X W42 H 35</v>
          </cell>
        </row>
        <row r="3890">
          <cell r="A3890" t="str">
            <v>3414535-C</v>
          </cell>
          <cell r="B3890" t="str">
            <v>3414535-C</v>
          </cell>
          <cell r="C3890" t="str">
            <v>CADRE DE DOSSIER X L 45 H</v>
          </cell>
          <cell r="D3890" t="str">
            <v xml:space="preserve"> 35</v>
          </cell>
          <cell r="E3890" t="e">
            <v>#N/A</v>
          </cell>
          <cell r="F3890" t="str">
            <v>FRAME BACKREST X W45 H 35</v>
          </cell>
        </row>
        <row r="3891">
          <cell r="A3891" t="str">
            <v>3423322-C</v>
          </cell>
          <cell r="B3891" t="str">
            <v>3423322-C</v>
          </cell>
          <cell r="C3891" t="str">
            <v>DOSSIER X L33 H22</v>
          </cell>
          <cell r="D3891" t="str">
            <v xml:space="preserve"> </v>
          </cell>
          <cell r="E3891" t="e">
            <v>#N/A</v>
          </cell>
          <cell r="F3891" t="str">
            <v>BACKREST X W33 H22</v>
          </cell>
        </row>
        <row r="3892">
          <cell r="A3892" t="str">
            <v>3423323-C</v>
          </cell>
          <cell r="B3892" t="str">
            <v>3423323-C</v>
          </cell>
          <cell r="C3892" t="str">
            <v>DOSSIER X L33 H23</v>
          </cell>
          <cell r="D3892" t="str">
            <v xml:space="preserve"> </v>
          </cell>
          <cell r="E3892" t="e">
            <v>#N/A</v>
          </cell>
          <cell r="F3892" t="str">
            <v>BACKREST X W33 H23</v>
          </cell>
        </row>
        <row r="3893">
          <cell r="A3893" t="str">
            <v>3423324-C</v>
          </cell>
          <cell r="B3893" t="str">
            <v>3423324-C</v>
          </cell>
          <cell r="C3893" t="str">
            <v>DOSSIER X L33 H24</v>
          </cell>
          <cell r="D3893" t="str">
            <v xml:space="preserve"> </v>
          </cell>
          <cell r="E3893" t="e">
            <v>#N/A</v>
          </cell>
          <cell r="F3893" t="str">
            <v>BACKREST X W33 H24</v>
          </cell>
        </row>
        <row r="3894">
          <cell r="A3894" t="str">
            <v>3423325-C</v>
          </cell>
          <cell r="B3894" t="str">
            <v>3423325-C</v>
          </cell>
          <cell r="C3894" t="str">
            <v>DOSSIER X L33 H25</v>
          </cell>
          <cell r="D3894" t="str">
            <v xml:space="preserve"> </v>
          </cell>
          <cell r="E3894" t="e">
            <v>#N/A</v>
          </cell>
          <cell r="F3894" t="str">
            <v>BACKREST X W33 H25</v>
          </cell>
        </row>
        <row r="3895">
          <cell r="A3895" t="str">
            <v>3423326-C</v>
          </cell>
          <cell r="B3895" t="str">
            <v>3423326-C</v>
          </cell>
          <cell r="C3895" t="str">
            <v>DOSSIER X L33 H26</v>
          </cell>
          <cell r="D3895" t="str">
            <v xml:space="preserve"> </v>
          </cell>
          <cell r="E3895" t="e">
            <v>#N/A</v>
          </cell>
          <cell r="F3895" t="str">
            <v>BACKREST X W33 H26</v>
          </cell>
        </row>
        <row r="3896">
          <cell r="A3896" t="str">
            <v>3423327-C</v>
          </cell>
          <cell r="B3896" t="str">
            <v>3423327-C</v>
          </cell>
          <cell r="C3896" t="str">
            <v>DOSSIER X L33 H27</v>
          </cell>
          <cell r="D3896" t="str">
            <v xml:space="preserve"> </v>
          </cell>
          <cell r="E3896" t="e">
            <v>#N/A</v>
          </cell>
          <cell r="F3896" t="str">
            <v>BACKREST X W33 H27</v>
          </cell>
        </row>
        <row r="3897">
          <cell r="A3897" t="str">
            <v>3423328-C</v>
          </cell>
          <cell r="B3897" t="str">
            <v>3423328-C</v>
          </cell>
          <cell r="C3897" t="str">
            <v>DOSSIER X L33 H28</v>
          </cell>
          <cell r="D3897" t="str">
            <v xml:space="preserve"> </v>
          </cell>
          <cell r="E3897" t="e">
            <v>#N/A</v>
          </cell>
          <cell r="F3897" t="str">
            <v>BACKREST X W33 H28</v>
          </cell>
        </row>
        <row r="3898">
          <cell r="A3898" t="str">
            <v>3423329-C</v>
          </cell>
          <cell r="B3898" t="str">
            <v>3423329-C</v>
          </cell>
          <cell r="C3898" t="str">
            <v>DOSSIER X L33 H29</v>
          </cell>
          <cell r="D3898" t="str">
            <v xml:space="preserve"> </v>
          </cell>
          <cell r="E3898" t="e">
            <v>#N/A</v>
          </cell>
          <cell r="F3898" t="str">
            <v>BACKREST X W33 H29</v>
          </cell>
        </row>
        <row r="3899">
          <cell r="A3899" t="str">
            <v>3423330-C</v>
          </cell>
          <cell r="B3899" t="str">
            <v>3423330-C</v>
          </cell>
          <cell r="C3899" t="str">
            <v>DOSSIER X L33 H30</v>
          </cell>
          <cell r="D3899" t="str">
            <v xml:space="preserve"> </v>
          </cell>
          <cell r="E3899" t="e">
            <v>#N/A</v>
          </cell>
          <cell r="F3899" t="str">
            <v>BACKREST X W33 H30</v>
          </cell>
        </row>
        <row r="3900">
          <cell r="A3900" t="str">
            <v>3423331-C</v>
          </cell>
          <cell r="B3900" t="str">
            <v>3423331-C</v>
          </cell>
          <cell r="C3900" t="str">
            <v>DOSSIER X L33 H31</v>
          </cell>
          <cell r="D3900" t="str">
            <v xml:space="preserve"> </v>
          </cell>
          <cell r="E3900" t="e">
            <v>#N/A</v>
          </cell>
          <cell r="F3900" t="str">
            <v>BACKREST X W33 H31</v>
          </cell>
        </row>
        <row r="3901">
          <cell r="A3901" t="str">
            <v>3423332-C</v>
          </cell>
          <cell r="B3901" t="str">
            <v>3423332-C</v>
          </cell>
          <cell r="C3901" t="str">
            <v>DOSSIER X L33 H32</v>
          </cell>
          <cell r="D3901" t="str">
            <v xml:space="preserve"> </v>
          </cell>
          <cell r="E3901" t="e">
            <v>#N/A</v>
          </cell>
          <cell r="F3901" t="str">
            <v>BACKREST X W33 H32</v>
          </cell>
        </row>
        <row r="3902">
          <cell r="A3902" t="str">
            <v>3423333-C</v>
          </cell>
          <cell r="B3902" t="str">
            <v>3423333-C</v>
          </cell>
          <cell r="C3902" t="str">
            <v>DOSSIER X L33 H33</v>
          </cell>
          <cell r="D3902" t="str">
            <v xml:space="preserve"> </v>
          </cell>
          <cell r="E3902" t="e">
            <v>#N/A</v>
          </cell>
          <cell r="F3902" t="str">
            <v>BACKREST X W33 H33</v>
          </cell>
        </row>
        <row r="3903">
          <cell r="A3903" t="str">
            <v>3423334-C</v>
          </cell>
          <cell r="B3903" t="str">
            <v>3423334-C</v>
          </cell>
          <cell r="C3903" t="str">
            <v>DOSSIER X L33 H34</v>
          </cell>
          <cell r="D3903" t="str">
            <v xml:space="preserve"> </v>
          </cell>
          <cell r="E3903" t="e">
            <v>#N/A</v>
          </cell>
          <cell r="F3903" t="str">
            <v>BACKREST X W33 H34</v>
          </cell>
        </row>
        <row r="3904">
          <cell r="A3904" t="str">
            <v>3423335-C</v>
          </cell>
          <cell r="B3904" t="str">
            <v>3423335-C</v>
          </cell>
          <cell r="C3904" t="str">
            <v>DOSSIER X L33 H35</v>
          </cell>
          <cell r="D3904" t="str">
            <v xml:space="preserve"> </v>
          </cell>
          <cell r="E3904" t="e">
            <v>#N/A</v>
          </cell>
          <cell r="F3904" t="str">
            <v>BACKREST X W33 H35</v>
          </cell>
        </row>
        <row r="3905">
          <cell r="A3905" t="str">
            <v>3423622-C</v>
          </cell>
          <cell r="B3905" t="str">
            <v>3423622-C</v>
          </cell>
          <cell r="C3905" t="str">
            <v>DOSSIER X L36 H22</v>
          </cell>
          <cell r="D3905" t="str">
            <v xml:space="preserve"> </v>
          </cell>
          <cell r="E3905" t="e">
            <v>#N/A</v>
          </cell>
          <cell r="F3905" t="str">
            <v>BACKREST X W36 H22</v>
          </cell>
        </row>
        <row r="3906">
          <cell r="A3906" t="str">
            <v>3423623-C</v>
          </cell>
          <cell r="B3906" t="str">
            <v>3423623-C</v>
          </cell>
          <cell r="C3906" t="str">
            <v>DOSSIER X L36 H23</v>
          </cell>
          <cell r="D3906" t="str">
            <v xml:space="preserve"> </v>
          </cell>
          <cell r="E3906" t="e">
            <v>#N/A</v>
          </cell>
          <cell r="F3906" t="str">
            <v>BACKREST X W36 H23</v>
          </cell>
        </row>
        <row r="3907">
          <cell r="A3907" t="str">
            <v>3423624-C</v>
          </cell>
          <cell r="B3907" t="str">
            <v>3423624-C</v>
          </cell>
          <cell r="C3907" t="str">
            <v>DOSSIER X L36 H24</v>
          </cell>
          <cell r="D3907" t="str">
            <v xml:space="preserve"> </v>
          </cell>
          <cell r="E3907" t="e">
            <v>#N/A</v>
          </cell>
          <cell r="F3907" t="str">
            <v>BACKREST X W36 H24</v>
          </cell>
        </row>
        <row r="3908">
          <cell r="A3908" t="str">
            <v>3423625-C</v>
          </cell>
          <cell r="B3908" t="str">
            <v>3423625-C</v>
          </cell>
          <cell r="C3908" t="str">
            <v>DOSSIER X L36 H25</v>
          </cell>
          <cell r="D3908" t="str">
            <v xml:space="preserve"> </v>
          </cell>
          <cell r="E3908" t="e">
            <v>#N/A</v>
          </cell>
          <cell r="F3908" t="str">
            <v>BACKREST X W36 H25</v>
          </cell>
        </row>
        <row r="3909">
          <cell r="A3909" t="str">
            <v>3423626-C</v>
          </cell>
          <cell r="B3909" t="str">
            <v>3423626-C</v>
          </cell>
          <cell r="C3909" t="str">
            <v>DOSSIER X L36 H26</v>
          </cell>
          <cell r="D3909" t="str">
            <v xml:space="preserve"> </v>
          </cell>
          <cell r="E3909" t="e">
            <v>#N/A</v>
          </cell>
          <cell r="F3909" t="str">
            <v>BACKREST X W36 H26</v>
          </cell>
        </row>
        <row r="3910">
          <cell r="A3910" t="str">
            <v>3423627-C</v>
          </cell>
          <cell r="B3910" t="str">
            <v>3423627-C</v>
          </cell>
          <cell r="C3910" t="str">
            <v>DOSSIER X L36 H27</v>
          </cell>
          <cell r="D3910" t="str">
            <v xml:space="preserve"> </v>
          </cell>
          <cell r="E3910" t="e">
            <v>#N/A</v>
          </cell>
          <cell r="F3910" t="str">
            <v>BACKREST X W36 H27</v>
          </cell>
        </row>
        <row r="3911">
          <cell r="A3911" t="str">
            <v>3423628-C</v>
          </cell>
          <cell r="B3911" t="str">
            <v>3423628-C</v>
          </cell>
          <cell r="C3911" t="str">
            <v>DOSSIER X L36 H28</v>
          </cell>
          <cell r="D3911" t="str">
            <v xml:space="preserve"> </v>
          </cell>
          <cell r="E3911" t="e">
            <v>#N/A</v>
          </cell>
          <cell r="F3911" t="str">
            <v>BACKREST X W36 H28</v>
          </cell>
        </row>
        <row r="3912">
          <cell r="A3912" t="str">
            <v>3423629-C</v>
          </cell>
          <cell r="B3912" t="str">
            <v>3423629-C</v>
          </cell>
          <cell r="C3912" t="str">
            <v>DOSSIER X L36 H29</v>
          </cell>
          <cell r="D3912" t="str">
            <v xml:space="preserve"> </v>
          </cell>
          <cell r="E3912" t="e">
            <v>#N/A</v>
          </cell>
          <cell r="F3912" t="str">
            <v>BACKREST X W36 H29</v>
          </cell>
        </row>
        <row r="3913">
          <cell r="A3913" t="str">
            <v>3423630-C</v>
          </cell>
          <cell r="B3913" t="str">
            <v>3423630-C</v>
          </cell>
          <cell r="C3913" t="str">
            <v>DOSSIER X L36 H30</v>
          </cell>
          <cell r="D3913" t="str">
            <v xml:space="preserve"> </v>
          </cell>
          <cell r="E3913" t="e">
            <v>#N/A</v>
          </cell>
          <cell r="F3913" t="str">
            <v>BACKREST X W36 H30</v>
          </cell>
        </row>
        <row r="3914">
          <cell r="A3914" t="str">
            <v>3423631-C</v>
          </cell>
          <cell r="B3914" t="str">
            <v>3423631-C</v>
          </cell>
          <cell r="C3914" t="str">
            <v>DOSSIER X L36 H31</v>
          </cell>
          <cell r="D3914" t="str">
            <v xml:space="preserve"> </v>
          </cell>
          <cell r="E3914" t="e">
            <v>#N/A</v>
          </cell>
          <cell r="F3914" t="str">
            <v>BACKREST X W36 H31</v>
          </cell>
        </row>
        <row r="3915">
          <cell r="A3915" t="str">
            <v>3423632-C</v>
          </cell>
          <cell r="B3915" t="str">
            <v>3423632-C</v>
          </cell>
          <cell r="C3915" t="str">
            <v>DOSSIER X L36 H32</v>
          </cell>
          <cell r="D3915" t="str">
            <v xml:space="preserve"> </v>
          </cell>
          <cell r="E3915" t="e">
            <v>#N/A</v>
          </cell>
          <cell r="F3915" t="str">
            <v>BACKREST X W36 H32</v>
          </cell>
        </row>
        <row r="3916">
          <cell r="A3916" t="str">
            <v>3423633-C</v>
          </cell>
          <cell r="B3916" t="str">
            <v>3423633-C</v>
          </cell>
          <cell r="C3916" t="str">
            <v>DOSSIER X L36 H33</v>
          </cell>
          <cell r="D3916" t="str">
            <v xml:space="preserve"> </v>
          </cell>
          <cell r="E3916" t="e">
            <v>#N/A</v>
          </cell>
          <cell r="F3916" t="str">
            <v>BACKREST X W36 H33</v>
          </cell>
        </row>
        <row r="3917">
          <cell r="A3917" t="str">
            <v>3423634-C</v>
          </cell>
          <cell r="B3917" t="str">
            <v>3423634-C</v>
          </cell>
          <cell r="C3917" t="str">
            <v>DOSSIER X L36 H34</v>
          </cell>
          <cell r="D3917" t="str">
            <v xml:space="preserve"> </v>
          </cell>
          <cell r="E3917" t="e">
            <v>#N/A</v>
          </cell>
          <cell r="F3917" t="str">
            <v>BACKREST X W36 H34</v>
          </cell>
        </row>
        <row r="3918">
          <cell r="A3918" t="str">
            <v>3423635-C</v>
          </cell>
          <cell r="B3918" t="str">
            <v>3423635-C</v>
          </cell>
          <cell r="C3918" t="str">
            <v>DOSSIER X L36 H35</v>
          </cell>
          <cell r="D3918" t="str">
            <v xml:space="preserve"> </v>
          </cell>
          <cell r="E3918" t="e">
            <v>#N/A</v>
          </cell>
          <cell r="F3918" t="str">
            <v>BACKREST X W36 H35</v>
          </cell>
        </row>
        <row r="3919">
          <cell r="A3919" t="str">
            <v>3423922-C</v>
          </cell>
          <cell r="B3919" t="str">
            <v>3423922-C</v>
          </cell>
          <cell r="C3919" t="str">
            <v>DOSSIER X L39 H22</v>
          </cell>
          <cell r="D3919" t="str">
            <v xml:space="preserve"> </v>
          </cell>
          <cell r="E3919" t="e">
            <v>#N/A</v>
          </cell>
          <cell r="F3919" t="str">
            <v>BACKREST X W39 H22</v>
          </cell>
        </row>
        <row r="3920">
          <cell r="A3920" t="str">
            <v>3423923-C</v>
          </cell>
          <cell r="B3920" t="str">
            <v>3423923-C</v>
          </cell>
          <cell r="C3920" t="str">
            <v>DOSSIER X L39 H23</v>
          </cell>
          <cell r="D3920" t="str">
            <v xml:space="preserve"> </v>
          </cell>
          <cell r="E3920" t="e">
            <v>#N/A</v>
          </cell>
          <cell r="F3920" t="str">
            <v>BACKREST X W39 H23</v>
          </cell>
        </row>
        <row r="3921">
          <cell r="A3921" t="str">
            <v>3423924-C</v>
          </cell>
          <cell r="B3921" t="str">
            <v>3423924-C</v>
          </cell>
          <cell r="C3921" t="str">
            <v>DOSSIER X L39 H24</v>
          </cell>
          <cell r="D3921" t="str">
            <v xml:space="preserve"> </v>
          </cell>
          <cell r="E3921" t="e">
            <v>#N/A</v>
          </cell>
          <cell r="F3921" t="str">
            <v>BACKREST X W39 H24</v>
          </cell>
        </row>
        <row r="3922">
          <cell r="A3922" t="str">
            <v>3423925-C</v>
          </cell>
          <cell r="B3922" t="str">
            <v>3423925-C</v>
          </cell>
          <cell r="C3922" t="str">
            <v>DOSSIER X L39 H25</v>
          </cell>
          <cell r="D3922" t="str">
            <v xml:space="preserve"> </v>
          </cell>
          <cell r="E3922" t="e">
            <v>#N/A</v>
          </cell>
          <cell r="F3922" t="str">
            <v>BACKREST X W39 H25</v>
          </cell>
        </row>
        <row r="3923">
          <cell r="A3923" t="str">
            <v>3423926-C</v>
          </cell>
          <cell r="B3923" t="str">
            <v>3423926-C</v>
          </cell>
          <cell r="C3923" t="str">
            <v>DOSSIER X L39 H26</v>
          </cell>
          <cell r="D3923" t="str">
            <v xml:space="preserve"> </v>
          </cell>
          <cell r="E3923" t="e">
            <v>#N/A</v>
          </cell>
          <cell r="F3923" t="str">
            <v>BACKREST X W39 H26</v>
          </cell>
        </row>
        <row r="3924">
          <cell r="A3924" t="str">
            <v>3423927-C</v>
          </cell>
          <cell r="B3924" t="str">
            <v>3423927-C</v>
          </cell>
          <cell r="C3924" t="str">
            <v>DOSSIER X L39 H27</v>
          </cell>
          <cell r="D3924" t="str">
            <v xml:space="preserve"> </v>
          </cell>
          <cell r="E3924" t="e">
            <v>#N/A</v>
          </cell>
          <cell r="F3924" t="str">
            <v>BACKREST X W39 H27</v>
          </cell>
        </row>
        <row r="3925">
          <cell r="A3925" t="str">
            <v>3423928-C</v>
          </cell>
          <cell r="B3925" t="str">
            <v>3423928-C</v>
          </cell>
          <cell r="C3925" t="str">
            <v>DOSSIER X L39 H28</v>
          </cell>
          <cell r="D3925" t="str">
            <v xml:space="preserve"> </v>
          </cell>
          <cell r="E3925" t="e">
            <v>#N/A</v>
          </cell>
          <cell r="F3925" t="str">
            <v>BACKREST X W39 H28</v>
          </cell>
        </row>
        <row r="3926">
          <cell r="A3926" t="str">
            <v>3423929-C</v>
          </cell>
          <cell r="B3926" t="str">
            <v>3423929-C</v>
          </cell>
          <cell r="C3926" t="str">
            <v>DOSSIER X L39 H29</v>
          </cell>
          <cell r="D3926" t="str">
            <v xml:space="preserve"> </v>
          </cell>
          <cell r="E3926" t="e">
            <v>#N/A</v>
          </cell>
          <cell r="F3926" t="str">
            <v>BACKREST X W39 H29</v>
          </cell>
        </row>
        <row r="3927">
          <cell r="A3927" t="str">
            <v>3423930-C</v>
          </cell>
          <cell r="B3927" t="str">
            <v>3423930-C</v>
          </cell>
          <cell r="C3927" t="str">
            <v>DOSSIER X L39 H30</v>
          </cell>
          <cell r="D3927" t="str">
            <v xml:space="preserve"> </v>
          </cell>
          <cell r="E3927" t="e">
            <v>#N/A</v>
          </cell>
          <cell r="F3927" t="str">
            <v>BACKREST X W39 H30</v>
          </cell>
        </row>
        <row r="3928">
          <cell r="A3928" t="str">
            <v>3423931-C</v>
          </cell>
          <cell r="B3928" t="str">
            <v>3423931-C</v>
          </cell>
          <cell r="C3928" t="str">
            <v>DOSSIER X L39 H31</v>
          </cell>
          <cell r="D3928" t="str">
            <v xml:space="preserve"> </v>
          </cell>
          <cell r="E3928" t="e">
            <v>#N/A</v>
          </cell>
          <cell r="F3928" t="str">
            <v>BACKREST X W39 H31</v>
          </cell>
        </row>
        <row r="3929">
          <cell r="A3929" t="str">
            <v>3423932-C</v>
          </cell>
          <cell r="B3929" t="str">
            <v>3423932-C</v>
          </cell>
          <cell r="C3929" t="str">
            <v>DOSSIER X L39 H32</v>
          </cell>
          <cell r="D3929" t="str">
            <v xml:space="preserve"> </v>
          </cell>
          <cell r="E3929" t="e">
            <v>#N/A</v>
          </cell>
          <cell r="F3929" t="str">
            <v>BACKREST X W39 H32</v>
          </cell>
        </row>
        <row r="3930">
          <cell r="A3930" t="str">
            <v>3423933-C</v>
          </cell>
          <cell r="B3930" t="str">
            <v>3423933-C</v>
          </cell>
          <cell r="C3930" t="str">
            <v>DOSSIER X L39 H33</v>
          </cell>
          <cell r="D3930" t="str">
            <v xml:space="preserve"> </v>
          </cell>
          <cell r="E3930" t="e">
            <v>#N/A</v>
          </cell>
          <cell r="F3930" t="str">
            <v>BACKREST X W39 H33</v>
          </cell>
        </row>
        <row r="3931">
          <cell r="A3931" t="str">
            <v>3423934-C</v>
          </cell>
          <cell r="B3931" t="str">
            <v>3423934-C</v>
          </cell>
          <cell r="C3931" t="str">
            <v>DOSSIER X L39 H34</v>
          </cell>
          <cell r="D3931" t="str">
            <v xml:space="preserve"> </v>
          </cell>
          <cell r="E3931" t="e">
            <v>#N/A</v>
          </cell>
          <cell r="F3931" t="str">
            <v>BACKREST X W39 H34</v>
          </cell>
        </row>
        <row r="3932">
          <cell r="A3932" t="str">
            <v>3423935-C</v>
          </cell>
          <cell r="B3932" t="str">
            <v>3423935-C</v>
          </cell>
          <cell r="C3932" t="str">
            <v>DOSSIER X L39 H35</v>
          </cell>
          <cell r="D3932" t="str">
            <v xml:space="preserve"> </v>
          </cell>
          <cell r="E3932" t="e">
            <v>#N/A</v>
          </cell>
          <cell r="F3932" t="str">
            <v>BACKREST X W39 H35</v>
          </cell>
        </row>
        <row r="3933">
          <cell r="A3933" t="str">
            <v>3424222-C</v>
          </cell>
          <cell r="B3933" t="str">
            <v>3424222-C</v>
          </cell>
          <cell r="C3933" t="str">
            <v>DOSSIER X L42 H22</v>
          </cell>
          <cell r="D3933" t="str">
            <v xml:space="preserve"> </v>
          </cell>
          <cell r="E3933" t="e">
            <v>#N/A</v>
          </cell>
          <cell r="F3933" t="str">
            <v>BACKREST X W42 H22</v>
          </cell>
        </row>
        <row r="3934">
          <cell r="A3934" t="str">
            <v>3424223-C</v>
          </cell>
          <cell r="B3934" t="str">
            <v>3424223-C</v>
          </cell>
          <cell r="C3934" t="str">
            <v>DOSSIER X L42 H23</v>
          </cell>
          <cell r="D3934" t="str">
            <v xml:space="preserve"> </v>
          </cell>
          <cell r="E3934" t="e">
            <v>#N/A</v>
          </cell>
          <cell r="F3934" t="str">
            <v>BACKREST X W42 H23</v>
          </cell>
        </row>
        <row r="3935">
          <cell r="A3935" t="str">
            <v>3424224-C</v>
          </cell>
          <cell r="B3935" t="str">
            <v>3424224-C</v>
          </cell>
          <cell r="C3935" t="str">
            <v>DOSSIER X L42 H24</v>
          </cell>
          <cell r="D3935" t="str">
            <v xml:space="preserve"> </v>
          </cell>
          <cell r="E3935" t="e">
            <v>#N/A</v>
          </cell>
          <cell r="F3935" t="str">
            <v>BACKREST X W42 H24</v>
          </cell>
        </row>
        <row r="3936">
          <cell r="A3936" t="str">
            <v>3424225-C</v>
          </cell>
          <cell r="B3936" t="str">
            <v>3424225-C</v>
          </cell>
          <cell r="C3936" t="str">
            <v>DOSSIER X L42 H25</v>
          </cell>
          <cell r="D3936" t="str">
            <v xml:space="preserve"> </v>
          </cell>
          <cell r="E3936" t="e">
            <v>#N/A</v>
          </cell>
          <cell r="F3936" t="str">
            <v>BACKREST X W42 H25</v>
          </cell>
        </row>
        <row r="3937">
          <cell r="A3937" t="str">
            <v>3424226-C</v>
          </cell>
          <cell r="B3937" t="str">
            <v>3424226-C</v>
          </cell>
          <cell r="C3937" t="str">
            <v>DOSSIER X L42 H26</v>
          </cell>
          <cell r="D3937" t="str">
            <v xml:space="preserve"> </v>
          </cell>
          <cell r="E3937" t="e">
            <v>#N/A</v>
          </cell>
          <cell r="F3937" t="str">
            <v>BACKREST X W42 H26</v>
          </cell>
        </row>
        <row r="3938">
          <cell r="A3938" t="str">
            <v>3424227-C</v>
          </cell>
          <cell r="B3938" t="str">
            <v>3424227-C</v>
          </cell>
          <cell r="C3938" t="str">
            <v>DOSSIER X L42 H27</v>
          </cell>
          <cell r="D3938" t="str">
            <v xml:space="preserve"> </v>
          </cell>
          <cell r="E3938" t="e">
            <v>#N/A</v>
          </cell>
          <cell r="F3938" t="str">
            <v>BACKREST X W42 H27</v>
          </cell>
        </row>
        <row r="3939">
          <cell r="A3939" t="str">
            <v>3424228-C</v>
          </cell>
          <cell r="B3939" t="str">
            <v>3424228-C</v>
          </cell>
          <cell r="C3939" t="str">
            <v>DOSSIER X L42 H28</v>
          </cell>
          <cell r="D3939" t="str">
            <v xml:space="preserve"> </v>
          </cell>
          <cell r="E3939" t="e">
            <v>#N/A</v>
          </cell>
          <cell r="F3939" t="str">
            <v>BACKREST X W42 H28</v>
          </cell>
        </row>
        <row r="3940">
          <cell r="A3940" t="str">
            <v>3424229-C</v>
          </cell>
          <cell r="B3940" t="str">
            <v>3424229-C</v>
          </cell>
          <cell r="C3940" t="str">
            <v>DOSSIER X L42 H29</v>
          </cell>
          <cell r="D3940" t="str">
            <v xml:space="preserve"> </v>
          </cell>
          <cell r="E3940" t="e">
            <v>#N/A</v>
          </cell>
          <cell r="F3940" t="str">
            <v>BACKREST X W42 H29</v>
          </cell>
        </row>
        <row r="3941">
          <cell r="A3941" t="str">
            <v>3424230-C</v>
          </cell>
          <cell r="B3941" t="str">
            <v>3424230-C</v>
          </cell>
          <cell r="C3941" t="str">
            <v>DOSSIER X L42 H30</v>
          </cell>
          <cell r="D3941" t="str">
            <v xml:space="preserve"> </v>
          </cell>
          <cell r="E3941" t="e">
            <v>#N/A</v>
          </cell>
          <cell r="F3941" t="str">
            <v>BACKREST X W42 H30</v>
          </cell>
        </row>
        <row r="3942">
          <cell r="A3942" t="str">
            <v>3424231-C</v>
          </cell>
          <cell r="B3942" t="str">
            <v>3424231-C</v>
          </cell>
          <cell r="C3942" t="str">
            <v>DOSSIER X L42 H31</v>
          </cell>
          <cell r="D3942" t="str">
            <v xml:space="preserve"> </v>
          </cell>
          <cell r="E3942" t="e">
            <v>#N/A</v>
          </cell>
          <cell r="F3942" t="str">
            <v>BACKREST X W42 H31</v>
          </cell>
        </row>
        <row r="3943">
          <cell r="A3943" t="str">
            <v>3424232-C</v>
          </cell>
          <cell r="B3943" t="str">
            <v>3424232-C</v>
          </cell>
          <cell r="C3943" t="str">
            <v>DOSSIER X L42 H32</v>
          </cell>
          <cell r="D3943" t="str">
            <v xml:space="preserve"> </v>
          </cell>
          <cell r="E3943" t="e">
            <v>#N/A</v>
          </cell>
          <cell r="F3943" t="str">
            <v>BACKREST X W42 H32</v>
          </cell>
        </row>
        <row r="3944">
          <cell r="A3944" t="str">
            <v>3424233-C</v>
          </cell>
          <cell r="B3944" t="str">
            <v>3424233-C</v>
          </cell>
          <cell r="C3944" t="str">
            <v>DOSSIER X L42 H33</v>
          </cell>
          <cell r="D3944" t="str">
            <v xml:space="preserve"> </v>
          </cell>
          <cell r="E3944" t="e">
            <v>#N/A</v>
          </cell>
          <cell r="F3944" t="str">
            <v>BACKREST X W42 H33</v>
          </cell>
        </row>
        <row r="3945">
          <cell r="A3945" t="str">
            <v>3424234-C</v>
          </cell>
          <cell r="B3945" t="str">
            <v>3424234-C</v>
          </cell>
          <cell r="C3945" t="str">
            <v>DOSSIER X L42 H34</v>
          </cell>
          <cell r="D3945" t="str">
            <v xml:space="preserve"> </v>
          </cell>
          <cell r="E3945" t="e">
            <v>#N/A</v>
          </cell>
          <cell r="F3945" t="str">
            <v>BACKREST X W42 H34</v>
          </cell>
        </row>
        <row r="3946">
          <cell r="A3946" t="str">
            <v>3424235-C</v>
          </cell>
          <cell r="B3946" t="str">
            <v>3424235-C</v>
          </cell>
          <cell r="C3946" t="str">
            <v>DOSSIER X L42 H35</v>
          </cell>
          <cell r="D3946" t="str">
            <v xml:space="preserve"> </v>
          </cell>
          <cell r="E3946" t="e">
            <v>#N/A</v>
          </cell>
          <cell r="F3946" t="str">
            <v>BACKREST X W42 H35</v>
          </cell>
        </row>
        <row r="3947">
          <cell r="A3947" t="str">
            <v>3424522-C</v>
          </cell>
          <cell r="B3947" t="str">
            <v>3424522-C</v>
          </cell>
          <cell r="C3947" t="str">
            <v>DOSSIER X L45 H22</v>
          </cell>
          <cell r="D3947" t="str">
            <v xml:space="preserve"> </v>
          </cell>
          <cell r="E3947" t="e">
            <v>#N/A</v>
          </cell>
          <cell r="F3947" t="str">
            <v>BACKREST X W45 H22</v>
          </cell>
        </row>
        <row r="3948">
          <cell r="A3948" t="str">
            <v>3424523-C</v>
          </cell>
          <cell r="B3948" t="str">
            <v>3424523-C</v>
          </cell>
          <cell r="C3948" t="str">
            <v>DOSSIER X L45 H23</v>
          </cell>
          <cell r="D3948" t="str">
            <v xml:space="preserve"> </v>
          </cell>
          <cell r="E3948" t="e">
            <v>#N/A</v>
          </cell>
          <cell r="F3948" t="str">
            <v>BACKREST X W45 H23</v>
          </cell>
        </row>
        <row r="3949">
          <cell r="A3949" t="str">
            <v>3424524-C</v>
          </cell>
          <cell r="B3949" t="str">
            <v>3424524-C</v>
          </cell>
          <cell r="C3949" t="str">
            <v>DOSSIER X L45 H24</v>
          </cell>
          <cell r="D3949" t="str">
            <v xml:space="preserve"> </v>
          </cell>
          <cell r="E3949" t="e">
            <v>#N/A</v>
          </cell>
          <cell r="F3949" t="str">
            <v>BACKREST X W45 H24</v>
          </cell>
        </row>
        <row r="3950">
          <cell r="A3950" t="str">
            <v>3424525-C</v>
          </cell>
          <cell r="B3950" t="str">
            <v>3424525-C</v>
          </cell>
          <cell r="C3950" t="str">
            <v>DOSSIER X L45 H25</v>
          </cell>
          <cell r="D3950" t="str">
            <v xml:space="preserve"> </v>
          </cell>
          <cell r="E3950" t="e">
            <v>#N/A</v>
          </cell>
          <cell r="F3950" t="str">
            <v>BACKREST X W45 H25</v>
          </cell>
        </row>
        <row r="3951">
          <cell r="A3951" t="str">
            <v>3424526-C</v>
          </cell>
          <cell r="B3951" t="str">
            <v>3424526-C</v>
          </cell>
          <cell r="C3951" t="str">
            <v>DOSSIER X L45 H26</v>
          </cell>
          <cell r="D3951" t="str">
            <v xml:space="preserve"> </v>
          </cell>
          <cell r="E3951" t="e">
            <v>#N/A</v>
          </cell>
          <cell r="F3951" t="str">
            <v>BACKREST X W45 H26</v>
          </cell>
        </row>
        <row r="3952">
          <cell r="A3952" t="str">
            <v>3424527-C</v>
          </cell>
          <cell r="B3952" t="str">
            <v>3424527-C</v>
          </cell>
          <cell r="C3952" t="str">
            <v>DOSSIER X L45 H27</v>
          </cell>
          <cell r="D3952" t="str">
            <v xml:space="preserve"> </v>
          </cell>
          <cell r="E3952" t="e">
            <v>#N/A</v>
          </cell>
          <cell r="F3952" t="str">
            <v>BACKREST X W45 H27</v>
          </cell>
        </row>
        <row r="3953">
          <cell r="A3953" t="str">
            <v>3424528-C</v>
          </cell>
          <cell r="B3953" t="str">
            <v>3424528-C</v>
          </cell>
          <cell r="C3953" t="str">
            <v>DOSSIER X L45 H28</v>
          </cell>
          <cell r="D3953" t="str">
            <v xml:space="preserve"> </v>
          </cell>
          <cell r="E3953" t="e">
            <v>#N/A</v>
          </cell>
          <cell r="F3953" t="str">
            <v>BACKREST X W45 H28</v>
          </cell>
        </row>
        <row r="3954">
          <cell r="A3954" t="str">
            <v>3424529-C</v>
          </cell>
          <cell r="B3954" t="str">
            <v>3424529-C</v>
          </cell>
          <cell r="C3954" t="str">
            <v>DOSSIER X L45 H29</v>
          </cell>
          <cell r="D3954" t="str">
            <v xml:space="preserve"> </v>
          </cell>
          <cell r="E3954" t="e">
            <v>#N/A</v>
          </cell>
          <cell r="F3954" t="str">
            <v>BACKREST X W45 H29</v>
          </cell>
        </row>
        <row r="3955">
          <cell r="A3955" t="str">
            <v>3424530-C</v>
          </cell>
          <cell r="B3955" t="str">
            <v>3424530-C</v>
          </cell>
          <cell r="C3955" t="str">
            <v>DOSSIER X L45 H30</v>
          </cell>
          <cell r="D3955" t="str">
            <v xml:space="preserve"> </v>
          </cell>
          <cell r="E3955" t="e">
            <v>#N/A</v>
          </cell>
          <cell r="F3955" t="str">
            <v>BACKREST X W45 H30</v>
          </cell>
        </row>
        <row r="3956">
          <cell r="A3956" t="str">
            <v>3424531-C</v>
          </cell>
          <cell r="B3956" t="str">
            <v>3424531-C</v>
          </cell>
          <cell r="C3956" t="str">
            <v>DOSSIER X L45 H31</v>
          </cell>
          <cell r="D3956" t="str">
            <v xml:space="preserve"> </v>
          </cell>
          <cell r="E3956" t="e">
            <v>#N/A</v>
          </cell>
          <cell r="F3956" t="str">
            <v>BACKREST X W45 H31</v>
          </cell>
        </row>
        <row r="3957">
          <cell r="A3957" t="str">
            <v>3424532-C</v>
          </cell>
          <cell r="B3957" t="str">
            <v>3424532-C</v>
          </cell>
          <cell r="C3957" t="str">
            <v>DOSSIER X L45 H32</v>
          </cell>
          <cell r="D3957" t="str">
            <v xml:space="preserve"> </v>
          </cell>
          <cell r="E3957" t="e">
            <v>#N/A</v>
          </cell>
          <cell r="F3957" t="str">
            <v>BACKREST X W45 H32</v>
          </cell>
        </row>
        <row r="3958">
          <cell r="A3958" t="str">
            <v>3424533-C</v>
          </cell>
          <cell r="B3958" t="str">
            <v>3424533-C</v>
          </cell>
          <cell r="C3958" t="str">
            <v>DOSSIER X L45 H33</v>
          </cell>
          <cell r="D3958" t="str">
            <v xml:space="preserve"> </v>
          </cell>
          <cell r="E3958" t="e">
            <v>#N/A</v>
          </cell>
          <cell r="F3958" t="str">
            <v>BACKREST X W45 H33</v>
          </cell>
        </row>
        <row r="3959">
          <cell r="A3959" t="str">
            <v>3424534-C</v>
          </cell>
          <cell r="B3959" t="str">
            <v>3424534-C</v>
          </cell>
          <cell r="C3959" t="str">
            <v>DOSSIER X L45 H34</v>
          </cell>
          <cell r="D3959" t="str">
            <v xml:space="preserve"> </v>
          </cell>
          <cell r="E3959" t="e">
            <v>#N/A</v>
          </cell>
          <cell r="F3959" t="str">
            <v>BACKREST X W45 H34</v>
          </cell>
        </row>
        <row r="3960">
          <cell r="A3960" t="str">
            <v>3424535-C</v>
          </cell>
          <cell r="B3960" t="str">
            <v>3424535-C</v>
          </cell>
          <cell r="C3960" t="str">
            <v>DOSSIER X L45 H35</v>
          </cell>
          <cell r="D3960" t="str">
            <v xml:space="preserve"> </v>
          </cell>
          <cell r="E3960" t="e">
            <v>#N/A</v>
          </cell>
          <cell r="F3960" t="str">
            <v>BACKREST X W45 H35</v>
          </cell>
        </row>
        <row r="3961">
          <cell r="A3961" t="str">
            <v>3440003RF</v>
          </cell>
          <cell r="B3961" t="str">
            <v>3440003RF</v>
          </cell>
          <cell r="C3961" t="str">
            <v>ROULEMENT 6001 2RS INOX</v>
          </cell>
          <cell r="D3961" t="str">
            <v xml:space="preserve"> </v>
          </cell>
          <cell r="E3961">
            <v>29</v>
          </cell>
          <cell r="F3961" t="str">
            <v>BEARING 6001 2RS STAINLES</v>
          </cell>
        </row>
        <row r="3962">
          <cell r="A3962" t="str">
            <v>3440004RF</v>
          </cell>
          <cell r="B3962" t="str">
            <v>3440004RF</v>
          </cell>
          <cell r="C3962" t="str">
            <v>ROULEMENT 6902 2RS INOX</v>
          </cell>
          <cell r="D3962" t="str">
            <v xml:space="preserve"> </v>
          </cell>
          <cell r="E3962">
            <v>33</v>
          </cell>
          <cell r="F3962" t="str">
            <v>BEARING 6902 2RS STAINLES</v>
          </cell>
        </row>
        <row r="3963">
          <cell r="A3963" t="str">
            <v>3503311G-C</v>
          </cell>
          <cell r="B3963" t="str">
            <v>3503311G-C</v>
          </cell>
          <cell r="C3963" t="str">
            <v>FAUTEUIL ROULANT X 33 CHÂ</v>
          </cell>
          <cell r="D3963" t="str">
            <v>SSIS DE BASE</v>
          </cell>
          <cell r="E3963" t="e">
            <v>#N/A</v>
          </cell>
          <cell r="F3963" t="str">
            <v>WHEELCHAIR X 33 BASEPRICE</v>
          </cell>
        </row>
        <row r="3964">
          <cell r="A3964" t="str">
            <v>3503312G-C</v>
          </cell>
          <cell r="B3964" t="str">
            <v>3503312G-C</v>
          </cell>
          <cell r="C3964" t="str">
            <v>FAUTEUIL ROULANT X 33 CHÂ</v>
          </cell>
          <cell r="D3964" t="str">
            <v>SSIS POUR ROUE 5"</v>
          </cell>
          <cell r="E3964" t="e">
            <v>#N/A</v>
          </cell>
          <cell r="F3964" t="str">
            <v>WHEELCHAIR X 33 FOR 5" CA</v>
          </cell>
        </row>
        <row r="3965">
          <cell r="A3965" t="str">
            <v>3503611G-C</v>
          </cell>
          <cell r="B3965" t="str">
            <v>3503611G-C</v>
          </cell>
          <cell r="C3965" t="str">
            <v>FAUTEUIL ROULANT X 36 CHÂ</v>
          </cell>
          <cell r="D3965" t="str">
            <v>SSIS DE BASE</v>
          </cell>
          <cell r="E3965" t="e">
            <v>#N/A</v>
          </cell>
          <cell r="F3965" t="str">
            <v>WHEELCHAIR X 36 BASEPRICE</v>
          </cell>
        </row>
        <row r="3966">
          <cell r="A3966" t="str">
            <v>3503612G-C</v>
          </cell>
          <cell r="B3966" t="str">
            <v>3503612G-C</v>
          </cell>
          <cell r="C3966" t="str">
            <v>FAUTEUIL ROULANT X 36 CHÂ</v>
          </cell>
          <cell r="D3966" t="str">
            <v>SSIS POUR ROUE 5"</v>
          </cell>
          <cell r="E3966" t="e">
            <v>#N/A</v>
          </cell>
          <cell r="F3966" t="str">
            <v>WHEELCHAIR X 36 FOR 5" CA</v>
          </cell>
        </row>
        <row r="3967">
          <cell r="A3967" t="str">
            <v>3503911G-C</v>
          </cell>
          <cell r="B3967" t="str">
            <v>3503911G-C</v>
          </cell>
          <cell r="C3967" t="str">
            <v>FAUTEUIL ROULANT X 39 CHÂ</v>
          </cell>
          <cell r="D3967" t="str">
            <v>SSIS DE BASE</v>
          </cell>
          <cell r="E3967" t="e">
            <v>#N/A</v>
          </cell>
          <cell r="F3967" t="str">
            <v>WHEELCHAIR X 39 BASEPRICE</v>
          </cell>
        </row>
        <row r="3968">
          <cell r="A3968" t="str">
            <v>3503912G-C</v>
          </cell>
          <cell r="B3968" t="str">
            <v>3503912G-C</v>
          </cell>
          <cell r="C3968" t="str">
            <v>FAUTEUIL ROULANT X 39 CHÂ</v>
          </cell>
          <cell r="D3968" t="str">
            <v>SSIS POUR ROUE 5"</v>
          </cell>
          <cell r="E3968" t="e">
            <v>#N/A</v>
          </cell>
          <cell r="F3968" t="str">
            <v>WHEELCHAIR X 39 FOR 5" CA</v>
          </cell>
        </row>
        <row r="3969">
          <cell r="A3969" t="str">
            <v>3504211G-C</v>
          </cell>
          <cell r="B3969" t="str">
            <v>3504211G-C</v>
          </cell>
          <cell r="C3969" t="str">
            <v>FAUTEUIL ROULANT X 42 CHÂ</v>
          </cell>
          <cell r="D3969" t="str">
            <v>SSIS DE BASE</v>
          </cell>
          <cell r="E3969" t="e">
            <v>#N/A</v>
          </cell>
          <cell r="F3969" t="str">
            <v>WHEELCHAIR X 42 BASEPRICE</v>
          </cell>
        </row>
        <row r="3970">
          <cell r="A3970" t="str">
            <v>3504212G-C</v>
          </cell>
          <cell r="B3970" t="str">
            <v>3504212G-C</v>
          </cell>
          <cell r="C3970" t="str">
            <v>FAUTEUIL ROULANT X 42 CHÂ</v>
          </cell>
          <cell r="D3970" t="str">
            <v>SSIS POUR ROUE 5"</v>
          </cell>
          <cell r="E3970" t="e">
            <v>#N/A</v>
          </cell>
          <cell r="F3970" t="str">
            <v>WHEELCHAIR X 42 FOR 5" CA</v>
          </cell>
        </row>
        <row r="3971">
          <cell r="A3971" t="str">
            <v>3504511G-C</v>
          </cell>
          <cell r="B3971" t="str">
            <v>3504511G-C</v>
          </cell>
          <cell r="C3971" t="str">
            <v>FAUTEUIL ROULANT X 45 CHÂ</v>
          </cell>
          <cell r="D3971" t="str">
            <v>SSIS DE BASE</v>
          </cell>
          <cell r="E3971" t="e">
            <v>#N/A</v>
          </cell>
          <cell r="F3971" t="str">
            <v>WHEELCHAIR X 45 BASEPRICE</v>
          </cell>
        </row>
        <row r="3972">
          <cell r="A3972" t="str">
            <v>3504512G-C</v>
          </cell>
          <cell r="B3972" t="str">
            <v>3504512G-C</v>
          </cell>
          <cell r="C3972" t="str">
            <v>FAUTEUIL ROULANT X 45 CHÂ</v>
          </cell>
          <cell r="D3972" t="str">
            <v>SSIS POUR ROUE 5"</v>
          </cell>
          <cell r="E3972" t="e">
            <v>#N/A</v>
          </cell>
          <cell r="F3972" t="str">
            <v>WHEELCHAIR X 45 FOR 5" CA</v>
          </cell>
        </row>
        <row r="3973">
          <cell r="A3973" t="str">
            <v>3560024-C</v>
          </cell>
          <cell r="B3973" t="str">
            <v>3560024-C</v>
          </cell>
          <cell r="C3973" t="str">
            <v>FAUTEUIL ROULANT MICRO CO</v>
          </cell>
          <cell r="D3973" t="str">
            <v>URT 24 BLEU</v>
          </cell>
          <cell r="E3973" t="e">
            <v>#N/A</v>
          </cell>
          <cell r="F3973" t="str">
            <v>WHEELCHAIR MICRO SHORT 24</v>
          </cell>
        </row>
        <row r="3974">
          <cell r="A3974" t="str">
            <v>3560024P-C</v>
          </cell>
          <cell r="B3974" t="str">
            <v>3560024P-C</v>
          </cell>
          <cell r="C3974" t="str">
            <v>FAUTEUIL ROULANT MICRO CO</v>
          </cell>
          <cell r="D3974" t="str">
            <v>URT 24 PEINT</v>
          </cell>
          <cell r="E3974" t="e">
            <v>#N/A</v>
          </cell>
          <cell r="F3974" t="str">
            <v>WHEELCHAIR MICRO SHORT 24</v>
          </cell>
        </row>
        <row r="3975">
          <cell r="A3975" t="str">
            <v>3560027-C</v>
          </cell>
          <cell r="B3975" t="str">
            <v>3560027-C</v>
          </cell>
          <cell r="C3975" t="str">
            <v>FAUTEUIL ROULANT MICRO CO</v>
          </cell>
          <cell r="D3975" t="str">
            <v>URT 24 BLEU</v>
          </cell>
          <cell r="E3975" t="e">
            <v>#N/A</v>
          </cell>
          <cell r="F3975" t="str">
            <v>WHEELCHAIR MICRO SHORT 27</v>
          </cell>
        </row>
        <row r="3976">
          <cell r="A3976" t="str">
            <v>3560027P-C</v>
          </cell>
          <cell r="B3976" t="str">
            <v>3560027P-C</v>
          </cell>
          <cell r="C3976" t="str">
            <v>FAUTEUIL ROULANT MICRO CO</v>
          </cell>
          <cell r="D3976" t="str">
            <v>URT 27 PEINT</v>
          </cell>
          <cell r="E3976" t="e">
            <v>#N/A</v>
          </cell>
          <cell r="F3976" t="str">
            <v>WHEELCHAIR MICRO SHORT 27</v>
          </cell>
        </row>
        <row r="3977">
          <cell r="A3977" t="str">
            <v>3560124-C</v>
          </cell>
          <cell r="B3977" t="str">
            <v>3560124-C</v>
          </cell>
          <cell r="C3977" t="str">
            <v>FAUTEUIL ROULANT MICRO LO</v>
          </cell>
          <cell r="D3977" t="str">
            <v>NG 24 BLEU</v>
          </cell>
          <cell r="E3977" t="e">
            <v>#N/A</v>
          </cell>
          <cell r="F3977" t="str">
            <v>WHEELCHAIR MICRO LONG 24</v>
          </cell>
        </row>
        <row r="3978">
          <cell r="A3978" t="str">
            <v>3560124P-C</v>
          </cell>
          <cell r="B3978" t="str">
            <v>3560124P-C</v>
          </cell>
          <cell r="C3978" t="str">
            <v>FAUTEUIL ROULANT MICRO LO</v>
          </cell>
          <cell r="D3978" t="str">
            <v>NG 24 PEINT</v>
          </cell>
          <cell r="E3978" t="e">
            <v>#N/A</v>
          </cell>
          <cell r="F3978" t="str">
            <v>WHEELCHAIR MICRO LONG 24</v>
          </cell>
        </row>
        <row r="3979">
          <cell r="A3979" t="str">
            <v>3560127-C</v>
          </cell>
          <cell r="B3979" t="str">
            <v>3560127-C</v>
          </cell>
          <cell r="C3979" t="str">
            <v>FAUTEUIL ROULANT MICRO LO</v>
          </cell>
          <cell r="D3979" t="str">
            <v>NG 27 BLEU</v>
          </cell>
          <cell r="E3979" t="e">
            <v>#N/A</v>
          </cell>
          <cell r="F3979" t="str">
            <v>WHEELCHAIR MICRO LONG 27</v>
          </cell>
        </row>
        <row r="3980">
          <cell r="A3980" t="str">
            <v>3560127P-C</v>
          </cell>
          <cell r="B3980" t="str">
            <v>3560127P-C</v>
          </cell>
          <cell r="C3980" t="str">
            <v>FAUTEUIL ROULANT MICRO LO</v>
          </cell>
          <cell r="D3980" t="str">
            <v>NG 27 PEINT</v>
          </cell>
          <cell r="E3980" t="e">
            <v>#N/A</v>
          </cell>
          <cell r="F3980" t="str">
            <v>WHEELCHAIR MICRO LONG 27</v>
          </cell>
        </row>
        <row r="3981">
          <cell r="A3981" t="str">
            <v>3562400G-C</v>
          </cell>
          <cell r="B3981" t="str">
            <v>3562400G-C</v>
          </cell>
          <cell r="C3981" t="str">
            <v>FAUTEUIL ROULANT BAMBINO</v>
          </cell>
          <cell r="D3981" t="str">
            <v>24 ROUGE</v>
          </cell>
          <cell r="E3981" t="e">
            <v>#N/A</v>
          </cell>
          <cell r="F3981" t="str">
            <v>WHEELCHAIR BAMBINO 24 RED</v>
          </cell>
        </row>
        <row r="3982">
          <cell r="A3982" t="str">
            <v>3562400GP-C</v>
          </cell>
          <cell r="B3982" t="str">
            <v>3562400GP-C</v>
          </cell>
          <cell r="C3982" t="str">
            <v>FAUTEUIL ROULANT BAMBINO</v>
          </cell>
          <cell r="D3982" t="str">
            <v>24 NON PEINT</v>
          </cell>
          <cell r="E3982" t="e">
            <v>#N/A</v>
          </cell>
          <cell r="F3982" t="str">
            <v>WHEELCHAIR BAMBINO 24 UNP</v>
          </cell>
        </row>
        <row r="3983">
          <cell r="A3983" t="str">
            <v>3562700BLG-C</v>
          </cell>
          <cell r="B3983" t="str">
            <v>3562700BLG-C</v>
          </cell>
          <cell r="C3983" t="str">
            <v>FAUTEUIL ROULANT BAMBINO</v>
          </cell>
          <cell r="D3983" t="str">
            <v>27 NOIR</v>
          </cell>
          <cell r="E3983" t="e">
            <v>#N/A</v>
          </cell>
          <cell r="F3983" t="str">
            <v>WHEELCHAIR BAMBINO 27 BLA</v>
          </cell>
        </row>
        <row r="3984">
          <cell r="A3984" t="str">
            <v>3562700G-C</v>
          </cell>
          <cell r="B3984" t="str">
            <v>3562700G-C</v>
          </cell>
          <cell r="C3984" t="str">
            <v>FAUTEUIL ROULANT BAMBINO</v>
          </cell>
          <cell r="D3984" t="str">
            <v>27 ROUGE</v>
          </cell>
          <cell r="E3984" t="e">
            <v>#N/A</v>
          </cell>
          <cell r="F3984" t="str">
            <v>WHEELCHAIR BAMBINO 27 RED</v>
          </cell>
        </row>
        <row r="3985">
          <cell r="A3985" t="str">
            <v>3562700GP-C</v>
          </cell>
          <cell r="B3985" t="str">
            <v>3562700GP-C</v>
          </cell>
          <cell r="C3985" t="str">
            <v>FAUTEUIL ROULANT BAMBINO</v>
          </cell>
          <cell r="D3985" t="str">
            <v>27 NON PEINT</v>
          </cell>
          <cell r="E3985" t="e">
            <v>#N/A</v>
          </cell>
          <cell r="F3985" t="str">
            <v>WHEELCHAIR BAMBINO 27 UNP</v>
          </cell>
        </row>
        <row r="3986">
          <cell r="A3986" t="str">
            <v>3563000BLG-C</v>
          </cell>
          <cell r="B3986" t="str">
            <v>3563000BLG-C</v>
          </cell>
          <cell r="C3986" t="str">
            <v>FAUTEUIL ROULANT BAMBINO</v>
          </cell>
          <cell r="D3986" t="str">
            <v>30 NOIR</v>
          </cell>
          <cell r="E3986" t="e">
            <v>#N/A</v>
          </cell>
          <cell r="F3986" t="str">
            <v>WHEELCHAIR BAMBINO 30 BLA</v>
          </cell>
        </row>
        <row r="3987">
          <cell r="A3987" t="str">
            <v>3563000G-C</v>
          </cell>
          <cell r="B3987" t="str">
            <v>3563000G-C</v>
          </cell>
          <cell r="C3987" t="str">
            <v>FAUTEUIL ROULANT BAMBINO</v>
          </cell>
          <cell r="D3987" t="str">
            <v>30 ROUGE</v>
          </cell>
          <cell r="E3987" t="e">
            <v>#N/A</v>
          </cell>
          <cell r="F3987" t="str">
            <v>WHEELCHAIR BAMBINO 30 RED</v>
          </cell>
        </row>
        <row r="3988">
          <cell r="A3988" t="str">
            <v>3563000GP-C</v>
          </cell>
          <cell r="B3988" t="str">
            <v>3563000GP-C</v>
          </cell>
          <cell r="C3988" t="str">
            <v>FAUTEUIL ROULANT BAMBINO</v>
          </cell>
          <cell r="D3988" t="str">
            <v>30 NON PEINT</v>
          </cell>
          <cell r="E3988" t="e">
            <v>#N/A</v>
          </cell>
          <cell r="F3988" t="str">
            <v>WHEELCHAIR BAMBINO 30 UNP</v>
          </cell>
        </row>
        <row r="3989">
          <cell r="A3989" t="str">
            <v>3563300BLG-C</v>
          </cell>
          <cell r="B3989" t="str">
            <v>3563300BLG-C</v>
          </cell>
          <cell r="C3989" t="str">
            <v>FAUTEUIL ROULANT BAMBINO</v>
          </cell>
          <cell r="D3989" t="str">
            <v>33 NOIR</v>
          </cell>
          <cell r="E3989" t="e">
            <v>#N/A</v>
          </cell>
          <cell r="F3989" t="str">
            <v>WHEELCHAIR BAMBINO 33 BLA</v>
          </cell>
        </row>
        <row r="3990">
          <cell r="A3990" t="str">
            <v>3563300G-C</v>
          </cell>
          <cell r="B3990" t="str">
            <v>3563300G-C</v>
          </cell>
          <cell r="C3990" t="str">
            <v>FAUTEUIL ROULANT BAMBINO</v>
          </cell>
          <cell r="D3990" t="str">
            <v>33 ROUGE</v>
          </cell>
          <cell r="E3990" t="e">
            <v>#N/A</v>
          </cell>
          <cell r="F3990" t="str">
            <v>WHEELCHAIR BAMBINO 33 RED</v>
          </cell>
        </row>
        <row r="3991">
          <cell r="A3991" t="str">
            <v>3563300GP-C</v>
          </cell>
          <cell r="B3991" t="str">
            <v>3563300GP-C</v>
          </cell>
          <cell r="C3991" t="str">
            <v>FAUTEUIL ROULANT BAMBINO</v>
          </cell>
          <cell r="D3991" t="str">
            <v>33 NON PEINT</v>
          </cell>
          <cell r="E3991" t="e">
            <v>#N/A</v>
          </cell>
          <cell r="F3991" t="str">
            <v>WHEELCHAIR BAMBINO 33 UNP</v>
          </cell>
        </row>
        <row r="3992">
          <cell r="A3992" t="str">
            <v>3572400G-C</v>
          </cell>
          <cell r="B3992" t="str">
            <v>3572400G-C</v>
          </cell>
          <cell r="C3992" t="str">
            <v>FAUTEUIL ROULANT BAMBINO</v>
          </cell>
          <cell r="D3992" t="str">
            <v>ABD 24 ROUGE</v>
          </cell>
          <cell r="E3992" t="e">
            <v>#N/A</v>
          </cell>
          <cell r="F3992" t="str">
            <v>WHEELCHAIR BAMBINO ABD 24</v>
          </cell>
        </row>
        <row r="3993">
          <cell r="A3993" t="str">
            <v>3572400GP-C</v>
          </cell>
          <cell r="B3993" t="str">
            <v>3572400GP-C</v>
          </cell>
          <cell r="C3993" t="str">
            <v>FAUTEUIL ROULANT BAMBINO</v>
          </cell>
          <cell r="D3993" t="str">
            <v>ABD 24 NON PEINT</v>
          </cell>
          <cell r="E3993" t="e">
            <v>#N/A</v>
          </cell>
          <cell r="F3993" t="str">
            <v>WHEELCHAIR BAMBINO ABD 24</v>
          </cell>
        </row>
        <row r="3994">
          <cell r="A3994" t="str">
            <v>3572700G-C</v>
          </cell>
          <cell r="B3994" t="str">
            <v>3572700G-C</v>
          </cell>
          <cell r="C3994" t="str">
            <v>FAUTEUIL ROULANT BAMBINO</v>
          </cell>
          <cell r="D3994" t="str">
            <v>ABD 27 ROUGE</v>
          </cell>
          <cell r="E3994" t="e">
            <v>#N/A</v>
          </cell>
          <cell r="F3994" t="str">
            <v>WHEELCHAIR BAMBINO ABD 27</v>
          </cell>
        </row>
        <row r="3995">
          <cell r="A3995" t="str">
            <v>3572700GP-C</v>
          </cell>
          <cell r="B3995" t="str">
            <v>3572700GP-C</v>
          </cell>
          <cell r="C3995" t="str">
            <v>FAUTEUIL ROULANT BAMBINO</v>
          </cell>
          <cell r="D3995" t="str">
            <v>ABD 27 NON PEINT</v>
          </cell>
          <cell r="E3995" t="e">
            <v>#N/A</v>
          </cell>
          <cell r="F3995" t="str">
            <v>WHEELCHAIR BAMBINO ABD 27</v>
          </cell>
        </row>
        <row r="3996">
          <cell r="A3996" t="str">
            <v>3573000G-C</v>
          </cell>
          <cell r="B3996" t="str">
            <v>3573000G-C</v>
          </cell>
          <cell r="C3996" t="str">
            <v>FAUTEUIL ROULANT BAMBINO</v>
          </cell>
          <cell r="D3996" t="str">
            <v>ABD 30 ROUGE</v>
          </cell>
          <cell r="E3996" t="e">
            <v>#N/A</v>
          </cell>
          <cell r="F3996" t="str">
            <v>WHEELCHAIR BAMBINO ABD 30</v>
          </cell>
        </row>
        <row r="3997">
          <cell r="A3997" t="str">
            <v>3573000GP-C</v>
          </cell>
          <cell r="B3997" t="str">
            <v>3573000GP-C</v>
          </cell>
          <cell r="C3997" t="str">
            <v>FAUTEUIL ROULANT BAMBINO</v>
          </cell>
          <cell r="D3997" t="str">
            <v>ABD 30 NON PEINT</v>
          </cell>
          <cell r="E3997" t="e">
            <v>#N/A</v>
          </cell>
          <cell r="F3997" t="str">
            <v>WHEELCHAIR BAMBINO ABD 30</v>
          </cell>
        </row>
        <row r="3998">
          <cell r="A3998" t="str">
            <v>3573300G-C</v>
          </cell>
          <cell r="B3998" t="str">
            <v>3573300G-C</v>
          </cell>
          <cell r="C3998" t="str">
            <v>FAUTEUIL ROULANT BAMBINO</v>
          </cell>
          <cell r="D3998" t="str">
            <v>ABD 33 ROUGE</v>
          </cell>
          <cell r="E3998" t="e">
            <v>#N/A</v>
          </cell>
          <cell r="F3998" t="str">
            <v>WHEELCHAIR BAMBINO ABD 33</v>
          </cell>
        </row>
        <row r="3999">
          <cell r="A3999" t="str">
            <v>3573300GP-C</v>
          </cell>
          <cell r="B3999" t="str">
            <v>3573300GP-C</v>
          </cell>
          <cell r="C3999" t="str">
            <v>FAUTEUIL ROULANT BAMBINO</v>
          </cell>
          <cell r="D3999" t="str">
            <v>ABD 33 NON PEINT</v>
          </cell>
          <cell r="E3999" t="e">
            <v>#N/A</v>
          </cell>
          <cell r="F3999" t="str">
            <v>WHEELCHAIR BAMBINO ABD 33</v>
          </cell>
        </row>
        <row r="4000">
          <cell r="A4000" t="str">
            <v>3600043-C</v>
          </cell>
          <cell r="B4000" t="str">
            <v>3600043-C</v>
          </cell>
          <cell r="C4000" t="str">
            <v>REPOSE-PIEDS EN U 42 PETI</v>
          </cell>
          <cell r="D4000" t="str">
            <v>TE BARRE TALONNIÈRE S</v>
          </cell>
          <cell r="E4000" t="e">
            <v>#N/A</v>
          </cell>
          <cell r="F4000" t="str">
            <v>FOOTREST U-FORM 42 SMALL</v>
          </cell>
        </row>
        <row r="4001">
          <cell r="A4001" t="str">
            <v>3600046-C</v>
          </cell>
          <cell r="B4001" t="str">
            <v>3600046-C</v>
          </cell>
          <cell r="C4001" t="str">
            <v>REPOSE-PIEDS EN U 45 PETI</v>
          </cell>
          <cell r="D4001" t="str">
            <v>TE BARRE TALONNIÈRE S</v>
          </cell>
          <cell r="E4001" t="e">
            <v>#N/A</v>
          </cell>
          <cell r="F4001" t="str">
            <v>FOOTREST U-FORM 45 SMALL</v>
          </cell>
        </row>
        <row r="4002">
          <cell r="A4002" t="str">
            <v>3600131-C</v>
          </cell>
          <cell r="B4002" t="str">
            <v>3600131-C</v>
          </cell>
          <cell r="C4002" t="str">
            <v>REPOSE-PIEDS EN U 30 PETI</v>
          </cell>
          <cell r="D4002" t="str">
            <v>TE BARRE TALONNIÈRE S</v>
          </cell>
          <cell r="E4002" t="e">
            <v>#N/A</v>
          </cell>
          <cell r="F4002" t="str">
            <v>FOOTREST U-FORM 30 SMALL</v>
          </cell>
        </row>
        <row r="4003">
          <cell r="A4003" t="str">
            <v>3600134-C</v>
          </cell>
          <cell r="B4003" t="str">
            <v>3600134-C</v>
          </cell>
          <cell r="C4003" t="str">
            <v>REPOSE-PIEDS EN U 33 PETI</v>
          </cell>
          <cell r="D4003" t="str">
            <v>TE BARRE TALONNIÈRE S</v>
          </cell>
          <cell r="E4003" t="e">
            <v>#N/A</v>
          </cell>
          <cell r="F4003" t="str">
            <v>FOOTREST U-FORM 33 SMALL</v>
          </cell>
        </row>
        <row r="4004">
          <cell r="A4004" t="str">
            <v>3600136-C</v>
          </cell>
          <cell r="B4004" t="str">
            <v>3600136-C</v>
          </cell>
          <cell r="C4004" t="str">
            <v>REPOSE-PIEDS AVEC CACHE 3</v>
          </cell>
          <cell r="D4004" t="str">
            <v>6</v>
          </cell>
          <cell r="E4004" t="e">
            <v>#N/A</v>
          </cell>
          <cell r="F4004" t="str">
            <v>FOOTREST W COVER PLUG 36</v>
          </cell>
        </row>
        <row r="4005">
          <cell r="A4005" t="str">
            <v>3600137-C</v>
          </cell>
          <cell r="B4005" t="str">
            <v>3600137-C</v>
          </cell>
          <cell r="C4005" t="str">
            <v>REPOSE-PIEDS EN U 36 PETI</v>
          </cell>
          <cell r="D4005" t="str">
            <v>TE BARRE TALONNIÈRE S</v>
          </cell>
          <cell r="E4005" t="e">
            <v>#N/A</v>
          </cell>
          <cell r="F4005" t="str">
            <v>FOOTREST U-FORM 36 SMALL</v>
          </cell>
        </row>
        <row r="4006">
          <cell r="A4006" t="str">
            <v>3600138-C</v>
          </cell>
          <cell r="B4006" t="str">
            <v>3600138-C</v>
          </cell>
          <cell r="C4006" t="str">
            <v>REPOSE-PIEDS EN U 39 PETI</v>
          </cell>
          <cell r="D4006" t="str">
            <v>TE BARRE TALONNIÈRE S</v>
          </cell>
          <cell r="E4006" t="e">
            <v>#N/A</v>
          </cell>
          <cell r="F4006" t="str">
            <v>FOOTREST U-FORM 39 SMALL</v>
          </cell>
        </row>
        <row r="4007">
          <cell r="A4007" t="str">
            <v>3600139-C</v>
          </cell>
          <cell r="B4007" t="str">
            <v>3600139-C</v>
          </cell>
          <cell r="C4007" t="str">
            <v>REPOSE-PIEDS AVEC CACHE 3</v>
          </cell>
          <cell r="D4007" t="str">
            <v>9</v>
          </cell>
          <cell r="E4007" t="e">
            <v>#N/A</v>
          </cell>
          <cell r="F4007" t="str">
            <v>FOOTREST W COVER PLUG 39</v>
          </cell>
        </row>
        <row r="4008">
          <cell r="A4008" t="str">
            <v>3600142-C</v>
          </cell>
          <cell r="B4008" t="str">
            <v>3600142-C</v>
          </cell>
          <cell r="C4008" t="str">
            <v>REPOSE-PIEDS AVEC CACHE 4</v>
          </cell>
          <cell r="D4008" t="str">
            <v>2</v>
          </cell>
          <cell r="E4008" t="e">
            <v>#N/A</v>
          </cell>
          <cell r="F4008" t="str">
            <v>FOOTREST W COVER PLUG 42</v>
          </cell>
        </row>
        <row r="4009">
          <cell r="A4009" t="str">
            <v>3600145-C</v>
          </cell>
          <cell r="B4009" t="str">
            <v>3600145-C</v>
          </cell>
          <cell r="C4009" t="str">
            <v>REPOSE-PIEDS AVEC CACHE 4</v>
          </cell>
          <cell r="D4009" t="str">
            <v>5</v>
          </cell>
          <cell r="E4009" t="e">
            <v>#N/A</v>
          </cell>
          <cell r="F4009" t="str">
            <v>FOOTREST WITH COVER PLUG</v>
          </cell>
        </row>
        <row r="4010">
          <cell r="A4010" t="str">
            <v>3600433-C</v>
          </cell>
          <cell r="B4010" t="str">
            <v>3600433-C</v>
          </cell>
          <cell r="C4010" t="str">
            <v>REPOSE-PIEDS EN U 33 POUR</v>
          </cell>
          <cell r="D4010" t="str">
            <v xml:space="preserve"> X</v>
          </cell>
          <cell r="E4010" t="e">
            <v>#N/A</v>
          </cell>
          <cell r="F4010" t="str">
            <v>FOOTREST U-FORM 33 FOR X</v>
          </cell>
        </row>
        <row r="4011">
          <cell r="A4011" t="str">
            <v>3600436-C</v>
          </cell>
          <cell r="B4011" t="str">
            <v>3600436-C</v>
          </cell>
          <cell r="C4011" t="str">
            <v>REPOSE-PIEDS EN U 36 POUR</v>
          </cell>
          <cell r="D4011" t="str">
            <v xml:space="preserve"> X</v>
          </cell>
          <cell r="E4011" t="e">
            <v>#N/A</v>
          </cell>
          <cell r="F4011" t="str">
            <v>FOOTREST U-FORM 36 FOR X</v>
          </cell>
        </row>
        <row r="4012">
          <cell r="A4012" t="str">
            <v>3600439-C</v>
          </cell>
          <cell r="B4012" t="str">
            <v>3600439-C</v>
          </cell>
          <cell r="C4012" t="str">
            <v>REPOSE-PIEDS EN U 39 POUR</v>
          </cell>
          <cell r="D4012" t="str">
            <v xml:space="preserve"> X</v>
          </cell>
          <cell r="E4012" t="e">
            <v>#N/A</v>
          </cell>
          <cell r="F4012" t="str">
            <v>FOOTREST U-FORM 39 FOR X</v>
          </cell>
        </row>
        <row r="4013">
          <cell r="A4013" t="str">
            <v>3600442-C</v>
          </cell>
          <cell r="B4013" t="str">
            <v>3600442-C</v>
          </cell>
          <cell r="C4013" t="str">
            <v>REPOSE-PIEDS EN U 42 POUR</v>
          </cell>
          <cell r="D4013" t="str">
            <v xml:space="preserve"> X</v>
          </cell>
          <cell r="E4013" t="e">
            <v>#N/A</v>
          </cell>
          <cell r="F4013" t="str">
            <v>FOOTREST U-FORM 42 FOR X</v>
          </cell>
        </row>
        <row r="4014">
          <cell r="A4014" t="str">
            <v>3600445-C</v>
          </cell>
          <cell r="B4014" t="str">
            <v>3600445-C</v>
          </cell>
          <cell r="C4014" t="str">
            <v>REPOSE-PIEDS EN U 45 POUR</v>
          </cell>
          <cell r="D4014" t="str">
            <v xml:space="preserve"> X</v>
          </cell>
          <cell r="E4014" t="e">
            <v>#N/A</v>
          </cell>
          <cell r="F4014" t="str">
            <v>FOOTREST U-FORM 45 FOR X</v>
          </cell>
        </row>
        <row r="4015">
          <cell r="A4015" t="str">
            <v>3600633-C</v>
          </cell>
          <cell r="B4015" t="str">
            <v>3600633-C</v>
          </cell>
          <cell r="C4015" t="str">
            <v>REPOSE-PIEDS EN U RALLONG</v>
          </cell>
          <cell r="D4015" t="str">
            <v>É 33 CPL</v>
          </cell>
          <cell r="E4015" t="e">
            <v>#N/A</v>
          </cell>
          <cell r="F4015" t="str">
            <v>FOOTREST UFORM EXTENDED 3</v>
          </cell>
        </row>
        <row r="4016">
          <cell r="A4016" t="str">
            <v>3600636-C</v>
          </cell>
          <cell r="B4016" t="str">
            <v>3600636-C</v>
          </cell>
          <cell r="C4016" t="str">
            <v>REPOSE-PIEDS EN U RALLONG</v>
          </cell>
          <cell r="D4016" t="str">
            <v>É 36 CPL</v>
          </cell>
          <cell r="E4016" t="e">
            <v>#N/A</v>
          </cell>
          <cell r="F4016" t="str">
            <v>FOOTREST UFORM EXTENDED 3</v>
          </cell>
        </row>
        <row r="4017">
          <cell r="A4017" t="str">
            <v>3600639B</v>
          </cell>
          <cell r="B4017" t="str">
            <v>3600639B</v>
          </cell>
          <cell r="C4017" t="str">
            <v>REPOSE-PIEDS EN U, RALLON</v>
          </cell>
          <cell r="D4017" t="str">
            <v>GÉ 39 CPL POUR 5"</v>
          </cell>
          <cell r="E4017">
            <v>531</v>
          </cell>
          <cell r="F4017" t="str">
            <v>FOOTREST UFORM EXTENDED 3</v>
          </cell>
        </row>
        <row r="4018">
          <cell r="A4018" t="str">
            <v>3600639B-C</v>
          </cell>
          <cell r="B4018" t="str">
            <v>3600639B-C</v>
          </cell>
          <cell r="C4018" t="str">
            <v>REPOSE-PIEDS EN U, RALLON</v>
          </cell>
          <cell r="D4018" t="str">
            <v>GÉ 39 CPL POUR 5"</v>
          </cell>
          <cell r="E4018" t="e">
            <v>#N/A</v>
          </cell>
          <cell r="F4018" t="str">
            <v>FOOTREST UFORM EXTENDED 3</v>
          </cell>
        </row>
        <row r="4019">
          <cell r="A4019" t="str">
            <v>3600642B</v>
          </cell>
          <cell r="B4019" t="str">
            <v>3600642B</v>
          </cell>
          <cell r="C4019" t="str">
            <v>REPOSE-PIEDS EN U, RALLON</v>
          </cell>
          <cell r="D4019" t="str">
            <v>GÉ 42 CPL POUR 5"</v>
          </cell>
          <cell r="E4019">
            <v>531</v>
          </cell>
          <cell r="F4019" t="str">
            <v>FOOTREST UFORM EXTENDED 4</v>
          </cell>
        </row>
        <row r="4020">
          <cell r="A4020" t="str">
            <v>3600642B-C</v>
          </cell>
          <cell r="B4020" t="str">
            <v>3600642B-C</v>
          </cell>
          <cell r="C4020" t="str">
            <v>REPOSE-PIEDS EN U, RALLON</v>
          </cell>
          <cell r="D4020" t="str">
            <v>GÉ 42 CPL POUR 5"</v>
          </cell>
          <cell r="E4020" t="e">
            <v>#N/A</v>
          </cell>
          <cell r="F4020" t="str">
            <v>FOOTREST UFORM EXTENDED 4</v>
          </cell>
        </row>
        <row r="4021">
          <cell r="A4021" t="str">
            <v>3600645B</v>
          </cell>
          <cell r="B4021" t="str">
            <v>3600645B</v>
          </cell>
          <cell r="C4021" t="str">
            <v>REPOSE-PIEDS EN U, RALLON</v>
          </cell>
          <cell r="D4021" t="str">
            <v>GÉ 45 CPL POUR 5"</v>
          </cell>
          <cell r="E4021">
            <v>531</v>
          </cell>
          <cell r="F4021" t="str">
            <v>FOOTREST UFORM EXTENDED 4</v>
          </cell>
        </row>
        <row r="4022">
          <cell r="A4022" t="str">
            <v>3600645B-C</v>
          </cell>
          <cell r="B4022" t="str">
            <v>3600645B-C</v>
          </cell>
          <cell r="C4022" t="str">
            <v>REPOSE-PIEDS EN U, RALLON</v>
          </cell>
          <cell r="D4022" t="str">
            <v>GÉ 45 CPL POUR 5"</v>
          </cell>
          <cell r="E4022" t="e">
            <v>#N/A</v>
          </cell>
          <cell r="F4022" t="str">
            <v>FOOTREST UFORM EXTENDED 4</v>
          </cell>
        </row>
        <row r="4023">
          <cell r="A4023" t="str">
            <v>3600650B</v>
          </cell>
          <cell r="B4023" t="str">
            <v>3600650B</v>
          </cell>
          <cell r="C4023" t="str">
            <v>REPOSE-PIEDS EN U, RALLON</v>
          </cell>
          <cell r="D4023" t="str">
            <v>GÉ 50 3-5" CPL</v>
          </cell>
          <cell r="E4023" t="e">
            <v>#N/A</v>
          </cell>
          <cell r="F4023" t="str">
            <v>FOOTREST UFORM EXTENDED 5</v>
          </cell>
        </row>
        <row r="4024">
          <cell r="A4024" t="str">
            <v>3600650B-C</v>
          </cell>
          <cell r="B4024" t="str">
            <v>3600650B-C</v>
          </cell>
          <cell r="C4024" t="str">
            <v>REPOSE-PIEDS EN U, RALLON</v>
          </cell>
          <cell r="D4024" t="str">
            <v>GÉ 50 3-5" CPL</v>
          </cell>
          <cell r="E4024" t="e">
            <v>#N/A</v>
          </cell>
          <cell r="F4024" t="str">
            <v>FOOTREST UFORM EXTENDED 5</v>
          </cell>
        </row>
        <row r="4025">
          <cell r="A4025" t="str">
            <v>3601033-C</v>
          </cell>
          <cell r="B4025" t="str">
            <v>3601033-C</v>
          </cell>
          <cell r="C4025" t="str">
            <v>PLAQUE DE REPOSE-PIEDS 33</v>
          </cell>
          <cell r="D4025" t="str">
            <v xml:space="preserve"> </v>
          </cell>
          <cell r="E4025" t="e">
            <v>#N/A</v>
          </cell>
          <cell r="F4025" t="str">
            <v>FOOTREST PLATE 33</v>
          </cell>
        </row>
        <row r="4026">
          <cell r="A4026" t="str">
            <v>3601036-C</v>
          </cell>
          <cell r="B4026" t="str">
            <v>3601036-C</v>
          </cell>
          <cell r="C4026" t="str">
            <v>PLAQUE DE REPOSE-PIEDS 36</v>
          </cell>
          <cell r="D4026" t="str">
            <v xml:space="preserve"> </v>
          </cell>
          <cell r="E4026" t="e">
            <v>#N/A</v>
          </cell>
          <cell r="F4026" t="str">
            <v>FOOTREST PLATE 36</v>
          </cell>
        </row>
        <row r="4027">
          <cell r="A4027" t="str">
            <v>3601039-C</v>
          </cell>
          <cell r="B4027" t="str">
            <v>3601039-C</v>
          </cell>
          <cell r="C4027" t="str">
            <v>PLAQUE DE REPOSE-PIEDS 39</v>
          </cell>
          <cell r="D4027" t="str">
            <v xml:space="preserve"> </v>
          </cell>
          <cell r="E4027" t="e">
            <v>#N/A</v>
          </cell>
          <cell r="F4027" t="str">
            <v>FOOTREST PLATE 39</v>
          </cell>
        </row>
        <row r="4028">
          <cell r="A4028" t="str">
            <v>3601042-C</v>
          </cell>
          <cell r="B4028" t="str">
            <v>3601042-C</v>
          </cell>
          <cell r="C4028" t="str">
            <v>PLAQUE DE REPOSE-PIEDS 42</v>
          </cell>
          <cell r="D4028" t="str">
            <v xml:space="preserve"> </v>
          </cell>
          <cell r="E4028" t="e">
            <v>#N/A</v>
          </cell>
          <cell r="F4028" t="str">
            <v>FOOTREST PLATE 42</v>
          </cell>
        </row>
        <row r="4029">
          <cell r="A4029" t="str">
            <v>3601045-C</v>
          </cell>
          <cell r="B4029" t="str">
            <v>3601045-C</v>
          </cell>
          <cell r="C4029" t="str">
            <v>PLAQUE DE REPOSE-PIEDS 45</v>
          </cell>
          <cell r="D4029" t="str">
            <v xml:space="preserve"> </v>
          </cell>
          <cell r="E4029" t="e">
            <v>#N/A</v>
          </cell>
          <cell r="F4029" t="str">
            <v>FOOTREST PLATE 45</v>
          </cell>
        </row>
        <row r="4030">
          <cell r="A4030" t="str">
            <v>3601050-C</v>
          </cell>
          <cell r="B4030" t="str">
            <v>3601050-C</v>
          </cell>
          <cell r="C4030" t="str">
            <v>PLAQUE DE REPOSE-PIEDS 50</v>
          </cell>
          <cell r="D4030" t="str">
            <v xml:space="preserve"> </v>
          </cell>
          <cell r="E4030" t="e">
            <v>#N/A</v>
          </cell>
          <cell r="F4030" t="str">
            <v>FOOTREST PLATE 50</v>
          </cell>
        </row>
        <row r="4031">
          <cell r="A4031" t="str">
            <v>3601833-C</v>
          </cell>
          <cell r="B4031" t="str">
            <v>3601833-C</v>
          </cell>
          <cell r="C4031" t="str">
            <v>REPOSE-PIEDS EN U 33 BARR</v>
          </cell>
          <cell r="D4031" t="str">
            <v>E TALONNIÈRE ABAISSÉE</v>
          </cell>
          <cell r="E4031" t="e">
            <v>#N/A</v>
          </cell>
          <cell r="F4031" t="str">
            <v>FOOTREST U-FORM 33 LOWER</v>
          </cell>
        </row>
        <row r="4032">
          <cell r="A4032" t="str">
            <v>3601836-C</v>
          </cell>
          <cell r="B4032" t="str">
            <v>3601836-C</v>
          </cell>
          <cell r="C4032" t="str">
            <v>REPOSE-PIEDS EN U 36 BARR</v>
          </cell>
          <cell r="D4032" t="str">
            <v>E TALONNIÈRE ABAISSÉE</v>
          </cell>
          <cell r="E4032" t="e">
            <v>#N/A</v>
          </cell>
          <cell r="F4032" t="str">
            <v>FOOTREST U-FORM 36 LOWER</v>
          </cell>
        </row>
        <row r="4033">
          <cell r="A4033" t="str">
            <v>3601839-C</v>
          </cell>
          <cell r="B4033" t="str">
            <v>3601839-C</v>
          </cell>
          <cell r="C4033" t="str">
            <v>REPOSE-PIEDS EN U 39 BARR</v>
          </cell>
          <cell r="D4033" t="str">
            <v>E TALONNIÈRE ABAISSÉE</v>
          </cell>
          <cell r="E4033" t="e">
            <v>#N/A</v>
          </cell>
          <cell r="F4033" t="str">
            <v>FOOTREST U-FORM 39 LOWER</v>
          </cell>
        </row>
        <row r="4034">
          <cell r="A4034" t="str">
            <v>3601842-C</v>
          </cell>
          <cell r="B4034" t="str">
            <v>3601842-C</v>
          </cell>
          <cell r="C4034" t="str">
            <v>REPOSE-PIEDS EN U 42 BARR</v>
          </cell>
          <cell r="D4034" t="str">
            <v>E TALONNIÈRE ABAISSÉE</v>
          </cell>
          <cell r="E4034" t="e">
            <v>#N/A</v>
          </cell>
          <cell r="F4034" t="str">
            <v>FOOTREST U-FORM 42 LOWER</v>
          </cell>
        </row>
        <row r="4035">
          <cell r="A4035" t="str">
            <v>3601845-C</v>
          </cell>
          <cell r="B4035" t="str">
            <v>3601845-C</v>
          </cell>
          <cell r="C4035" t="str">
            <v>REPOSE-PIEDS EN U 45 BARR</v>
          </cell>
          <cell r="D4035" t="str">
            <v>E TALONNIÈRE ABAISSÉE</v>
          </cell>
          <cell r="E4035" t="e">
            <v>#N/A</v>
          </cell>
          <cell r="F4035" t="str">
            <v>FOOTREST U-FORM 45 LOWER</v>
          </cell>
        </row>
        <row r="4036">
          <cell r="A4036" t="str">
            <v>3611136-C</v>
          </cell>
          <cell r="B4036" t="str">
            <v>3611136-C</v>
          </cell>
          <cell r="C4036" t="str">
            <v>REPOSE-PIEDS FORME V 36 R</v>
          </cell>
          <cell r="D4036" t="str">
            <v>ALLONGÉ</v>
          </cell>
          <cell r="E4036" t="e">
            <v>#N/A</v>
          </cell>
          <cell r="F4036" t="str">
            <v>FOOTREST V-FORM 36 EXTEND</v>
          </cell>
        </row>
        <row r="4037">
          <cell r="A4037" t="str">
            <v>3611139-C</v>
          </cell>
          <cell r="B4037" t="str">
            <v>3611139-C</v>
          </cell>
          <cell r="C4037" t="str">
            <v>REPOSE-PIEDS FORME V 39 R</v>
          </cell>
          <cell r="D4037" t="str">
            <v>ALLONGÉ</v>
          </cell>
          <cell r="E4037" t="e">
            <v>#N/A</v>
          </cell>
          <cell r="F4037" t="str">
            <v>FOOTREST V-FORM 39 EXTEND</v>
          </cell>
        </row>
        <row r="4038">
          <cell r="A4038" t="str">
            <v>3611142-C</v>
          </cell>
          <cell r="B4038" t="str">
            <v>3611142-C</v>
          </cell>
          <cell r="C4038" t="str">
            <v>REPOSE-PIEDS FORME V 42 R</v>
          </cell>
          <cell r="D4038" t="str">
            <v>ALLONGÉ</v>
          </cell>
          <cell r="E4038" t="e">
            <v>#N/A</v>
          </cell>
          <cell r="F4038" t="str">
            <v>FOOTREST V-FORM 42 EXTEND</v>
          </cell>
        </row>
        <row r="4039">
          <cell r="A4039" t="str">
            <v>3611145-C</v>
          </cell>
          <cell r="B4039" t="str">
            <v>3611145-C</v>
          </cell>
          <cell r="C4039" t="str">
            <v>REPOSE-PIEDS FORME V 45 R</v>
          </cell>
          <cell r="D4039" t="str">
            <v>ALLONGÉ</v>
          </cell>
          <cell r="E4039" t="e">
            <v>#N/A</v>
          </cell>
          <cell r="F4039" t="str">
            <v>FOOTREST V-FORM 45 EXTEND</v>
          </cell>
        </row>
        <row r="4040">
          <cell r="A4040" t="str">
            <v>3611150-C</v>
          </cell>
          <cell r="B4040" t="str">
            <v>3611150-C</v>
          </cell>
          <cell r="C4040" t="str">
            <v>REPOSE-PIEDS FORME V 50 R</v>
          </cell>
          <cell r="D4040" t="str">
            <v>ALLONGÉ</v>
          </cell>
          <cell r="E4040" t="e">
            <v>#N/A</v>
          </cell>
          <cell r="F4040" t="str">
            <v>FOOTREST V-FORM 50 EXTEND</v>
          </cell>
        </row>
        <row r="4041">
          <cell r="A4041" t="str">
            <v>3673033-C</v>
          </cell>
          <cell r="B4041" t="str">
            <v>3673033-C</v>
          </cell>
          <cell r="C4041" t="str">
            <v>FREIN D'UNE SEULE MAIN 30</v>
          </cell>
          <cell r="D4041" t="str">
            <v>-33, DROITE</v>
          </cell>
          <cell r="E4041">
            <v>147.87</v>
          </cell>
          <cell r="F4041" t="str">
            <v>BRAKE ONEHAND 30-33 RIGHT</v>
          </cell>
        </row>
        <row r="4042">
          <cell r="A4042" t="str">
            <v>3673639-C</v>
          </cell>
          <cell r="B4042" t="str">
            <v>3673639-C</v>
          </cell>
          <cell r="C4042" t="str">
            <v>FREIN D'UNE SEULE MAIN 36</v>
          </cell>
          <cell r="D4042" t="str">
            <v>-39, DROITE</v>
          </cell>
          <cell r="E4042">
            <v>147.87</v>
          </cell>
          <cell r="F4042" t="str">
            <v>BRAKE ONEHAND 36-39 RIGHT</v>
          </cell>
        </row>
        <row r="4043">
          <cell r="A4043" t="str">
            <v>3674245-C</v>
          </cell>
          <cell r="B4043" t="str">
            <v>3674245-C</v>
          </cell>
          <cell r="C4043" t="str">
            <v>FREIN D'UNE SEULE MAIN 42</v>
          </cell>
          <cell r="D4043" t="str">
            <v>-45, DROITE</v>
          </cell>
          <cell r="E4043">
            <v>147.87</v>
          </cell>
          <cell r="F4043" t="str">
            <v>BRAKE ONEHAND 42-45 RIGHT</v>
          </cell>
        </row>
        <row r="4044">
          <cell r="A4044" t="str">
            <v>3683033-C</v>
          </cell>
          <cell r="B4044" t="str">
            <v>3683033-C</v>
          </cell>
          <cell r="C4044" t="str">
            <v>FREIN D'UNE SEULE MAIN 30</v>
          </cell>
          <cell r="D4044" t="str">
            <v>-33, GAUCHE</v>
          </cell>
          <cell r="E4044">
            <v>147.87</v>
          </cell>
          <cell r="F4044" t="str">
            <v>BRAKE ONEHAND 30-33 LEFT</v>
          </cell>
        </row>
        <row r="4045">
          <cell r="A4045" t="str">
            <v>3683639-C</v>
          </cell>
          <cell r="B4045" t="str">
            <v>3683639-C</v>
          </cell>
          <cell r="C4045" t="str">
            <v>FREIN D'UNE SEULE MAIN 36</v>
          </cell>
          <cell r="D4045" t="str">
            <v>-39, GAUCHE</v>
          </cell>
          <cell r="E4045">
            <v>147.87</v>
          </cell>
          <cell r="F4045" t="str">
            <v>BRAKE ONEHAND 36-39 LEFT</v>
          </cell>
        </row>
        <row r="4046">
          <cell r="A4046" t="str">
            <v>3684245-C</v>
          </cell>
          <cell r="B4046" t="str">
            <v>3684245-C</v>
          </cell>
          <cell r="C4046" t="str">
            <v>FREIN D'UNE SEULE MAIN 42</v>
          </cell>
          <cell r="D4046" t="str">
            <v>-45, GAUCHE</v>
          </cell>
          <cell r="E4046">
            <v>147.87</v>
          </cell>
          <cell r="F4046" t="str">
            <v>BRAKE ONEHAND 42-45 LEFT</v>
          </cell>
        </row>
        <row r="4047">
          <cell r="A4047" t="str">
            <v>3691533-C</v>
          </cell>
          <cell r="B4047" t="str">
            <v>3691533-C</v>
          </cell>
          <cell r="C4047" t="str">
            <v>REPOSE-PIEDS EN U 33 POUR</v>
          </cell>
          <cell r="D4047" t="str">
            <v xml:space="preserve"> SÉRIE U CPL.</v>
          </cell>
          <cell r="E4047" t="e">
            <v>#N/A</v>
          </cell>
          <cell r="F4047" t="str">
            <v>FOOTREST U-FORM 33 FOR U</v>
          </cell>
        </row>
        <row r="4048">
          <cell r="A4048" t="str">
            <v>3691536-C</v>
          </cell>
          <cell r="B4048" t="str">
            <v>3691536-C</v>
          </cell>
          <cell r="C4048" t="str">
            <v>REPOSE-PIEDS EN U 36 POUR</v>
          </cell>
          <cell r="D4048" t="str">
            <v xml:space="preserve"> SÉRIE U CPL.</v>
          </cell>
          <cell r="E4048" t="e">
            <v>#N/A</v>
          </cell>
          <cell r="F4048" t="str">
            <v>FOOTREST U-FORM 36 FOR U</v>
          </cell>
        </row>
        <row r="4049">
          <cell r="A4049" t="str">
            <v>3691539-C</v>
          </cell>
          <cell r="B4049" t="str">
            <v>3691539-C</v>
          </cell>
          <cell r="C4049" t="str">
            <v>REPOSE-PIEDS EN U 39 POUR</v>
          </cell>
          <cell r="D4049" t="str">
            <v xml:space="preserve"> SÉRIE U CPL.</v>
          </cell>
          <cell r="E4049" t="e">
            <v>#N/A</v>
          </cell>
          <cell r="F4049" t="str">
            <v>FOOTREST U-FORM 39 FOR U</v>
          </cell>
        </row>
        <row r="4050">
          <cell r="A4050" t="str">
            <v>3691542-C</v>
          </cell>
          <cell r="B4050" t="str">
            <v>3691542-C</v>
          </cell>
          <cell r="C4050" t="str">
            <v>REPOSE-PIEDS EN U 42 POUR</v>
          </cell>
          <cell r="D4050" t="str">
            <v xml:space="preserve"> SÉRIE U CPL.</v>
          </cell>
          <cell r="E4050" t="e">
            <v>#N/A</v>
          </cell>
          <cell r="F4050" t="str">
            <v>FOOTREST U-FORM 42 FOR U</v>
          </cell>
        </row>
        <row r="4051">
          <cell r="A4051" t="str">
            <v>3691545-C</v>
          </cell>
          <cell r="B4051" t="str">
            <v>3691545-C</v>
          </cell>
          <cell r="C4051" t="str">
            <v>REPOSE-PIEDS EN U 45 POUR</v>
          </cell>
          <cell r="D4051" t="str">
            <v xml:space="preserve"> SÉRIE U CPL.</v>
          </cell>
          <cell r="E4051" t="e">
            <v>#N/A</v>
          </cell>
          <cell r="F4051" t="str">
            <v>FOOTREST U-FORM 45 FOR U</v>
          </cell>
        </row>
        <row r="4052">
          <cell r="A4052" t="str">
            <v>3691550-C</v>
          </cell>
          <cell r="B4052" t="str">
            <v>3691550-C</v>
          </cell>
          <cell r="C4052" t="str">
            <v>REPOSE-PIEDS EN U 50 POUR</v>
          </cell>
          <cell r="D4052" t="str">
            <v xml:space="preserve"> SÉRIE U CPL</v>
          </cell>
          <cell r="E4052" t="e">
            <v>#N/A</v>
          </cell>
          <cell r="F4052" t="str">
            <v>FOOTREST U-FORM 50 FOR U</v>
          </cell>
        </row>
        <row r="4053">
          <cell r="A4053" t="str">
            <v>3691633-C</v>
          </cell>
          <cell r="B4053" t="str">
            <v>3691633-C</v>
          </cell>
          <cell r="C4053" t="str">
            <v>REPOSE-PIEDS EN U 33 PETI</v>
          </cell>
          <cell r="D4053" t="str">
            <v>TE BARRE TALONNIÈRE EN U</v>
          </cell>
          <cell r="E4053" t="e">
            <v>#N/A</v>
          </cell>
          <cell r="F4053" t="str">
            <v>FOOTREST U-FORM 33 SMALL</v>
          </cell>
        </row>
        <row r="4054">
          <cell r="A4054" t="str">
            <v>3691636-C</v>
          </cell>
          <cell r="B4054" t="str">
            <v>3691636-C</v>
          </cell>
          <cell r="C4054" t="str">
            <v>REPOSE-PIEDS EN U 36 PETI</v>
          </cell>
          <cell r="D4054" t="str">
            <v>TE BARRE TALONNIÈRE EN U</v>
          </cell>
          <cell r="E4054" t="e">
            <v>#N/A</v>
          </cell>
          <cell r="F4054" t="str">
            <v>FOOTREST U-FORM 36 SMALL</v>
          </cell>
        </row>
        <row r="4055">
          <cell r="A4055" t="str">
            <v>3691639-C</v>
          </cell>
          <cell r="B4055" t="str">
            <v>3691639-C</v>
          </cell>
          <cell r="C4055" t="str">
            <v>REPOSE-PIEDS EN U 39 PETI</v>
          </cell>
          <cell r="D4055" t="str">
            <v>TE BARRE TALONNIÈRE EN U</v>
          </cell>
          <cell r="E4055" t="e">
            <v>#N/A</v>
          </cell>
          <cell r="F4055" t="str">
            <v>FOOTREST U-FORM 39 SMALL</v>
          </cell>
        </row>
        <row r="4056">
          <cell r="A4056" t="str">
            <v>3691642-C</v>
          </cell>
          <cell r="B4056" t="str">
            <v>3691642-C</v>
          </cell>
          <cell r="C4056" t="str">
            <v>REPOSE-PIEDS EN U 42 PETI</v>
          </cell>
          <cell r="D4056" t="str">
            <v>TE BARRE TALONNIÈRE EN U</v>
          </cell>
          <cell r="E4056" t="e">
            <v>#N/A</v>
          </cell>
          <cell r="F4056" t="str">
            <v>FOOTREST U-FORM 42 SMALL</v>
          </cell>
        </row>
        <row r="4057">
          <cell r="A4057" t="str">
            <v>3691645-C</v>
          </cell>
          <cell r="B4057" t="str">
            <v>3691645-C</v>
          </cell>
          <cell r="C4057" t="str">
            <v>REPOSE-PIEDS EN U 45 PETI</v>
          </cell>
          <cell r="D4057" t="str">
            <v>TE BARRE TALONNIÈRE EN U</v>
          </cell>
          <cell r="E4057" t="e">
            <v>#N/A</v>
          </cell>
          <cell r="F4057" t="str">
            <v>FOOTREST U-FORM 45 SMALL</v>
          </cell>
        </row>
        <row r="4058">
          <cell r="A4058" t="str">
            <v>3700133-C</v>
          </cell>
          <cell r="B4058" t="str">
            <v>3700133-C</v>
          </cell>
          <cell r="C4058" t="str">
            <v>SANGLE DE MOLLET X 33</v>
          </cell>
          <cell r="D4058" t="str">
            <v xml:space="preserve"> </v>
          </cell>
          <cell r="E4058" t="e">
            <v>#N/A</v>
          </cell>
          <cell r="F4058" t="str">
            <v>CALF STRAP X 33</v>
          </cell>
        </row>
        <row r="4059">
          <cell r="A4059" t="str">
            <v>3700136-C</v>
          </cell>
          <cell r="B4059" t="str">
            <v>3700136-C</v>
          </cell>
          <cell r="C4059" t="str">
            <v>SANGLE DE MOLLET X 36</v>
          </cell>
          <cell r="D4059" t="str">
            <v xml:space="preserve"> </v>
          </cell>
          <cell r="E4059" t="e">
            <v>#N/A</v>
          </cell>
          <cell r="F4059" t="str">
            <v>CALF STRAP X 36</v>
          </cell>
        </row>
        <row r="4060">
          <cell r="A4060" t="str">
            <v>3700139-C</v>
          </cell>
          <cell r="B4060" t="str">
            <v>3700139-C</v>
          </cell>
          <cell r="C4060" t="str">
            <v>SANGLE DE MOLLET X 39</v>
          </cell>
          <cell r="D4060" t="str">
            <v xml:space="preserve"> </v>
          </cell>
          <cell r="E4060" t="e">
            <v>#N/A</v>
          </cell>
          <cell r="F4060" t="str">
            <v>CALF STRAP X 39</v>
          </cell>
        </row>
        <row r="4061">
          <cell r="A4061" t="str">
            <v>3700142-C</v>
          </cell>
          <cell r="B4061" t="str">
            <v>3700142-C</v>
          </cell>
          <cell r="C4061" t="str">
            <v>SANGLE DE MOLLET X 42</v>
          </cell>
          <cell r="D4061" t="str">
            <v xml:space="preserve"> </v>
          </cell>
          <cell r="E4061" t="e">
            <v>#N/A</v>
          </cell>
          <cell r="F4061" t="str">
            <v>CALF STRAP X 42</v>
          </cell>
        </row>
        <row r="4062">
          <cell r="A4062" t="str">
            <v>3700145-C</v>
          </cell>
          <cell r="B4062" t="str">
            <v>3700145-C</v>
          </cell>
          <cell r="C4062" t="str">
            <v>SANGLE DE MOLLET X 45</v>
          </cell>
          <cell r="D4062" t="str">
            <v xml:space="preserve"> </v>
          </cell>
          <cell r="E4062" t="e">
            <v>#N/A</v>
          </cell>
          <cell r="F4062" t="str">
            <v>CALF STRAP X 45</v>
          </cell>
        </row>
        <row r="4063">
          <cell r="A4063" t="str">
            <v>3700230-C</v>
          </cell>
          <cell r="B4063" t="str">
            <v>3700230-C</v>
          </cell>
          <cell r="C4063" t="str">
            <v>SANGLE DE MOLLET PANTHERA</v>
          </cell>
          <cell r="D4063" t="str">
            <v xml:space="preserve"> 30</v>
          </cell>
          <cell r="E4063" t="e">
            <v>#N/A</v>
          </cell>
          <cell r="F4063" t="str">
            <v>CALF STRAP PANTHERA 30</v>
          </cell>
        </row>
        <row r="4064">
          <cell r="A4064" t="str">
            <v>3700233-C</v>
          </cell>
          <cell r="B4064" t="str">
            <v>3700233-C</v>
          </cell>
          <cell r="C4064" t="str">
            <v>SANGLE DE MOLLET PANTHERA</v>
          </cell>
          <cell r="D4064" t="str">
            <v xml:space="preserve"> 33</v>
          </cell>
          <cell r="E4064" t="e">
            <v>#N/A</v>
          </cell>
          <cell r="F4064" t="str">
            <v>CALF STRAP PANTHERA 33</v>
          </cell>
        </row>
        <row r="4065">
          <cell r="A4065" t="str">
            <v>3700236-C</v>
          </cell>
          <cell r="B4065" t="str">
            <v>3700236-C</v>
          </cell>
          <cell r="C4065" t="str">
            <v>SANGLE DE MOLLET PANTHERA</v>
          </cell>
          <cell r="D4065" t="str">
            <v xml:space="preserve"> 36</v>
          </cell>
          <cell r="E4065" t="e">
            <v>#N/A</v>
          </cell>
          <cell r="F4065" t="str">
            <v>CALF STRAP PANTHERA 36</v>
          </cell>
        </row>
        <row r="4066">
          <cell r="A4066" t="str">
            <v>3700239-C</v>
          </cell>
          <cell r="B4066" t="str">
            <v>3700239-C</v>
          </cell>
          <cell r="C4066" t="str">
            <v>SANGLE DE MOLLET PANTHERA</v>
          </cell>
          <cell r="D4066" t="str">
            <v xml:space="preserve"> 39</v>
          </cell>
          <cell r="E4066" t="e">
            <v>#N/A</v>
          </cell>
          <cell r="F4066" t="str">
            <v>CALF STRAP PANTHERA 39</v>
          </cell>
        </row>
        <row r="4067">
          <cell r="A4067" t="str">
            <v>3700242-C</v>
          </cell>
          <cell r="B4067" t="str">
            <v>3700242-C</v>
          </cell>
          <cell r="C4067" t="str">
            <v>SANGLE DE MOLLET PANTHERA</v>
          </cell>
          <cell r="D4067" t="str">
            <v xml:space="preserve"> 42</v>
          </cell>
          <cell r="E4067" t="e">
            <v>#N/A</v>
          </cell>
          <cell r="F4067" t="str">
            <v>CALF STRAP PANTHERA 42</v>
          </cell>
        </row>
        <row r="4068">
          <cell r="A4068" t="str">
            <v>3700245-C</v>
          </cell>
          <cell r="B4068" t="str">
            <v>3700245-C</v>
          </cell>
          <cell r="C4068" t="str">
            <v>SANGLE DE MOLLET PANTHERA</v>
          </cell>
          <cell r="D4068" t="str">
            <v xml:space="preserve"> 45</v>
          </cell>
          <cell r="E4068" t="e">
            <v>#N/A</v>
          </cell>
          <cell r="F4068" t="str">
            <v>CALF STRAP PANTHERA 45</v>
          </cell>
        </row>
        <row r="4069">
          <cell r="A4069" t="str">
            <v>3700250-C</v>
          </cell>
          <cell r="B4069" t="str">
            <v>3700250-C</v>
          </cell>
          <cell r="C4069" t="str">
            <v>SANGLE DE MOLLET PANTHERA</v>
          </cell>
          <cell r="D4069" t="str">
            <v xml:space="preserve"> 50</v>
          </cell>
          <cell r="E4069" t="e">
            <v>#N/A</v>
          </cell>
          <cell r="F4069" t="str">
            <v>CALF STRAP PANTHERA 50</v>
          </cell>
        </row>
        <row r="4070">
          <cell r="A4070" t="str">
            <v>3700333-C</v>
          </cell>
          <cell r="B4070" t="str">
            <v>3700333-C</v>
          </cell>
          <cell r="C4070" t="str">
            <v>SANGLE TALONNIÈRE DROITE</v>
          </cell>
          <cell r="D4070" t="str">
            <v>33-36</v>
          </cell>
          <cell r="E4070" t="e">
            <v>#N/A</v>
          </cell>
          <cell r="F4070" t="str">
            <v>HEEL STRAP RIGHT 33-36</v>
          </cell>
        </row>
        <row r="4071">
          <cell r="A4071" t="str">
            <v>3700334-C</v>
          </cell>
          <cell r="B4071" t="str">
            <v>3700334-C</v>
          </cell>
          <cell r="C4071" t="str">
            <v>SANGLE TALONNIÈRE GAUCHE</v>
          </cell>
          <cell r="D4071" t="str">
            <v>33-36</v>
          </cell>
          <cell r="E4071" t="e">
            <v>#N/A</v>
          </cell>
          <cell r="F4071" t="str">
            <v>HEEL STRAP LEFT 33-36</v>
          </cell>
        </row>
        <row r="4072">
          <cell r="A4072" t="str">
            <v>3700335-C</v>
          </cell>
          <cell r="B4072" t="str">
            <v>3700335-C</v>
          </cell>
          <cell r="C4072" t="str">
            <v>PAIRE DE SANGLES TALONNIÈ</v>
          </cell>
          <cell r="D4072" t="str">
            <v>RES 33-36</v>
          </cell>
          <cell r="E4072" t="e">
            <v>#N/A</v>
          </cell>
          <cell r="F4072" t="str">
            <v>HEEL STRAP PAIR 33-36</v>
          </cell>
        </row>
        <row r="4073">
          <cell r="A4073" t="str">
            <v>3700339-C</v>
          </cell>
          <cell r="B4073" t="str">
            <v>3700339-C</v>
          </cell>
          <cell r="C4073" t="str">
            <v>SANGLE TALONNIÈRE DROITE</v>
          </cell>
          <cell r="D4073" t="str">
            <v>39-42</v>
          </cell>
          <cell r="E4073" t="e">
            <v>#N/A</v>
          </cell>
          <cell r="F4073" t="str">
            <v>HEEL STRAP RIGHT 39-42</v>
          </cell>
        </row>
        <row r="4074">
          <cell r="A4074" t="str">
            <v>3700340-C</v>
          </cell>
          <cell r="B4074" t="str">
            <v>3700340-C</v>
          </cell>
          <cell r="C4074" t="str">
            <v>SANGLE TALONNIÈRE GAUCHE</v>
          </cell>
          <cell r="D4074" t="str">
            <v>39-42</v>
          </cell>
          <cell r="E4074" t="e">
            <v>#N/A</v>
          </cell>
          <cell r="F4074" t="str">
            <v>HEEL STRAP LEFT 39-42</v>
          </cell>
        </row>
        <row r="4075">
          <cell r="A4075" t="str">
            <v>3700341-C</v>
          </cell>
          <cell r="B4075" t="str">
            <v>3700341-C</v>
          </cell>
          <cell r="C4075" t="str">
            <v>PAIRE DE SANGLES TALONNIÈ</v>
          </cell>
          <cell r="D4075" t="str">
            <v>RES 39-42</v>
          </cell>
          <cell r="E4075" t="e">
            <v>#N/A</v>
          </cell>
          <cell r="F4075" t="str">
            <v>HEEL STRAP PAIR 39-42</v>
          </cell>
        </row>
        <row r="4076">
          <cell r="A4076" t="str">
            <v>3700345-C</v>
          </cell>
          <cell r="B4076" t="str">
            <v>3700345-C</v>
          </cell>
          <cell r="C4076" t="str">
            <v>SANGLE TALONNIÈRE DROITE</v>
          </cell>
          <cell r="D4076" t="str">
            <v>45</v>
          </cell>
          <cell r="E4076" t="e">
            <v>#N/A</v>
          </cell>
          <cell r="F4076" t="str">
            <v>HEEL STRAP RIGHT 45</v>
          </cell>
        </row>
        <row r="4077">
          <cell r="A4077" t="str">
            <v>3700346-C</v>
          </cell>
          <cell r="B4077" t="str">
            <v>3700346-C</v>
          </cell>
          <cell r="C4077" t="str">
            <v>SANGLE TALONNIÈRE GAUCHE</v>
          </cell>
          <cell r="D4077" t="str">
            <v>45</v>
          </cell>
          <cell r="E4077" t="e">
            <v>#N/A</v>
          </cell>
          <cell r="F4077" t="str">
            <v>HEEL STRAP LEFT 45</v>
          </cell>
        </row>
        <row r="4078">
          <cell r="A4078" t="str">
            <v>3700347-C</v>
          </cell>
          <cell r="B4078" t="str">
            <v>3700347-C</v>
          </cell>
          <cell r="C4078" t="str">
            <v>PAIRE DE SANGLES TALONNIÈ</v>
          </cell>
          <cell r="D4078" t="str">
            <v>RES 45</v>
          </cell>
          <cell r="E4078" t="e">
            <v>#N/A</v>
          </cell>
          <cell r="F4078" t="str">
            <v>HEEL STRAP PAIR 45</v>
          </cell>
        </row>
        <row r="4079">
          <cell r="A4079" t="str">
            <v>3700350-C</v>
          </cell>
          <cell r="B4079" t="str">
            <v>3700350-C</v>
          </cell>
          <cell r="C4079" t="str">
            <v>SANGLE TALONNIÈRE DROITE</v>
          </cell>
          <cell r="D4079" t="str">
            <v>50</v>
          </cell>
          <cell r="E4079" t="e">
            <v>#N/A</v>
          </cell>
          <cell r="F4079" t="str">
            <v>HEEL STRAP RIGHT 50</v>
          </cell>
        </row>
        <row r="4080">
          <cell r="A4080" t="str">
            <v>3700351-C</v>
          </cell>
          <cell r="B4080" t="str">
            <v>3700351-C</v>
          </cell>
          <cell r="C4080" t="str">
            <v>SANGLE TALONNIÈRE GAUCHE</v>
          </cell>
          <cell r="D4080" t="str">
            <v>50</v>
          </cell>
          <cell r="E4080" t="e">
            <v>#N/A</v>
          </cell>
          <cell r="F4080" t="str">
            <v>HEEL STRAP LEFT 50</v>
          </cell>
        </row>
        <row r="4081">
          <cell r="A4081" t="str">
            <v>3700352-C</v>
          </cell>
          <cell r="B4081" t="str">
            <v>3700352-C</v>
          </cell>
          <cell r="C4081" t="str">
            <v>PAIRE DE SANGLES TALONNIÈ</v>
          </cell>
          <cell r="D4081" t="str">
            <v>RES 50</v>
          </cell>
          <cell r="E4081" t="e">
            <v>#N/A</v>
          </cell>
          <cell r="F4081" t="str">
            <v>HEEL STRAP PAIR 50</v>
          </cell>
        </row>
        <row r="4082">
          <cell r="A4082" t="str">
            <v>3700353-C</v>
          </cell>
          <cell r="B4082" t="str">
            <v>3700353-C</v>
          </cell>
          <cell r="C4082" t="str">
            <v>SANGLE TALONNIÈRE L33-36</v>
          </cell>
          <cell r="D4082" t="str">
            <v>CPL DROITE</v>
          </cell>
          <cell r="E4082" t="e">
            <v>#N/A</v>
          </cell>
          <cell r="F4082" t="str">
            <v>HEEL STRAP W33-36 CPL RIG</v>
          </cell>
        </row>
        <row r="4083">
          <cell r="A4083" t="str">
            <v>3700354-C</v>
          </cell>
          <cell r="B4083" t="str">
            <v>3700354-C</v>
          </cell>
          <cell r="C4083" t="str">
            <v>SANGLE TALONNIÈRE L33-36</v>
          </cell>
          <cell r="D4083" t="str">
            <v>CPL GAUCHE</v>
          </cell>
          <cell r="E4083" t="e">
            <v>#N/A</v>
          </cell>
          <cell r="F4083" t="str">
            <v>HEEL STRAP W33-36 CPL LEF</v>
          </cell>
        </row>
        <row r="4084">
          <cell r="A4084" t="str">
            <v>3700355-C</v>
          </cell>
          <cell r="B4084" t="str">
            <v>3700355-C</v>
          </cell>
          <cell r="C4084" t="str">
            <v>SANGLE TALONNIÈRE L39-42</v>
          </cell>
          <cell r="D4084" t="str">
            <v>CPL DROITE</v>
          </cell>
          <cell r="E4084" t="e">
            <v>#N/A</v>
          </cell>
          <cell r="F4084" t="str">
            <v>HEEL STRAP W39-42 CPL RIG</v>
          </cell>
        </row>
        <row r="4085">
          <cell r="A4085" t="str">
            <v>3700356-C</v>
          </cell>
          <cell r="B4085" t="str">
            <v>3700356-C</v>
          </cell>
          <cell r="C4085" t="str">
            <v>SANGLE TALONNIÈRE L39-42</v>
          </cell>
          <cell r="D4085" t="str">
            <v>CPL GAUCHE</v>
          </cell>
          <cell r="E4085" t="e">
            <v>#N/A</v>
          </cell>
          <cell r="F4085" t="str">
            <v>HEEL STRAP W39-42 CPL LEF</v>
          </cell>
        </row>
        <row r="4086">
          <cell r="A4086" t="str">
            <v>3700357-C</v>
          </cell>
          <cell r="B4086" t="str">
            <v>3700357-C</v>
          </cell>
          <cell r="C4086" t="str">
            <v>SANGLE TALONNIÈRE L45 CPL</v>
          </cell>
          <cell r="D4086" t="str">
            <v xml:space="preserve"> DROITE</v>
          </cell>
          <cell r="E4086" t="e">
            <v>#N/A</v>
          </cell>
          <cell r="F4086" t="str">
            <v>HEEL STRAP W45 CPL RIGHT</v>
          </cell>
        </row>
        <row r="4087">
          <cell r="A4087" t="str">
            <v>3700358-C</v>
          </cell>
          <cell r="B4087" t="str">
            <v>3700358-C</v>
          </cell>
          <cell r="C4087" t="str">
            <v>SANGLE TALONNIÈRE L45 CPL</v>
          </cell>
          <cell r="D4087" t="str">
            <v xml:space="preserve"> GAUCHE</v>
          </cell>
          <cell r="E4087" t="e">
            <v>#N/A</v>
          </cell>
          <cell r="F4087" t="str">
            <v>HEEL STRAP W45 CPL LEFT</v>
          </cell>
        </row>
        <row r="4088">
          <cell r="A4088" t="str">
            <v>3700359-C</v>
          </cell>
          <cell r="B4088" t="str">
            <v>3700359-C</v>
          </cell>
          <cell r="C4088" t="str">
            <v>SANGLE TALONNIÈRE L50 CPL</v>
          </cell>
          <cell r="D4088" t="str">
            <v xml:space="preserve"> DROITE</v>
          </cell>
          <cell r="E4088" t="e">
            <v>#N/A</v>
          </cell>
          <cell r="F4088" t="str">
            <v>HEEL STRAP W50 CPL RIGHT</v>
          </cell>
        </row>
        <row r="4089">
          <cell r="A4089" t="str">
            <v>3700360-C</v>
          </cell>
          <cell r="B4089" t="str">
            <v>3700360-C</v>
          </cell>
          <cell r="C4089" t="str">
            <v>SANGLE TALONNIÈRE L50 CPL</v>
          </cell>
          <cell r="D4089" t="str">
            <v xml:space="preserve"> GAUCHE</v>
          </cell>
          <cell r="E4089" t="e">
            <v>#N/A</v>
          </cell>
          <cell r="F4089" t="str">
            <v>HEEL STRAP W50 CPL LEFT</v>
          </cell>
        </row>
        <row r="4090">
          <cell r="A4090" t="str">
            <v>4002110-C</v>
          </cell>
          <cell r="B4090" t="str">
            <v>4002110-C</v>
          </cell>
          <cell r="C4090" t="str">
            <v>KIT D'ASSEMBLAGE REPOSE-P</v>
          </cell>
          <cell r="D4090" t="str">
            <v>IEDS BAMBINO</v>
          </cell>
          <cell r="E4090" t="e">
            <v>#N/A</v>
          </cell>
          <cell r="F4090" t="str">
            <v>ASSEMBLY KIT FOOTPLATE BA</v>
          </cell>
        </row>
        <row r="4091">
          <cell r="A4091" t="str">
            <v>4002125-C</v>
          </cell>
          <cell r="B4091" t="str">
            <v>4002125-C</v>
          </cell>
          <cell r="C4091" t="str">
            <v>REPOSE-PIEDS BAMBINO 24 J</v>
          </cell>
          <cell r="D4091" t="str">
            <v>EU CPL +24 MM</v>
          </cell>
          <cell r="E4091" t="e">
            <v>#N/A</v>
          </cell>
          <cell r="F4091" t="str">
            <v>FOOTPLATE BAMBINO 24 CPL</v>
          </cell>
        </row>
        <row r="4092">
          <cell r="A4092" t="str">
            <v>4002128-C</v>
          </cell>
          <cell r="B4092" t="str">
            <v>4002128-C</v>
          </cell>
          <cell r="C4092" t="str">
            <v>REPOSE-PIEDS BAMBINO 27 J</v>
          </cell>
          <cell r="D4092" t="str">
            <v>EU CPL +24 MM</v>
          </cell>
          <cell r="E4092" t="e">
            <v>#N/A</v>
          </cell>
          <cell r="F4092" t="str">
            <v>FOOTPLATE BAMBINO 27 CPL</v>
          </cell>
        </row>
        <row r="4093">
          <cell r="A4093" t="str">
            <v>4002131-C</v>
          </cell>
          <cell r="B4093" t="str">
            <v>4002131-C</v>
          </cell>
          <cell r="C4093" t="str">
            <v>REPOSE-PIEDS BAMBINO 30 J</v>
          </cell>
          <cell r="D4093" t="str">
            <v>EU CPL +24 MM</v>
          </cell>
          <cell r="E4093" t="e">
            <v>#N/A</v>
          </cell>
          <cell r="F4093" t="str">
            <v>FOOTPLATE BAMBINO 30 CPL</v>
          </cell>
        </row>
        <row r="4094">
          <cell r="A4094" t="str">
            <v>4002134-C</v>
          </cell>
          <cell r="B4094" t="str">
            <v>4002134-C</v>
          </cell>
          <cell r="C4094" t="str">
            <v>REPOSE-PIEDS BAMBINO 33 J</v>
          </cell>
          <cell r="D4094" t="str">
            <v>EU CPL +24 MM</v>
          </cell>
          <cell r="E4094" t="e">
            <v>#N/A</v>
          </cell>
          <cell r="F4094" t="str">
            <v>FOOTPLATE BAMBINO 33 CPL</v>
          </cell>
        </row>
        <row r="4095">
          <cell r="A4095" t="str">
            <v>4002137-C</v>
          </cell>
          <cell r="B4095" t="str">
            <v>4002137-C</v>
          </cell>
          <cell r="C4095" t="str">
            <v>REPOSE-PIEDS BAMBINO 36 J</v>
          </cell>
          <cell r="D4095" t="str">
            <v>EU CPL +24 MM</v>
          </cell>
          <cell r="E4095" t="e">
            <v>#N/A</v>
          </cell>
          <cell r="F4095" t="str">
            <v>FOOTPLATE BAMBINO 36 CPL</v>
          </cell>
        </row>
        <row r="4096">
          <cell r="A4096" t="str">
            <v>4002140-C</v>
          </cell>
          <cell r="B4096" t="str">
            <v>4002140-C</v>
          </cell>
          <cell r="C4096" t="str">
            <v>REPOSE-PIEDS BAMBINO 39 J</v>
          </cell>
          <cell r="D4096" t="str">
            <v>EU CPL +24 MM</v>
          </cell>
          <cell r="E4096" t="e">
            <v>#N/A</v>
          </cell>
          <cell r="F4096" t="str">
            <v>FOOTPLATE BAMBINO 39 CPL</v>
          </cell>
        </row>
        <row r="4097">
          <cell r="A4097" t="str">
            <v>4002225-C</v>
          </cell>
          <cell r="B4097" t="str">
            <v>4002225-C</v>
          </cell>
          <cell r="C4097" t="str">
            <v>REPOSE-PIEDS BAMBINO 24 P</v>
          </cell>
          <cell r="D4097" t="str">
            <v>RÉASSEMBLÉ</v>
          </cell>
          <cell r="E4097" t="e">
            <v>#N/A</v>
          </cell>
          <cell r="F4097" t="str">
            <v>FOOTPLATE BAMBINO 24 PRE</v>
          </cell>
        </row>
        <row r="4098">
          <cell r="A4098" t="str">
            <v>4002228-C</v>
          </cell>
          <cell r="B4098" t="str">
            <v>4002228-C</v>
          </cell>
          <cell r="C4098" t="str">
            <v>REPOSE-PIEDS BAMBINO 27 P</v>
          </cell>
          <cell r="D4098" t="str">
            <v>RÉASSEMBLÉ</v>
          </cell>
          <cell r="E4098" t="e">
            <v>#N/A</v>
          </cell>
          <cell r="F4098" t="str">
            <v>FOOTPLATE BAMBINO 27 PRE</v>
          </cell>
        </row>
        <row r="4099">
          <cell r="A4099" t="str">
            <v>4002231-C</v>
          </cell>
          <cell r="B4099" t="str">
            <v>4002231-C</v>
          </cell>
          <cell r="C4099" t="str">
            <v>REPOSE-PIEDS BAMBINO 30 P</v>
          </cell>
          <cell r="D4099" t="str">
            <v>RÉ-ASSEMBLÉ +24</v>
          </cell>
          <cell r="E4099" t="e">
            <v>#N/A</v>
          </cell>
          <cell r="F4099" t="str">
            <v>FOOTPLATE BAMBINO 30 PRE</v>
          </cell>
        </row>
        <row r="4100">
          <cell r="A4100" t="str">
            <v>4002234-C</v>
          </cell>
          <cell r="B4100" t="str">
            <v>4002234-C</v>
          </cell>
          <cell r="C4100" t="str">
            <v>REPOSE-PIEDS BAMBINO 33 P</v>
          </cell>
          <cell r="D4100" t="str">
            <v>RÉ-ASSEMBLÉ +24</v>
          </cell>
          <cell r="E4100" t="e">
            <v>#N/A</v>
          </cell>
          <cell r="F4100" t="str">
            <v>FOOTPLATE BAMBINO 33 PRE</v>
          </cell>
        </row>
        <row r="4101">
          <cell r="A4101" t="str">
            <v>4002237-C</v>
          </cell>
          <cell r="B4101" t="str">
            <v>4002237-C</v>
          </cell>
          <cell r="C4101" t="str">
            <v>REPOSE-PIEDS BAMBINO 36 P</v>
          </cell>
          <cell r="D4101" t="str">
            <v>RÉ-ASSEMBLÉ +24</v>
          </cell>
          <cell r="E4101" t="e">
            <v>#N/A</v>
          </cell>
          <cell r="F4101" t="str">
            <v>FOOTPLATE BAMBINO 36 PRE</v>
          </cell>
        </row>
        <row r="4102">
          <cell r="A4102" t="str">
            <v>4002240-C</v>
          </cell>
          <cell r="B4102" t="str">
            <v>4002240-C</v>
          </cell>
          <cell r="C4102" t="str">
            <v>REPOSE-PIEDS BAMBINO 39 P</v>
          </cell>
          <cell r="D4102" t="str">
            <v>RÉ-ASSEMBLÉ +24</v>
          </cell>
          <cell r="E4102" t="e">
            <v>#N/A</v>
          </cell>
          <cell r="F4102" t="str">
            <v>FOOTPLATE BAMBINO 39 PRE</v>
          </cell>
        </row>
        <row r="4103">
          <cell r="A4103" t="str">
            <v>4002325-C</v>
          </cell>
          <cell r="B4103" t="str">
            <v>4002325-C</v>
          </cell>
          <cell r="C4103" t="str">
            <v>REPOSE-PIEDS BAMBINO 24 J</v>
          </cell>
          <cell r="D4103" t="str">
            <v>EU CPL +24 MM</v>
          </cell>
          <cell r="E4103" t="e">
            <v>#N/A</v>
          </cell>
          <cell r="F4103" t="str">
            <v>FOOTPLATE BAMBINO 24 CPL</v>
          </cell>
        </row>
        <row r="4104">
          <cell r="A4104" t="str">
            <v>4002328-C</v>
          </cell>
          <cell r="B4104" t="str">
            <v>4002328-C</v>
          </cell>
          <cell r="C4104" t="str">
            <v>REPOSE-PIEDS BAMBINO 27 J</v>
          </cell>
          <cell r="D4104" t="str">
            <v>EU CPL +24 MM</v>
          </cell>
          <cell r="E4104" t="e">
            <v>#N/A</v>
          </cell>
          <cell r="F4104" t="str">
            <v>FOOTPLATE BAMBINO 27 CPL</v>
          </cell>
        </row>
        <row r="4105">
          <cell r="A4105" t="str">
            <v>4002331-C</v>
          </cell>
          <cell r="B4105" t="str">
            <v>4002331-C</v>
          </cell>
          <cell r="C4105" t="str">
            <v>REPOSE-PIEDS BAMBINO 30 J</v>
          </cell>
          <cell r="D4105" t="str">
            <v>EU CPL +24 MM</v>
          </cell>
          <cell r="E4105" t="e">
            <v>#N/A</v>
          </cell>
          <cell r="F4105" t="str">
            <v>FOOTPLATE BAMBINO 30 CPL</v>
          </cell>
        </row>
        <row r="4106">
          <cell r="A4106" t="str">
            <v>4002334-C</v>
          </cell>
          <cell r="B4106" t="str">
            <v>4002334-C</v>
          </cell>
          <cell r="C4106" t="str">
            <v>REPOSE-PIEDS BAMBINO 33 J</v>
          </cell>
          <cell r="D4106" t="str">
            <v>EU CPL +24 MM</v>
          </cell>
          <cell r="E4106" t="e">
            <v>#N/A</v>
          </cell>
          <cell r="F4106" t="str">
            <v>FOOTPLATE BAMBINO 33 CPL</v>
          </cell>
        </row>
        <row r="4107">
          <cell r="A4107" t="str">
            <v>4002337-C</v>
          </cell>
          <cell r="B4107" t="str">
            <v>4002337-C</v>
          </cell>
          <cell r="C4107" t="str">
            <v>REPOSE-PIEDS BAMBINO 36 J</v>
          </cell>
          <cell r="D4107" t="str">
            <v>EU CPL +24 MM</v>
          </cell>
          <cell r="E4107" t="e">
            <v>#N/A</v>
          </cell>
          <cell r="F4107" t="str">
            <v>FOOTPLATE BAMBINO 36 CPL</v>
          </cell>
        </row>
        <row r="4108">
          <cell r="A4108" t="str">
            <v>4002340-C</v>
          </cell>
          <cell r="B4108" t="str">
            <v>4002340-C</v>
          </cell>
          <cell r="C4108" t="str">
            <v>REPOSE-PIEDS BAMBINO 39 J</v>
          </cell>
          <cell r="D4108" t="str">
            <v>EU CPL +24 MM</v>
          </cell>
          <cell r="E4108" t="e">
            <v>#N/A</v>
          </cell>
          <cell r="F4108" t="str">
            <v>FOOTPLATE BAMBINO 39 CPL</v>
          </cell>
        </row>
        <row r="4109">
          <cell r="A4109" t="str">
            <v>4004040-C</v>
          </cell>
          <cell r="B4109" t="str">
            <v>4004040-C</v>
          </cell>
          <cell r="C4109" t="str">
            <v>REPOSE-PIEDS BAMBINO 27+2</v>
          </cell>
          <cell r="D4109" t="str">
            <v>4 MM</v>
          </cell>
          <cell r="E4109" t="e">
            <v>#N/A</v>
          </cell>
          <cell r="F4109" t="str">
            <v>FOOTPLATE BAMBINO 27+24MM</v>
          </cell>
        </row>
        <row r="4110">
          <cell r="A4110" t="str">
            <v>4100030-C</v>
          </cell>
          <cell r="B4110" t="str">
            <v>4100030-C</v>
          </cell>
          <cell r="C4110" t="str">
            <v>VERROUILLAGE DU DOSSIER 3</v>
          </cell>
          <cell r="D4110" t="str">
            <v>0</v>
          </cell>
          <cell r="E4110">
            <v>96.68</v>
          </cell>
          <cell r="F4110" t="str">
            <v>BACKREST LOCK 30</v>
          </cell>
        </row>
        <row r="4111">
          <cell r="A4111" t="str">
            <v>4100033-C</v>
          </cell>
          <cell r="B4111" t="str">
            <v>4100033-C</v>
          </cell>
          <cell r="C4111" t="str">
            <v>VERROUILLAGE DU DOSSIER 3</v>
          </cell>
          <cell r="D4111" t="str">
            <v>3</v>
          </cell>
          <cell r="E4111">
            <v>96.68</v>
          </cell>
          <cell r="F4111" t="str">
            <v>BACKREST LOCK 33</v>
          </cell>
        </row>
        <row r="4112">
          <cell r="A4112" t="str">
            <v>4100036-C</v>
          </cell>
          <cell r="B4112" t="str">
            <v>4100036-C</v>
          </cell>
          <cell r="C4112" t="str">
            <v>VERROUILLAGE DU DOSSIER 3</v>
          </cell>
          <cell r="D4112" t="str">
            <v>6</v>
          </cell>
          <cell r="E4112">
            <v>96.68</v>
          </cell>
          <cell r="F4112" t="str">
            <v>BACKREST LOCK 36</v>
          </cell>
        </row>
        <row r="4113">
          <cell r="A4113" t="str">
            <v>4100039-C</v>
          </cell>
          <cell r="B4113" t="str">
            <v>4100039-C</v>
          </cell>
          <cell r="C4113" t="str">
            <v>VERROUILLAGE DU DOSSIER C</v>
          </cell>
          <cell r="D4113" t="str">
            <v>OMP 39</v>
          </cell>
          <cell r="E4113">
            <v>96.68</v>
          </cell>
          <cell r="F4113" t="str">
            <v>BACKREST LOCK COMP 39</v>
          </cell>
        </row>
        <row r="4114">
          <cell r="A4114" t="str">
            <v>4100042-C</v>
          </cell>
          <cell r="B4114" t="str">
            <v>4100042-C</v>
          </cell>
          <cell r="C4114" t="str">
            <v>VERROUILLAGE DU DOSSIER C</v>
          </cell>
          <cell r="D4114" t="str">
            <v>OMP 42</v>
          </cell>
          <cell r="E4114">
            <v>96.68</v>
          </cell>
          <cell r="F4114" t="str">
            <v>BACKREST LOCK COMP 42</v>
          </cell>
        </row>
        <row r="4115">
          <cell r="A4115" t="str">
            <v>4100045-C</v>
          </cell>
          <cell r="B4115" t="str">
            <v>4100045-C</v>
          </cell>
          <cell r="C4115" t="str">
            <v>VERROUILLAGE DU DOSSIER C</v>
          </cell>
          <cell r="D4115" t="str">
            <v>OMPL. 45</v>
          </cell>
          <cell r="E4115">
            <v>96.68</v>
          </cell>
          <cell r="F4115" t="str">
            <v>BACKREST LOCK COMPL 45</v>
          </cell>
        </row>
        <row r="4116">
          <cell r="A4116" t="str">
            <v>4100050-C</v>
          </cell>
          <cell r="B4116" t="str">
            <v>4100050-C</v>
          </cell>
          <cell r="C4116" t="str">
            <v>VERROUILLAGE DU DOSSIER 5</v>
          </cell>
          <cell r="D4116" t="str">
            <v>0</v>
          </cell>
          <cell r="E4116">
            <v>96.68</v>
          </cell>
          <cell r="F4116" t="str">
            <v>BACKREST LOCK 50</v>
          </cell>
        </row>
        <row r="4117">
          <cell r="A4117" t="str">
            <v>4100124-C</v>
          </cell>
          <cell r="B4117" t="str">
            <v>4100124-C</v>
          </cell>
          <cell r="C4117" t="str">
            <v>VERROUILLAGE DU DOSSIER B</v>
          </cell>
          <cell r="D4117" t="str">
            <v>AMBINO 24 CM</v>
          </cell>
          <cell r="E4117" t="e">
            <v>#N/A</v>
          </cell>
          <cell r="F4117" t="str">
            <v>BACKREST LOCK BAMBINO 24</v>
          </cell>
        </row>
        <row r="4118">
          <cell r="A4118" t="str">
            <v>4100127-C</v>
          </cell>
          <cell r="B4118" t="str">
            <v>4100127-C</v>
          </cell>
          <cell r="C4118" t="str">
            <v>VERROUILLAGE DU DOSSIER B</v>
          </cell>
          <cell r="D4118" t="str">
            <v>AMBINO 27 CM</v>
          </cell>
          <cell r="E4118" t="e">
            <v>#N/A</v>
          </cell>
          <cell r="F4118" t="str">
            <v>BACKREST LOCK BAMBINO 27</v>
          </cell>
        </row>
        <row r="4119">
          <cell r="A4119" t="str">
            <v>4100130-C</v>
          </cell>
          <cell r="B4119" t="str">
            <v>4100130-C</v>
          </cell>
          <cell r="C4119" t="str">
            <v>VERROUILLAGE DU DOSSIER B</v>
          </cell>
          <cell r="D4119" t="str">
            <v>AMBINO 30 CM</v>
          </cell>
          <cell r="E4119" t="e">
            <v>#N/A</v>
          </cell>
          <cell r="F4119" t="str">
            <v>BACKREST LOCK BAMBINO 30</v>
          </cell>
        </row>
        <row r="4120">
          <cell r="A4120" t="str">
            <v>4100133-C</v>
          </cell>
          <cell r="B4120" t="str">
            <v>4100133-C</v>
          </cell>
          <cell r="C4120" t="str">
            <v>VERROUILLAGE DU DOSSIER B</v>
          </cell>
          <cell r="D4120" t="str">
            <v>AMBINO 33 CM</v>
          </cell>
          <cell r="E4120" t="e">
            <v>#N/A</v>
          </cell>
          <cell r="F4120" t="str">
            <v>BACKREST LOCK BAMBINO 33</v>
          </cell>
        </row>
        <row r="4121">
          <cell r="A4121" t="str">
            <v>4101024-C</v>
          </cell>
          <cell r="B4121" t="str">
            <v>4101024-C</v>
          </cell>
          <cell r="C4121" t="str">
            <v>VERROUILLAGE DU DOSSIER S</v>
          </cell>
          <cell r="D4121" t="str">
            <v>3 CPL 24</v>
          </cell>
          <cell r="E4121">
            <v>96.68</v>
          </cell>
          <cell r="F4121" t="str">
            <v>BACKREST LOCK S3 CPL 24</v>
          </cell>
        </row>
        <row r="4122">
          <cell r="A4122" t="str">
            <v>4101027-C</v>
          </cell>
          <cell r="B4122" t="str">
            <v>4101027-C</v>
          </cell>
          <cell r="C4122" t="str">
            <v>VERROUILLAGE DU DOSSIER S</v>
          </cell>
          <cell r="D4122" t="str">
            <v>3 CPL 27</v>
          </cell>
          <cell r="E4122">
            <v>96.68</v>
          </cell>
          <cell r="F4122" t="str">
            <v>BACKREST LOCK S3 CPL 27</v>
          </cell>
        </row>
        <row r="4123">
          <cell r="A4123" t="str">
            <v>4101030-C</v>
          </cell>
          <cell r="B4123" t="str">
            <v>4101030-C</v>
          </cell>
          <cell r="C4123" t="str">
            <v>VERROUILLAGE DU DOSSIER S</v>
          </cell>
          <cell r="D4123" t="str">
            <v>3 COMP 30</v>
          </cell>
          <cell r="E4123">
            <v>96.68</v>
          </cell>
          <cell r="F4123" t="str">
            <v>BACKREST LOCK S3 COMP 30</v>
          </cell>
        </row>
        <row r="4124">
          <cell r="A4124" t="str">
            <v>4101033-C</v>
          </cell>
          <cell r="B4124" t="str">
            <v>4101033-C</v>
          </cell>
          <cell r="C4124" t="str">
            <v>VERROUILLAGE DU DOSSIER S</v>
          </cell>
          <cell r="D4124" t="str">
            <v>3 COMP 33</v>
          </cell>
          <cell r="E4124">
            <v>96.68</v>
          </cell>
          <cell r="F4124" t="str">
            <v>BACKREST LOCK S3 COMP 33</v>
          </cell>
        </row>
        <row r="4125">
          <cell r="A4125" t="str">
            <v>4101036-C</v>
          </cell>
          <cell r="B4125" t="str">
            <v>4101036-C</v>
          </cell>
          <cell r="C4125" t="str">
            <v>VERROUILLAGE DU DOSSIER S</v>
          </cell>
          <cell r="D4125" t="str">
            <v>3 COMP 36</v>
          </cell>
          <cell r="E4125">
            <v>96.68</v>
          </cell>
          <cell r="F4125" t="str">
            <v>BACKREST LOCK S3 COMP 36</v>
          </cell>
        </row>
        <row r="4126">
          <cell r="A4126" t="str">
            <v>4101039-C</v>
          </cell>
          <cell r="B4126" t="str">
            <v>4101039-C</v>
          </cell>
          <cell r="C4126" t="str">
            <v>VERROUILLAGE DU DOSSIER S</v>
          </cell>
          <cell r="D4126" t="str">
            <v>3 COMP 39</v>
          </cell>
          <cell r="E4126">
            <v>96.68</v>
          </cell>
          <cell r="F4126" t="str">
            <v>BACKREST LOCK S3 COMP 39</v>
          </cell>
        </row>
        <row r="4127">
          <cell r="A4127" t="str">
            <v>4101042-C</v>
          </cell>
          <cell r="B4127" t="str">
            <v>4101042-C</v>
          </cell>
          <cell r="C4127" t="str">
            <v>VERROUILLAGE DU DOSSIER S</v>
          </cell>
          <cell r="D4127" t="str">
            <v>3 COMP 42</v>
          </cell>
          <cell r="E4127">
            <v>96.68</v>
          </cell>
          <cell r="F4127" t="str">
            <v>BACKREST LOCK S3 COMP 42</v>
          </cell>
        </row>
        <row r="4128">
          <cell r="A4128" t="str">
            <v>4101045-C</v>
          </cell>
          <cell r="B4128" t="str">
            <v>4101045-C</v>
          </cell>
          <cell r="C4128" t="str">
            <v>VERROUILLAGE DU DOSSIER S</v>
          </cell>
          <cell r="D4128" t="str">
            <v>3 COMP 45</v>
          </cell>
          <cell r="E4128">
            <v>96.68</v>
          </cell>
          <cell r="F4128" t="str">
            <v>BACKREST LOCK S3 COMP 45</v>
          </cell>
        </row>
        <row r="4129">
          <cell r="A4129" t="str">
            <v>4101050-C</v>
          </cell>
          <cell r="B4129" t="str">
            <v>4101050-C</v>
          </cell>
          <cell r="C4129" t="str">
            <v>VERROUILLAGE DU DOSSIER S</v>
          </cell>
          <cell r="D4129" t="str">
            <v>3 COMP 50</v>
          </cell>
          <cell r="E4129">
            <v>96.68</v>
          </cell>
          <cell r="F4129" t="str">
            <v>BACKREST LOCK S3 COMP 50</v>
          </cell>
        </row>
        <row r="4130">
          <cell r="A4130" t="str">
            <v>4120033-C</v>
          </cell>
          <cell r="B4130" t="str">
            <v>4120033-C</v>
          </cell>
          <cell r="C4130" t="str">
            <v>REPOSE-PIEDS ROTATION VER</v>
          </cell>
          <cell r="D4130" t="str">
            <v>S L'AVANT 33 RENFORCÉ</v>
          </cell>
          <cell r="E4130" t="e">
            <v>#N/A</v>
          </cell>
          <cell r="F4130" t="str">
            <v>FOOTREST FORWARD TURN 33</v>
          </cell>
        </row>
        <row r="4131">
          <cell r="A4131" t="str">
            <v>4120036-C</v>
          </cell>
          <cell r="B4131" t="str">
            <v>4120036-C</v>
          </cell>
          <cell r="C4131" t="str">
            <v>REPOSE-PIEDS ROTATION VER</v>
          </cell>
          <cell r="D4131" t="str">
            <v>S L'AVANT 36 RENFORCÉ</v>
          </cell>
          <cell r="E4131" t="e">
            <v>#N/A</v>
          </cell>
          <cell r="F4131" t="str">
            <v>FOOTREST FORWARD TURN 36</v>
          </cell>
        </row>
        <row r="4132">
          <cell r="A4132" t="str">
            <v>4120039-C</v>
          </cell>
          <cell r="B4132" t="str">
            <v>4120039-C</v>
          </cell>
          <cell r="C4132" t="str">
            <v>REPOSE-PIEDS ROTATION VER</v>
          </cell>
          <cell r="D4132" t="str">
            <v>S L'AVANT 39 RENFORCÉ</v>
          </cell>
          <cell r="E4132" t="e">
            <v>#N/A</v>
          </cell>
          <cell r="F4132" t="str">
            <v>FOOTREST FORWARD TURN 39</v>
          </cell>
        </row>
        <row r="4133">
          <cell r="A4133" t="str">
            <v>4120042-C</v>
          </cell>
          <cell r="B4133" t="str">
            <v>4120042-C</v>
          </cell>
          <cell r="C4133" t="str">
            <v>REPOSE-PIEDS ROTATION VER</v>
          </cell>
          <cell r="D4133" t="str">
            <v>S L'AVANT 42 RENFORCÉ</v>
          </cell>
          <cell r="E4133" t="e">
            <v>#N/A</v>
          </cell>
          <cell r="F4133" t="str">
            <v>FOOTREST FORWARD TURN 42</v>
          </cell>
        </row>
        <row r="4134">
          <cell r="A4134" t="str">
            <v>4120045-C</v>
          </cell>
          <cell r="B4134" t="str">
            <v>4120045-C</v>
          </cell>
          <cell r="C4134" t="str">
            <v>REPOSE-PIEDS ROTATION VER</v>
          </cell>
          <cell r="D4134" t="str">
            <v>S L'AVANT 45 RENFORCÉ</v>
          </cell>
          <cell r="E4134" t="e">
            <v>#N/A</v>
          </cell>
          <cell r="F4134" t="str">
            <v>FOOTREST FORWARD TURN 45</v>
          </cell>
        </row>
        <row r="4135">
          <cell r="A4135" t="str">
            <v>4200010-C</v>
          </cell>
          <cell r="B4135" t="str">
            <v>4200010-C</v>
          </cell>
          <cell r="C4135" t="str">
            <v>CROCHET ACCOUDOIR X PAIRE</v>
          </cell>
          <cell r="D4135" t="str">
            <v xml:space="preserve"> </v>
          </cell>
          <cell r="E4135">
            <v>143.13</v>
          </cell>
          <cell r="F4135" t="str">
            <v xml:space="preserve"> ARM HOOK X PAIR</v>
          </cell>
        </row>
        <row r="4136">
          <cell r="A4136" t="str">
            <v>4200011-C</v>
          </cell>
          <cell r="B4136" t="str">
            <v>4200011-C</v>
          </cell>
          <cell r="C4136" t="str">
            <v>CROCHET ACCOUDOIR X PIÈCE</v>
          </cell>
          <cell r="D4136" t="str">
            <v>S</v>
          </cell>
          <cell r="E4136">
            <v>51.18</v>
          </cell>
          <cell r="F4136" t="str">
            <v>ARM HOOK X PCS</v>
          </cell>
        </row>
        <row r="4137">
          <cell r="A4137" t="str">
            <v>4210000-C</v>
          </cell>
          <cell r="B4137" t="str">
            <v>4210000-C</v>
          </cell>
          <cell r="C4137" t="str">
            <v>POIGNÉES DE POUSSÉE À PAI</v>
          </cell>
          <cell r="D4137" t="str">
            <v>RE FIXE</v>
          </cell>
          <cell r="E4137">
            <v>123.22</v>
          </cell>
          <cell r="F4137" t="str">
            <v>PUSH HANDLES FIXED PAIR</v>
          </cell>
        </row>
        <row r="4138">
          <cell r="A4138" t="str">
            <v>4210010-C</v>
          </cell>
          <cell r="B4138" t="str">
            <v>4210010-C</v>
          </cell>
          <cell r="C4138" t="str">
            <v>POIGNÉES DE POUSSÉE, PIÈC</v>
          </cell>
          <cell r="D4138" t="str">
            <v>ES</v>
          </cell>
          <cell r="E4138">
            <v>60.66</v>
          </cell>
          <cell r="F4138" t="str">
            <v>PUSH HANDLE PCS</v>
          </cell>
        </row>
        <row r="4139">
          <cell r="A4139" t="str">
            <v>4220020-C</v>
          </cell>
          <cell r="B4139" t="str">
            <v>4220020-C</v>
          </cell>
          <cell r="C4139" t="str">
            <v>BARRE DE POUSSÉE MICRO CO</v>
          </cell>
          <cell r="D4139" t="str">
            <v>MPLÈTE</v>
          </cell>
          <cell r="E4139">
            <v>309.95</v>
          </cell>
          <cell r="F4139" t="str">
            <v>PUSHBAR MICRO COMPLETE</v>
          </cell>
        </row>
        <row r="4140">
          <cell r="A4140" t="str">
            <v>4220024-C</v>
          </cell>
          <cell r="B4140" t="str">
            <v>4220024-C</v>
          </cell>
          <cell r="C4140" t="str">
            <v>BARRE DE POUSSÉE 24 CM CO</v>
          </cell>
          <cell r="D4140" t="str">
            <v>MPLÈTE</v>
          </cell>
          <cell r="E4140">
            <v>244.55</v>
          </cell>
          <cell r="F4140" t="str">
            <v>PUSHBAR 24 CM COMPLETE</v>
          </cell>
        </row>
        <row r="4141">
          <cell r="A4141" t="str">
            <v>4220027-C</v>
          </cell>
          <cell r="B4141" t="str">
            <v>4220027-C</v>
          </cell>
          <cell r="C4141" t="str">
            <v>BARRE DE POUSSÉE 27 CM CO</v>
          </cell>
          <cell r="D4141" t="str">
            <v>MPLÈTE</v>
          </cell>
          <cell r="E4141">
            <v>244.55</v>
          </cell>
          <cell r="F4141" t="str">
            <v>PUSHBAR 27 CM COMPLETE</v>
          </cell>
        </row>
        <row r="4142">
          <cell r="A4142" t="str">
            <v>4220030-C</v>
          </cell>
          <cell r="B4142" t="str">
            <v>4220030-C</v>
          </cell>
          <cell r="C4142" t="str">
            <v>BARRE DE POUSSÉE 30 CM CO</v>
          </cell>
          <cell r="D4142" t="str">
            <v>MPLÈTE</v>
          </cell>
          <cell r="E4142">
            <v>244.55</v>
          </cell>
          <cell r="F4142" t="str">
            <v>PUSHBAR 30 CM COMPLETE</v>
          </cell>
        </row>
        <row r="4143">
          <cell r="A4143" t="str">
            <v>4220033-C</v>
          </cell>
          <cell r="B4143" t="str">
            <v>4220033-C</v>
          </cell>
          <cell r="C4143" t="str">
            <v>BARRE DE POUSSÉE 33 CM CO</v>
          </cell>
          <cell r="D4143" t="str">
            <v>MPLÈTE</v>
          </cell>
          <cell r="E4143">
            <v>244.55</v>
          </cell>
          <cell r="F4143" t="str">
            <v>PUSHBAR 33 CM COMPLETE</v>
          </cell>
        </row>
        <row r="4144">
          <cell r="A4144" t="str">
            <v>4220036-C</v>
          </cell>
          <cell r="B4144" t="str">
            <v>4220036-C</v>
          </cell>
          <cell r="C4144" t="str">
            <v>BARRE DE POUSSÉE 36 CM CO</v>
          </cell>
          <cell r="D4144" t="str">
            <v>MPLÈTE</v>
          </cell>
          <cell r="E4144">
            <v>244.55</v>
          </cell>
          <cell r="F4144" t="str">
            <v>PUSHBAR 36 CM COMPLETE</v>
          </cell>
        </row>
        <row r="4145">
          <cell r="A4145" t="str">
            <v>4220039-C</v>
          </cell>
          <cell r="B4145" t="str">
            <v>4220039-C</v>
          </cell>
          <cell r="C4145" t="str">
            <v>BARRE DE POUSSÉE 39 CM CO</v>
          </cell>
          <cell r="D4145" t="str">
            <v>MPLÈTE</v>
          </cell>
          <cell r="E4145">
            <v>244.55</v>
          </cell>
          <cell r="F4145" t="str">
            <v>PUSH BAR 39 CM COMPLETE</v>
          </cell>
        </row>
        <row r="4146">
          <cell r="A4146" t="str">
            <v>4220042-C</v>
          </cell>
          <cell r="B4146" t="str">
            <v>4220042-C</v>
          </cell>
          <cell r="C4146" t="str">
            <v>BARRE DE POUSSÉE 42 CM CO</v>
          </cell>
          <cell r="D4146" t="str">
            <v>MPLÈTE</v>
          </cell>
          <cell r="E4146">
            <v>244.55</v>
          </cell>
          <cell r="F4146" t="str">
            <v>PUSHBAR 42 CM COMPLETE</v>
          </cell>
        </row>
        <row r="4147">
          <cell r="A4147" t="str">
            <v>4220224-C</v>
          </cell>
          <cell r="B4147" t="str">
            <v>4220224-C</v>
          </cell>
          <cell r="C4147" t="str">
            <v>BARRE DE POUSSÉE 24 CM</v>
          </cell>
          <cell r="D4147" t="str">
            <v xml:space="preserve"> </v>
          </cell>
          <cell r="E4147">
            <v>123.22</v>
          </cell>
          <cell r="F4147" t="str">
            <v>PUSHBAR 24 CM</v>
          </cell>
        </row>
        <row r="4148">
          <cell r="A4148" t="str">
            <v>4220227-C</v>
          </cell>
          <cell r="B4148" t="str">
            <v>4220227-C</v>
          </cell>
          <cell r="C4148" t="str">
            <v>BARRE DE POUSSÉE 27 CM</v>
          </cell>
          <cell r="D4148" t="str">
            <v xml:space="preserve"> </v>
          </cell>
          <cell r="E4148">
            <v>123.22</v>
          </cell>
          <cell r="F4148" t="str">
            <v>PUSHBAR 27 CM</v>
          </cell>
        </row>
        <row r="4149">
          <cell r="A4149" t="str">
            <v>4220230-C</v>
          </cell>
          <cell r="B4149" t="str">
            <v>4220230-C</v>
          </cell>
          <cell r="C4149" t="str">
            <v>BARRE DE POUSSÉE 30 CM</v>
          </cell>
          <cell r="D4149" t="str">
            <v xml:space="preserve"> </v>
          </cell>
          <cell r="E4149">
            <v>123.22</v>
          </cell>
          <cell r="F4149" t="str">
            <v>PUSHBAR 30 CM</v>
          </cell>
        </row>
        <row r="4150">
          <cell r="A4150" t="str">
            <v>4220233-C</v>
          </cell>
          <cell r="B4150" t="str">
            <v>4220233-C</v>
          </cell>
          <cell r="C4150" t="str">
            <v>BARRE DE POUSSÉE 33 CM</v>
          </cell>
          <cell r="D4150" t="str">
            <v xml:space="preserve"> </v>
          </cell>
          <cell r="E4150">
            <v>123.22</v>
          </cell>
          <cell r="F4150" t="str">
            <v>PUSHBAR 33 CM</v>
          </cell>
        </row>
        <row r="4151">
          <cell r="A4151" t="str">
            <v>4220236-C</v>
          </cell>
          <cell r="B4151" t="str">
            <v>4220236-C</v>
          </cell>
          <cell r="C4151" t="str">
            <v>BARRE DE POUSSÉE 36 CM</v>
          </cell>
          <cell r="D4151" t="str">
            <v xml:space="preserve"> </v>
          </cell>
          <cell r="E4151">
            <v>123.22</v>
          </cell>
          <cell r="F4151" t="str">
            <v>PUSHBAR 36 CM</v>
          </cell>
        </row>
        <row r="4152">
          <cell r="A4152" t="str">
            <v>4220239-C</v>
          </cell>
          <cell r="B4152" t="str">
            <v>4220239-C</v>
          </cell>
          <cell r="C4152" t="str">
            <v>BARRE DE POUSSÉE 39 CM</v>
          </cell>
          <cell r="D4152" t="str">
            <v xml:space="preserve"> </v>
          </cell>
          <cell r="E4152">
            <v>123.22</v>
          </cell>
          <cell r="F4152" t="str">
            <v>PUSH BAR 39 CM</v>
          </cell>
        </row>
        <row r="4153">
          <cell r="A4153" t="str">
            <v>4233000-C</v>
          </cell>
          <cell r="B4153" t="str">
            <v>4233000-C</v>
          </cell>
          <cell r="C4153" t="str">
            <v>BARRE DE POUSSÉE B3 COMPL</v>
          </cell>
          <cell r="D4153" t="str">
            <v>ÈTE</v>
          </cell>
          <cell r="E4153">
            <v>518.48</v>
          </cell>
          <cell r="F4153" t="str">
            <v>PUSHBAR B3 COMPLETE</v>
          </cell>
        </row>
        <row r="4154">
          <cell r="A4154" t="str">
            <v>4234005-C</v>
          </cell>
          <cell r="B4154" t="str">
            <v>4234005-C</v>
          </cell>
          <cell r="C4154" t="str">
            <v>KIT D'ASSEMBLAGE DE REPOS</v>
          </cell>
          <cell r="D4154" t="str">
            <v>E-PIEDS B3</v>
          </cell>
          <cell r="E4154" t="e">
            <v>#N/A</v>
          </cell>
          <cell r="F4154" t="str">
            <v>ASSEMBLY KIT FOOTPLATE B3</v>
          </cell>
        </row>
        <row r="4155">
          <cell r="A4155" t="str">
            <v>4234012-C</v>
          </cell>
          <cell r="B4155" t="str">
            <v>4234012-C</v>
          </cell>
          <cell r="C4155" t="str">
            <v>RUBAN ANTIDÉRAPANT B3 L 2</v>
          </cell>
          <cell r="D4155" t="str">
            <v>4</v>
          </cell>
          <cell r="E4155" t="e">
            <v>#N/A</v>
          </cell>
          <cell r="F4155" t="str">
            <v>ANTI-SLIP TAPE B3 W 24</v>
          </cell>
        </row>
        <row r="4156">
          <cell r="A4156" t="str">
            <v>4234013-C</v>
          </cell>
          <cell r="B4156" t="str">
            <v>4234013-C</v>
          </cell>
          <cell r="C4156" t="str">
            <v>RUBAN ANTIDÉRAPANT B3 L 2</v>
          </cell>
          <cell r="D4156" t="str">
            <v>7</v>
          </cell>
          <cell r="E4156" t="e">
            <v>#N/A</v>
          </cell>
          <cell r="F4156" t="str">
            <v>ANTI-SLIP TAPE B3 W 27</v>
          </cell>
        </row>
        <row r="4157">
          <cell r="A4157" t="str">
            <v>4234014-C</v>
          </cell>
          <cell r="B4157" t="str">
            <v>4234014-C</v>
          </cell>
          <cell r="C4157" t="str">
            <v>RUBAN ANTIDÉRAPANT B3 L 3</v>
          </cell>
          <cell r="D4157" t="str">
            <v>0</v>
          </cell>
          <cell r="E4157" t="e">
            <v>#N/A</v>
          </cell>
          <cell r="F4157" t="str">
            <v>ANTI-SLIP TAPE B3 W 30</v>
          </cell>
        </row>
        <row r="4158">
          <cell r="A4158" t="str">
            <v>4234015-C</v>
          </cell>
          <cell r="B4158" t="str">
            <v>4234015-C</v>
          </cell>
          <cell r="C4158" t="str">
            <v>RUBAN ANTIDÉRAPANT B3 L 3</v>
          </cell>
          <cell r="D4158" t="str">
            <v>3</v>
          </cell>
          <cell r="E4158" t="e">
            <v>#N/A</v>
          </cell>
          <cell r="F4158" t="str">
            <v>ANTI-SLIP TAPE B3 W 33</v>
          </cell>
        </row>
        <row r="4159">
          <cell r="A4159" t="str">
            <v>4234016-C</v>
          </cell>
          <cell r="B4159" t="str">
            <v>4234016-C</v>
          </cell>
          <cell r="C4159" t="str">
            <v>REPOSE-PIEDS B3 CÔTÉ GAUC</v>
          </cell>
          <cell r="D4159" t="str">
            <v>HE CPL</v>
          </cell>
          <cell r="E4159" t="e">
            <v>#N/A</v>
          </cell>
          <cell r="F4159" t="str">
            <v>FOOTPLATE B3 SIDE LEFT CP</v>
          </cell>
        </row>
        <row r="4160">
          <cell r="A4160" t="str">
            <v>4234017-C</v>
          </cell>
          <cell r="B4160" t="str">
            <v>4234017-C</v>
          </cell>
          <cell r="C4160" t="str">
            <v>REPOSE-PIEDS B3 CÔTÉ DROI</v>
          </cell>
          <cell r="D4160" t="str">
            <v>T CPL</v>
          </cell>
          <cell r="E4160" t="e">
            <v>#N/A</v>
          </cell>
          <cell r="F4160" t="str">
            <v>FOOTPLATE B3 SIDE RIGHT C</v>
          </cell>
        </row>
        <row r="4161">
          <cell r="A4161" t="str">
            <v>4234021-C</v>
          </cell>
          <cell r="B4161" t="str">
            <v>4234021-C</v>
          </cell>
          <cell r="C4161" t="str">
            <v>ARTICULATION ROTATIVE B3</v>
          </cell>
          <cell r="D4161" t="str">
            <v xml:space="preserve"> </v>
          </cell>
          <cell r="E4161" t="e">
            <v>#N/A</v>
          </cell>
          <cell r="F4161" t="str">
            <v>ROTATABLE JOINT B3</v>
          </cell>
        </row>
        <row r="4162">
          <cell r="A4162" t="str">
            <v>4234027-C</v>
          </cell>
          <cell r="B4162" t="str">
            <v>4234027-C</v>
          </cell>
          <cell r="C4162" t="str">
            <v>SANGLE TALONNIÈRE B3 DROI</v>
          </cell>
          <cell r="D4162" t="str">
            <v>TE</v>
          </cell>
          <cell r="E4162" t="e">
            <v>#N/A</v>
          </cell>
          <cell r="F4162" t="str">
            <v>HEEL STRAP B3 RIGHT</v>
          </cell>
        </row>
        <row r="4163">
          <cell r="A4163" t="str">
            <v>4234028-C</v>
          </cell>
          <cell r="B4163" t="str">
            <v>4234028-C</v>
          </cell>
          <cell r="C4163" t="str">
            <v>SANGLE TALONNIÈRE B3 GAUC</v>
          </cell>
          <cell r="D4163" t="str">
            <v>HE</v>
          </cell>
          <cell r="E4163" t="e">
            <v>#N/A</v>
          </cell>
          <cell r="F4163" t="str">
            <v>HEEL STRAP B3 LEFT</v>
          </cell>
        </row>
        <row r="4164">
          <cell r="A4164" t="str">
            <v>4234029-C</v>
          </cell>
          <cell r="B4164" t="str">
            <v>4234029-C</v>
          </cell>
          <cell r="C4164" t="str">
            <v>PROFILÉ ALU RENFORT FREEW</v>
          </cell>
          <cell r="D4164" t="str">
            <v>HEEL B3 24</v>
          </cell>
          <cell r="E4164" t="e">
            <v>#N/A</v>
          </cell>
          <cell r="F4164" t="str">
            <v>ALU PROFILE FW REINFORCEM</v>
          </cell>
        </row>
        <row r="4165">
          <cell r="A4165" t="str">
            <v>4234030-C</v>
          </cell>
          <cell r="B4165" t="str">
            <v>4234030-C</v>
          </cell>
          <cell r="C4165" t="str">
            <v>PROFILÉ ALU RENFORT FREEW</v>
          </cell>
          <cell r="D4165" t="str">
            <v>HEEL B3 27</v>
          </cell>
          <cell r="E4165" t="e">
            <v>#N/A</v>
          </cell>
          <cell r="F4165" t="str">
            <v>ALU PROFILE FW REINFORCEM</v>
          </cell>
        </row>
        <row r="4166">
          <cell r="A4166" t="str">
            <v>4234031-C</v>
          </cell>
          <cell r="B4166" t="str">
            <v>4234031-C</v>
          </cell>
          <cell r="C4166" t="str">
            <v>PROFILÉ ALU RENFORT FREEW</v>
          </cell>
          <cell r="D4166" t="str">
            <v>HEEL B3 30</v>
          </cell>
          <cell r="E4166" t="e">
            <v>#N/A</v>
          </cell>
          <cell r="F4166" t="str">
            <v>ALU PROFILE FW REINFORCEM</v>
          </cell>
        </row>
        <row r="4167">
          <cell r="A4167" t="str">
            <v>4234032-C</v>
          </cell>
          <cell r="B4167" t="str">
            <v>4234032-C</v>
          </cell>
          <cell r="C4167" t="str">
            <v>PROFILÉ ALU RENFORT FREEW</v>
          </cell>
          <cell r="D4167" t="str">
            <v>HEEL B3 33</v>
          </cell>
          <cell r="E4167" t="e">
            <v>#N/A</v>
          </cell>
          <cell r="F4167" t="str">
            <v>ALU PROFILE FW REINFORCEM</v>
          </cell>
        </row>
        <row r="4168">
          <cell r="A4168" t="str">
            <v>4234041-C</v>
          </cell>
          <cell r="B4168" t="str">
            <v>4234041-C</v>
          </cell>
          <cell r="C4168" t="str">
            <v>REPOSE-PIEDS B3 CÔTÉ GAUC</v>
          </cell>
          <cell r="D4168" t="str">
            <v>HE CPL</v>
          </cell>
          <cell r="E4168" t="e">
            <v>#N/A</v>
          </cell>
          <cell r="F4168" t="str">
            <v>FOOTPLATE B3 SIDE LEFT CP</v>
          </cell>
        </row>
        <row r="4169">
          <cell r="A4169" t="str">
            <v>4234042-C</v>
          </cell>
          <cell r="B4169" t="str">
            <v>4234042-C</v>
          </cell>
          <cell r="C4169" t="str">
            <v>REPOSE-PIEDS B3 CÔTÉ DROI</v>
          </cell>
          <cell r="D4169" t="str">
            <v>T CPL</v>
          </cell>
          <cell r="E4169" t="e">
            <v>#N/A</v>
          </cell>
          <cell r="F4169" t="str">
            <v>FOOTPLATE B3 SIDE RIGHT C</v>
          </cell>
        </row>
        <row r="4170">
          <cell r="A4170" t="str">
            <v>4234124-C</v>
          </cell>
          <cell r="B4170" t="str">
            <v>4234124-C</v>
          </cell>
          <cell r="C4170" t="str">
            <v>REPOSE-PIEDS B3 L24 CPL</v>
          </cell>
          <cell r="D4170" t="str">
            <v xml:space="preserve"> </v>
          </cell>
          <cell r="E4170" t="e">
            <v>#N/A</v>
          </cell>
          <cell r="F4170" t="str">
            <v>FOOTPLATE B3 W24 CPL</v>
          </cell>
        </row>
        <row r="4171">
          <cell r="A4171" t="str">
            <v>4234127-C</v>
          </cell>
          <cell r="B4171" t="str">
            <v>4234127-C</v>
          </cell>
          <cell r="C4171" t="str">
            <v>REPOSE-PIEDS B3 L27 CPL</v>
          </cell>
          <cell r="D4171" t="str">
            <v xml:space="preserve"> </v>
          </cell>
          <cell r="E4171" t="e">
            <v>#N/A</v>
          </cell>
          <cell r="F4171" t="str">
            <v>FOOTPLATE B3 W27 CPL</v>
          </cell>
        </row>
        <row r="4172">
          <cell r="A4172" t="str">
            <v>4234130-C</v>
          </cell>
          <cell r="B4172" t="str">
            <v>4234130-C</v>
          </cell>
          <cell r="C4172" t="str">
            <v>REPOSE-PIEDS B3 L30 CPL</v>
          </cell>
          <cell r="D4172" t="str">
            <v xml:space="preserve"> </v>
          </cell>
          <cell r="E4172" t="e">
            <v>#N/A</v>
          </cell>
          <cell r="F4172" t="str">
            <v>FOOTPLATE B3 W30 CPL</v>
          </cell>
        </row>
        <row r="4173">
          <cell r="A4173" t="str">
            <v>4234133-C</v>
          </cell>
          <cell r="B4173" t="str">
            <v>4234133-C</v>
          </cell>
          <cell r="C4173" t="str">
            <v>REPOSE-PIEDS B3 L33 CPL</v>
          </cell>
          <cell r="D4173" t="str">
            <v xml:space="preserve"> </v>
          </cell>
          <cell r="E4173" t="e">
            <v>#N/A</v>
          </cell>
          <cell r="F4173" t="str">
            <v>FOOTPLATE B3 W33 CPL</v>
          </cell>
        </row>
        <row r="4174">
          <cell r="A4174" t="str">
            <v>4234224-C</v>
          </cell>
          <cell r="B4174" t="str">
            <v>4234224-C</v>
          </cell>
          <cell r="C4174" t="str">
            <v>KIT DE RENFORCEMENT FREEW</v>
          </cell>
          <cell r="D4174" t="str">
            <v>HEEL B3 L24</v>
          </cell>
          <cell r="E4174" t="e">
            <v>#N/A</v>
          </cell>
          <cell r="F4174" t="str">
            <v>REINFORCEMENT KIT FW B3 W</v>
          </cell>
        </row>
        <row r="4175">
          <cell r="A4175" t="str">
            <v>4234227-C</v>
          </cell>
          <cell r="B4175" t="str">
            <v>4234227-C</v>
          </cell>
          <cell r="C4175" t="str">
            <v>KIT DE RENFORCEMENT FREEW</v>
          </cell>
          <cell r="D4175" t="str">
            <v>HEEL B3 L27</v>
          </cell>
          <cell r="E4175" t="e">
            <v>#N/A</v>
          </cell>
          <cell r="F4175" t="str">
            <v>REINFORCEMENT KIT FW B3 W</v>
          </cell>
        </row>
        <row r="4176">
          <cell r="A4176" t="str">
            <v>4234230-C</v>
          </cell>
          <cell r="B4176" t="str">
            <v>4234230-C</v>
          </cell>
          <cell r="C4176" t="str">
            <v>KIT DE RENFORCEMENT FREEW</v>
          </cell>
          <cell r="D4176" t="str">
            <v>HEEL B3 L30</v>
          </cell>
          <cell r="E4176" t="e">
            <v>#N/A</v>
          </cell>
          <cell r="F4176" t="str">
            <v>REINFORCEMENT KIT FW B3 W</v>
          </cell>
        </row>
        <row r="4177">
          <cell r="A4177" t="str">
            <v>4234233-C</v>
          </cell>
          <cell r="B4177" t="str">
            <v>4234233-C</v>
          </cell>
          <cell r="C4177" t="str">
            <v>KIT DE RENFORCEMENT FREEW</v>
          </cell>
          <cell r="D4177" t="str">
            <v>HEEL B3 L33</v>
          </cell>
          <cell r="E4177" t="e">
            <v>#N/A</v>
          </cell>
          <cell r="F4177" t="str">
            <v>REINFORCEMENT KIT FW B3 W</v>
          </cell>
        </row>
        <row r="4178">
          <cell r="A4178" t="str">
            <v>4234324-C</v>
          </cell>
          <cell r="B4178" t="str">
            <v>4234324-C</v>
          </cell>
          <cell r="C4178" t="str">
            <v>REPOSE-PIEDS B3 L 24 CPL</v>
          </cell>
          <cell r="D4178" t="str">
            <v>(SANS CÔTÉS)</v>
          </cell>
          <cell r="E4178" t="e">
            <v>#N/A</v>
          </cell>
          <cell r="F4178" t="str">
            <v>FOOTPLATE B3 W 24 CPL (W/</v>
          </cell>
        </row>
        <row r="4179">
          <cell r="A4179" t="str">
            <v>4234327-C</v>
          </cell>
          <cell r="B4179" t="str">
            <v>4234327-C</v>
          </cell>
          <cell r="C4179" t="str">
            <v>REPOSE-PIEDS B3 L 27 CPL</v>
          </cell>
          <cell r="D4179" t="str">
            <v>(SANS CÔTÉS)</v>
          </cell>
          <cell r="E4179" t="e">
            <v>#N/A</v>
          </cell>
          <cell r="F4179" t="str">
            <v>FOOTPLATE B3 W 27 CPL (W/</v>
          </cell>
        </row>
        <row r="4180">
          <cell r="A4180" t="str">
            <v>4234330-C</v>
          </cell>
          <cell r="B4180" t="str">
            <v>4234330-C</v>
          </cell>
          <cell r="C4180" t="str">
            <v>REPOSE-PIEDS B3 L 30 CPL</v>
          </cell>
          <cell r="D4180" t="str">
            <v>(SANS CÔTÉS)</v>
          </cell>
          <cell r="E4180" t="e">
            <v>#N/A</v>
          </cell>
          <cell r="F4180" t="str">
            <v>FOOTPLATE B3 W 30 CPL (W/</v>
          </cell>
        </row>
        <row r="4181">
          <cell r="A4181" t="str">
            <v>4234333-C</v>
          </cell>
          <cell r="B4181" t="str">
            <v>4234333-C</v>
          </cell>
          <cell r="C4181" t="str">
            <v>REPOSE-PIEDS B3 L 33 CPL</v>
          </cell>
          <cell r="D4181" t="str">
            <v>(SANS CÔTÉS)</v>
          </cell>
          <cell r="E4181" t="e">
            <v>#N/A</v>
          </cell>
          <cell r="F4181" t="str">
            <v>FOOTPLATE B3 W 33 CPL (W/</v>
          </cell>
        </row>
        <row r="4182">
          <cell r="A4182" t="str">
            <v>4235000-C</v>
          </cell>
          <cell r="B4182" t="str">
            <v>4235000-C</v>
          </cell>
          <cell r="C4182" t="str">
            <v>PROTECTION LATÉRALE B3 PA</v>
          </cell>
          <cell r="D4182" t="str">
            <v>IRE COMPLÈTE</v>
          </cell>
          <cell r="E4182">
            <v>284.36</v>
          </cell>
          <cell r="F4182" t="str">
            <v>SIDEGUARD B3 CPL PAIR</v>
          </cell>
        </row>
        <row r="4183">
          <cell r="A4183" t="str">
            <v>4235005-C</v>
          </cell>
          <cell r="B4183" t="str">
            <v>4235005-C</v>
          </cell>
          <cell r="C4183" t="str">
            <v>ACCOUDOIR B3 CPL GAUCHE</v>
          </cell>
          <cell r="D4183" t="str">
            <v xml:space="preserve"> </v>
          </cell>
          <cell r="E4183">
            <v>239.81</v>
          </cell>
          <cell r="F4183" t="str">
            <v>ARMSUPPORT B3 CPL LEFT</v>
          </cell>
        </row>
        <row r="4184">
          <cell r="A4184" t="str">
            <v>4235006-C</v>
          </cell>
          <cell r="B4184" t="str">
            <v>4235006-C</v>
          </cell>
          <cell r="C4184" t="str">
            <v>ACCOUDOIR B3 CPL DROITE</v>
          </cell>
          <cell r="D4184" t="str">
            <v xml:space="preserve"> </v>
          </cell>
          <cell r="E4184">
            <v>239.81</v>
          </cell>
          <cell r="F4184" t="str">
            <v>ARMSUPPORT B3 CPL RIGHT</v>
          </cell>
        </row>
        <row r="4185">
          <cell r="A4185" t="str">
            <v>4235010-C</v>
          </cell>
          <cell r="B4185" t="str">
            <v>4235010-C</v>
          </cell>
          <cell r="C4185" t="str">
            <v>PROTECTION LATÉRALE B3 SH</v>
          </cell>
          <cell r="D4185" t="str">
            <v>ORT, PAIRE CPL</v>
          </cell>
          <cell r="E4185">
            <v>284.36</v>
          </cell>
          <cell r="F4185" t="str">
            <v>SIDEGUARD B3 SHORT CPL PA</v>
          </cell>
        </row>
        <row r="4186">
          <cell r="A4186" t="str">
            <v>4235020-C</v>
          </cell>
          <cell r="B4186" t="str">
            <v>4235020-C</v>
          </cell>
          <cell r="C4186" t="str">
            <v>ADAPTATEUR LARGEUR D’ASSI</v>
          </cell>
          <cell r="D4186" t="str">
            <v>SE, PROTECT. LATÉRALE B3</v>
          </cell>
          <cell r="E4186" t="e">
            <v>#N/A</v>
          </cell>
          <cell r="F4186" t="str">
            <v>SEAT WIDTH ADAPTER SIDEGU</v>
          </cell>
        </row>
        <row r="4187">
          <cell r="A4187" t="str">
            <v>4235021-C</v>
          </cell>
          <cell r="B4187" t="str">
            <v>4235021-C</v>
          </cell>
          <cell r="C4187" t="str">
            <v>ADAPTATEUR LARGEUR D’ASSI</v>
          </cell>
          <cell r="D4187" t="str">
            <v>SE, PROTECT. LATÉRALE B3</v>
          </cell>
          <cell r="E4187" t="e">
            <v>#N/A</v>
          </cell>
          <cell r="F4187" t="str">
            <v>SEAT WIDTH ADAPTER SIDEGU</v>
          </cell>
        </row>
        <row r="4188">
          <cell r="A4188" t="str">
            <v>4235022-C</v>
          </cell>
          <cell r="B4188" t="str">
            <v>4235022-C</v>
          </cell>
          <cell r="C4188" t="str">
            <v>ADAPTATEUR LARGEUR D’ASSI</v>
          </cell>
          <cell r="D4188" t="str">
            <v>SE, PROTECT. LATÉRALE B3</v>
          </cell>
          <cell r="E4188" t="e">
            <v>#N/A</v>
          </cell>
          <cell r="F4188" t="str">
            <v>SEAT WIDTH ADAPTER SIDEGU</v>
          </cell>
        </row>
        <row r="4189">
          <cell r="A4189" t="str">
            <v>4236000-C</v>
          </cell>
          <cell r="B4189" t="str">
            <v>4236000-C</v>
          </cell>
          <cell r="C4189" t="str">
            <v>SUPPORT LATÉRAL RÉGLABLE</v>
          </cell>
          <cell r="D4189" t="str">
            <v>CPL</v>
          </cell>
          <cell r="E4189">
            <v>559.24</v>
          </cell>
          <cell r="F4189" t="str">
            <v>LATERAL SUPPORT ADJUSTABL</v>
          </cell>
        </row>
        <row r="4190">
          <cell r="A4190" t="str">
            <v>4236010-C</v>
          </cell>
          <cell r="B4190" t="str">
            <v>4236010-C</v>
          </cell>
          <cell r="C4190" t="str">
            <v>SUPPORT LATÉRAL RÉGLABLE</v>
          </cell>
          <cell r="D4190" t="str">
            <v xml:space="preserve"> </v>
          </cell>
          <cell r="E4190">
            <v>279.62</v>
          </cell>
          <cell r="F4190" t="str">
            <v>LATERAL SUPPORT ADJUSTABL</v>
          </cell>
        </row>
        <row r="4191">
          <cell r="A4191" t="str">
            <v>4240027 VER2</v>
          </cell>
          <cell r="B4191" t="str">
            <v>4240027 VER2</v>
          </cell>
          <cell r="C4191" t="str">
            <v>BARRE DE POUSSÉE S3 H/A L</v>
          </cell>
          <cell r="D4191" t="str">
            <v>27 CM CPL</v>
          </cell>
          <cell r="E4191">
            <v>314</v>
          </cell>
          <cell r="F4191" t="str">
            <v>PUSH BAR S3 H/A W27CM CPL</v>
          </cell>
        </row>
        <row r="4192">
          <cell r="A4192" t="str">
            <v>4240027 VER2-C</v>
          </cell>
          <cell r="B4192" t="str">
            <v>4240027 VER2-C</v>
          </cell>
          <cell r="C4192" t="str">
            <v>BARRE DE POUSSÉE S3 H/A L</v>
          </cell>
          <cell r="D4192" t="str">
            <v>27 CM CPL</v>
          </cell>
          <cell r="E4192">
            <v>244.55</v>
          </cell>
          <cell r="F4192" t="str">
            <v>PUSH BAR S3 H/A W27CM CPL</v>
          </cell>
        </row>
        <row r="4193">
          <cell r="A4193" t="str">
            <v>4240030 VER2</v>
          </cell>
          <cell r="B4193" t="str">
            <v>4240030 VER2</v>
          </cell>
          <cell r="C4193" t="str">
            <v>BARRE DE POUSSÉE S3 H/A L</v>
          </cell>
          <cell r="D4193" t="str">
            <v>30 CM CPL</v>
          </cell>
          <cell r="E4193">
            <v>314</v>
          </cell>
          <cell r="F4193" t="str">
            <v>PUSH BAR S3 H/A W30CM CPL</v>
          </cell>
        </row>
        <row r="4194">
          <cell r="A4194" t="str">
            <v>4240030 VER2-C</v>
          </cell>
          <cell r="B4194" t="str">
            <v>4240030 VER2-C</v>
          </cell>
          <cell r="C4194" t="str">
            <v>BARRE DE POUSSÉE S3 H/A L</v>
          </cell>
          <cell r="D4194" t="str">
            <v>30 CM CPL</v>
          </cell>
          <cell r="E4194">
            <v>244.55</v>
          </cell>
          <cell r="F4194" t="str">
            <v>PUSH BAR S3 H/A W30CM CPL</v>
          </cell>
        </row>
        <row r="4195">
          <cell r="A4195" t="str">
            <v>4240033 VER2</v>
          </cell>
          <cell r="B4195" t="str">
            <v>4240033 VER2</v>
          </cell>
          <cell r="C4195" t="str">
            <v>BARRE DE POUSSÉE S3 H/A L</v>
          </cell>
          <cell r="D4195" t="str">
            <v>33 CM CPL</v>
          </cell>
          <cell r="E4195">
            <v>314</v>
          </cell>
          <cell r="F4195" t="str">
            <v>PUSH BAR S3 H/A W33CM CPL</v>
          </cell>
        </row>
        <row r="4196">
          <cell r="A4196" t="str">
            <v>4240033 VER2-C</v>
          </cell>
          <cell r="B4196" t="str">
            <v>4240033 VER2-C</v>
          </cell>
          <cell r="C4196" t="str">
            <v>BARRE DE POUSSÉE S3 H/A L</v>
          </cell>
          <cell r="D4196" t="str">
            <v>33 CM CPL</v>
          </cell>
          <cell r="E4196">
            <v>244.55</v>
          </cell>
          <cell r="F4196" t="str">
            <v>PUSH BAR S3 H/A W33CM CPL</v>
          </cell>
        </row>
        <row r="4197">
          <cell r="A4197" t="str">
            <v>4240036 VER2</v>
          </cell>
          <cell r="B4197" t="str">
            <v>4240036 VER2</v>
          </cell>
          <cell r="C4197" t="str">
            <v>BARRE DE POUSSÉE S3 H/A L</v>
          </cell>
          <cell r="D4197" t="str">
            <v>36 CM CPL</v>
          </cell>
          <cell r="E4197">
            <v>314</v>
          </cell>
          <cell r="F4197" t="str">
            <v>PUSH BAR S3 H/A W36CM CPL</v>
          </cell>
        </row>
        <row r="4198">
          <cell r="A4198" t="str">
            <v>4240036 VER2-C</v>
          </cell>
          <cell r="B4198" t="str">
            <v>4240036 VER2-C</v>
          </cell>
          <cell r="C4198" t="str">
            <v>BARRE DE POUSSÉE S3 H/A L</v>
          </cell>
          <cell r="D4198" t="str">
            <v>36 CM CPL</v>
          </cell>
          <cell r="E4198">
            <v>244.55</v>
          </cell>
          <cell r="F4198" t="str">
            <v>PUSH BAR S3 H/A W36CM CPL</v>
          </cell>
        </row>
        <row r="4199">
          <cell r="A4199" t="str">
            <v>4240039 VER2</v>
          </cell>
          <cell r="B4199" t="str">
            <v>4240039 VER2</v>
          </cell>
          <cell r="C4199" t="str">
            <v>BARRE DE POUSSÉE S3 H/A L</v>
          </cell>
          <cell r="D4199" t="str">
            <v>39 CM CPL</v>
          </cell>
          <cell r="E4199">
            <v>314</v>
          </cell>
          <cell r="F4199" t="str">
            <v>PUSH BAR S3 H/A W39CM CPL</v>
          </cell>
        </row>
        <row r="4200">
          <cell r="A4200" t="str">
            <v>4240039 VER2-C</v>
          </cell>
          <cell r="B4200" t="str">
            <v>4240039 VER2-C</v>
          </cell>
          <cell r="C4200" t="str">
            <v>BARRE DE POUSSÉE S3 H/A L</v>
          </cell>
          <cell r="D4200" t="str">
            <v>39 CM CPL</v>
          </cell>
          <cell r="E4200">
            <v>244.55</v>
          </cell>
          <cell r="F4200" t="str">
            <v>PUSH BAR S3 H/A W39CM CPL</v>
          </cell>
        </row>
        <row r="4201">
          <cell r="A4201" t="str">
            <v>4240042 VER2</v>
          </cell>
          <cell r="B4201" t="str">
            <v>4240042 VER2</v>
          </cell>
          <cell r="C4201" t="str">
            <v>BARRE DE POUSSÉE S3 H/A L</v>
          </cell>
          <cell r="D4201" t="str">
            <v>42 CM CPL</v>
          </cell>
          <cell r="E4201">
            <v>314</v>
          </cell>
          <cell r="F4201" t="str">
            <v>PUSH BAR S3 H/A W42CM CPL</v>
          </cell>
        </row>
        <row r="4202">
          <cell r="A4202" t="str">
            <v>4240042 VER2-C</v>
          </cell>
          <cell r="B4202" t="str">
            <v>4240042 VER2-C</v>
          </cell>
          <cell r="C4202" t="str">
            <v>BARRE DE POUSSÉE S3 H/A L</v>
          </cell>
          <cell r="D4202" t="str">
            <v>42 CM CPL</v>
          </cell>
          <cell r="E4202">
            <v>244.55</v>
          </cell>
          <cell r="F4202" t="str">
            <v>PUSH BAR S3 H/A W42CM CPL</v>
          </cell>
        </row>
        <row r="4203">
          <cell r="A4203" t="str">
            <v>4240045 VER2</v>
          </cell>
          <cell r="B4203" t="str">
            <v>4240045 VER2</v>
          </cell>
          <cell r="C4203" t="str">
            <v>BARRE DE POUSSÉE S3 H/A L</v>
          </cell>
          <cell r="D4203" t="str">
            <v>45 CM CPL</v>
          </cell>
          <cell r="E4203">
            <v>314</v>
          </cell>
          <cell r="F4203" t="str">
            <v>PUSH BAR S3 H/A W45CM CPL</v>
          </cell>
        </row>
        <row r="4204">
          <cell r="A4204" t="str">
            <v>4240045 VER2-C</v>
          </cell>
          <cell r="B4204" t="str">
            <v>4240045 VER2-C</v>
          </cell>
          <cell r="C4204" t="str">
            <v>BARRE DE POUSSÉE S3 H/A L</v>
          </cell>
          <cell r="D4204" t="str">
            <v>45 CM CPL</v>
          </cell>
          <cell r="E4204">
            <v>244.55</v>
          </cell>
          <cell r="F4204" t="str">
            <v>PUSH BAR S3 H/A W45CM CPL</v>
          </cell>
        </row>
        <row r="4205">
          <cell r="A4205" t="str">
            <v>4240050 VER2</v>
          </cell>
          <cell r="B4205" t="str">
            <v>4240050 VER2</v>
          </cell>
          <cell r="C4205" t="str">
            <v>BARRE DE POUSSÉE S3 H/A L</v>
          </cell>
          <cell r="D4205" t="str">
            <v>50 CM CPL</v>
          </cell>
          <cell r="E4205">
            <v>314</v>
          </cell>
          <cell r="F4205" t="str">
            <v>PUSH BAR S3 H/A W50CM CPL</v>
          </cell>
        </row>
        <row r="4206">
          <cell r="A4206" t="str">
            <v>4240050 VER2-C</v>
          </cell>
          <cell r="B4206" t="str">
            <v>4240050 VER2-C</v>
          </cell>
          <cell r="C4206" t="str">
            <v>BARRE DE POUSSÉE S3 H/A L</v>
          </cell>
          <cell r="D4206" t="str">
            <v>50 CM CPL</v>
          </cell>
          <cell r="E4206">
            <v>244.55</v>
          </cell>
          <cell r="F4206" t="str">
            <v>PUSH BAR S3 H/A W50CM CPL</v>
          </cell>
        </row>
        <row r="4207">
          <cell r="A4207" t="str">
            <v>4240127-C</v>
          </cell>
          <cell r="B4207" t="str">
            <v>4240127-C</v>
          </cell>
          <cell r="C4207" t="str">
            <v>BARRE DE POUSSÉE H/A 27 C</v>
          </cell>
          <cell r="D4207" t="str">
            <v>M POUR FREIN ASSISTANT</v>
          </cell>
          <cell r="E4207">
            <v>244.55</v>
          </cell>
          <cell r="F4207" t="str">
            <v>PUSH BAR H/A 27 CM FOR AS</v>
          </cell>
        </row>
        <row r="4208">
          <cell r="A4208" t="str">
            <v>4240130-C</v>
          </cell>
          <cell r="B4208" t="str">
            <v>4240130-C</v>
          </cell>
          <cell r="C4208" t="str">
            <v>BARRE DE POUSSÉE S3 H/A 3</v>
          </cell>
          <cell r="D4208" t="str">
            <v>0 POUR FREIN ASSISTANT</v>
          </cell>
          <cell r="E4208">
            <v>244.55</v>
          </cell>
          <cell r="F4208" t="str">
            <v>PUSH BAR S3 H/A 30 FOR AS</v>
          </cell>
        </row>
        <row r="4209">
          <cell r="A4209" t="str">
            <v>4240133-C</v>
          </cell>
          <cell r="B4209" t="str">
            <v>4240133-C</v>
          </cell>
          <cell r="C4209" t="str">
            <v>BARRE DE POUSSÉE S3 H/A 3</v>
          </cell>
          <cell r="D4209" t="str">
            <v>3 POUR FREIN ASSISTANT</v>
          </cell>
          <cell r="E4209">
            <v>244.55</v>
          </cell>
          <cell r="F4209" t="str">
            <v>PUSH BAR S3 H/A 33 FOR AS</v>
          </cell>
        </row>
        <row r="4210">
          <cell r="A4210" t="str">
            <v>4240136-C</v>
          </cell>
          <cell r="B4210" t="str">
            <v>4240136-C</v>
          </cell>
          <cell r="C4210" t="str">
            <v>BARRE DE POUSSÉE S3 H/A 3</v>
          </cell>
          <cell r="D4210" t="str">
            <v>6 POUR FREIN ASSISTANT</v>
          </cell>
          <cell r="E4210">
            <v>244.55</v>
          </cell>
          <cell r="F4210" t="str">
            <v>PUSH BAR S3 H/A 36 FOR AS</v>
          </cell>
        </row>
        <row r="4211">
          <cell r="A4211" t="str">
            <v>4240139-C</v>
          </cell>
          <cell r="B4211" t="str">
            <v>4240139-C</v>
          </cell>
          <cell r="C4211" t="str">
            <v>BARRE DE POUSSÉE S3 H/A 3</v>
          </cell>
          <cell r="D4211" t="str">
            <v>9 POUR FREIN ASSISTANT</v>
          </cell>
          <cell r="E4211">
            <v>244.55</v>
          </cell>
          <cell r="F4211" t="str">
            <v>PUSH BAR S3 H/A 39 FOR AS</v>
          </cell>
        </row>
        <row r="4212">
          <cell r="A4212" t="str">
            <v>4240142-C</v>
          </cell>
          <cell r="B4212" t="str">
            <v>4240142-C</v>
          </cell>
          <cell r="C4212" t="str">
            <v>BARRE DE POUSSÉE S3 H/A 4</v>
          </cell>
          <cell r="D4212" t="str">
            <v>2 POUR FREIN ASSISTANT</v>
          </cell>
          <cell r="E4212">
            <v>244.55</v>
          </cell>
          <cell r="F4212" t="str">
            <v>PUSH BAR S3 H/A 42 FOR AS</v>
          </cell>
        </row>
        <row r="4213">
          <cell r="A4213" t="str">
            <v>4240145-C</v>
          </cell>
          <cell r="B4213" t="str">
            <v>4240145-C</v>
          </cell>
          <cell r="C4213" t="str">
            <v>BARRE DE POUSSÉE S3 H/A 4</v>
          </cell>
          <cell r="D4213" t="str">
            <v>5 POUR FREIN ASSISTANT</v>
          </cell>
          <cell r="E4213">
            <v>244.55</v>
          </cell>
          <cell r="F4213" t="str">
            <v>PUSH BAR S3 H/A 45 FOR AS</v>
          </cell>
        </row>
        <row r="4214">
          <cell r="A4214" t="str">
            <v>4240150-C</v>
          </cell>
          <cell r="B4214" t="str">
            <v>4240150-C</v>
          </cell>
          <cell r="C4214" t="str">
            <v>BARRE DE POUSSÉE S3 H/A 5</v>
          </cell>
          <cell r="D4214" t="str">
            <v>0 POUR FREIN ASSISTANT</v>
          </cell>
          <cell r="E4214">
            <v>244.55</v>
          </cell>
          <cell r="F4214" t="str">
            <v>PUSH BAR S3 H/A 50 FOR AS</v>
          </cell>
        </row>
        <row r="4215">
          <cell r="A4215" t="str">
            <v>4245000-C</v>
          </cell>
          <cell r="B4215" t="str">
            <v>4245000-C</v>
          </cell>
          <cell r="C4215" t="str">
            <v>POIGNÉE DE POUSSÉE RABATT</v>
          </cell>
          <cell r="D4215" t="str">
            <v>ABLE, PAIRE</v>
          </cell>
          <cell r="E4215">
            <v>123.22</v>
          </cell>
          <cell r="F4215" t="str">
            <v>PUSH HANDLE FOLDING, PAIR</v>
          </cell>
        </row>
        <row r="4216">
          <cell r="A4216" t="str">
            <v>4245010-C</v>
          </cell>
          <cell r="B4216" t="str">
            <v>4245010-C</v>
          </cell>
          <cell r="C4216" t="str">
            <v>POIGNÉE DE POUSSÉE PLIABL</v>
          </cell>
          <cell r="D4216" t="str">
            <v>E, PIÈCES</v>
          </cell>
          <cell r="E4216">
            <v>123.22</v>
          </cell>
          <cell r="F4216" t="str">
            <v>PUSH HANDLE FOLDABLE, PCS</v>
          </cell>
        </row>
        <row r="4217">
          <cell r="A4217" t="str">
            <v>4250000-C</v>
          </cell>
          <cell r="B4217" t="str">
            <v>4250000-C</v>
          </cell>
          <cell r="C4217" t="str">
            <v>POIGNÉES DE POUSSÉE H/A,</v>
          </cell>
          <cell r="D4217" t="str">
            <v>PAIRE</v>
          </cell>
          <cell r="E4217">
            <v>244.55</v>
          </cell>
          <cell r="F4217" t="str">
            <v>PUSH HANDLES H/A PAIR</v>
          </cell>
        </row>
        <row r="4218">
          <cell r="A4218" t="str">
            <v>4250006-C</v>
          </cell>
          <cell r="B4218" t="str">
            <v>4250006-C</v>
          </cell>
          <cell r="C4218" t="str">
            <v>DÉBLOCAGE RAPIDE</v>
          </cell>
          <cell r="D4218" t="str">
            <v xml:space="preserve"> </v>
          </cell>
          <cell r="E4218">
            <v>16.11</v>
          </cell>
          <cell r="F4218" t="str">
            <v>QUICK-RELEASE</v>
          </cell>
        </row>
        <row r="4219">
          <cell r="A4219" t="str">
            <v>4250045-C</v>
          </cell>
          <cell r="B4219" t="str">
            <v>4250045-C</v>
          </cell>
          <cell r="C4219" t="str">
            <v>PAIRE POIGNÉES DE POUSSÉE</v>
          </cell>
          <cell r="D4219" t="str">
            <v xml:space="preserve"> H/A POUR FREIN AUXIL.</v>
          </cell>
          <cell r="E4219">
            <v>244.55</v>
          </cell>
          <cell r="F4219" t="str">
            <v>PUSH HANDLES H/A PAIR FOR</v>
          </cell>
        </row>
        <row r="4220">
          <cell r="A4220" t="str">
            <v>4251000-C</v>
          </cell>
          <cell r="B4220" t="str">
            <v>4251000-C</v>
          </cell>
          <cell r="C4220" t="str">
            <v>POIGNÉES DE POUSSÉE H/A,</v>
          </cell>
          <cell r="D4220" t="str">
            <v>PAIRE +10</v>
          </cell>
          <cell r="E4220">
            <v>244.55</v>
          </cell>
          <cell r="F4220" t="str">
            <v>PUSH HANDLES H/A PAIR +10</v>
          </cell>
        </row>
        <row r="4221">
          <cell r="A4221" t="str">
            <v>4252000-C</v>
          </cell>
          <cell r="B4221" t="str">
            <v>4252000-C</v>
          </cell>
          <cell r="C4221" t="str">
            <v>POIGNÉES DE POUSSÉE H/A,</v>
          </cell>
          <cell r="D4221" t="str">
            <v>PAIRE +20</v>
          </cell>
          <cell r="E4221">
            <v>244.55</v>
          </cell>
          <cell r="F4221" t="str">
            <v>PUSH HANDLES H/A PAIR +20</v>
          </cell>
        </row>
        <row r="4222">
          <cell r="A4222" t="str">
            <v>4252060 VER2</v>
          </cell>
          <cell r="B4222" t="str">
            <v>4252060 VER2</v>
          </cell>
          <cell r="C4222" t="str">
            <v>POIGNÉE DE POUSSÉE S3 H/A</v>
          </cell>
          <cell r="D4222" t="str">
            <v>, PAIRE CPL</v>
          </cell>
          <cell r="E4222">
            <v>441</v>
          </cell>
          <cell r="F4222" t="str">
            <v>PUSH HANDLE S3 H/A PAIR C</v>
          </cell>
        </row>
        <row r="4223">
          <cell r="A4223" t="str">
            <v>4252060 VER2-C</v>
          </cell>
          <cell r="B4223" t="str">
            <v>4252060 VER2-C</v>
          </cell>
          <cell r="C4223" t="str">
            <v>POIGNÉE DE POUSSÉE S3 H/A</v>
          </cell>
          <cell r="D4223" t="str">
            <v>, PAIRE CPL</v>
          </cell>
          <cell r="E4223">
            <v>244.55</v>
          </cell>
          <cell r="F4223" t="str">
            <v>PUSH HANDLE S3 H/A PAIR C</v>
          </cell>
        </row>
        <row r="4224">
          <cell r="A4224" t="str">
            <v>4252061-C</v>
          </cell>
          <cell r="B4224" t="str">
            <v>4252061-C</v>
          </cell>
          <cell r="C4224" t="str">
            <v>POIGNÉE DE POUSSÉE S3 GAU</v>
          </cell>
          <cell r="D4224" t="str">
            <v>CHE</v>
          </cell>
          <cell r="E4224">
            <v>123.22</v>
          </cell>
          <cell r="F4224" t="str">
            <v>PUSH HANDLE S3 LEFT</v>
          </cell>
        </row>
        <row r="4225">
          <cell r="A4225" t="str">
            <v>4252062-C</v>
          </cell>
          <cell r="B4225" t="str">
            <v>4252062-C</v>
          </cell>
          <cell r="C4225" t="str">
            <v>POIGNÉE DE POUSSÉE S3 DRO</v>
          </cell>
          <cell r="D4225" t="str">
            <v>ITE</v>
          </cell>
          <cell r="E4225">
            <v>123.22</v>
          </cell>
          <cell r="F4225" t="str">
            <v>PUSH HANDLE S3 RIGHT</v>
          </cell>
        </row>
        <row r="4226">
          <cell r="A4226" t="str">
            <v>4252063 VER2</v>
          </cell>
          <cell r="B4226" t="str">
            <v>4252063 VER2</v>
          </cell>
          <cell r="C4226" t="str">
            <v>POIGNÉE DE POUSSÉE S3 H/A</v>
          </cell>
          <cell r="D4226" t="str">
            <v xml:space="preserve"> +10, PAIRE CPL</v>
          </cell>
          <cell r="E4226">
            <v>441</v>
          </cell>
          <cell r="F4226" t="str">
            <v>PUSH HANDLE S3 H/A +10 PA</v>
          </cell>
        </row>
        <row r="4227">
          <cell r="A4227" t="str">
            <v>4252063 VER2-C</v>
          </cell>
          <cell r="B4227" t="str">
            <v>4252063 VER2-C</v>
          </cell>
          <cell r="C4227" t="str">
            <v>POIGNÉE DE POUSSÉE S3 H/A</v>
          </cell>
          <cell r="D4227" t="str">
            <v xml:space="preserve"> +10, PAIRE CPL</v>
          </cell>
          <cell r="E4227">
            <v>244.55</v>
          </cell>
          <cell r="F4227" t="str">
            <v>PUSH HANDLE S3 H/A +10 PA</v>
          </cell>
        </row>
        <row r="4228">
          <cell r="A4228" t="str">
            <v>4252161 VER2</v>
          </cell>
          <cell r="B4228" t="str">
            <v>4252161 VER2</v>
          </cell>
          <cell r="C4228" t="str">
            <v>POIGNÉE DE POUSSÉE S3 H/A</v>
          </cell>
          <cell r="D4228" t="str">
            <v>, GAUCHE CPL.</v>
          </cell>
          <cell r="E4228">
            <v>220</v>
          </cell>
          <cell r="F4228" t="str">
            <v>PUSH HANDLE S3 H/A LEFT C</v>
          </cell>
        </row>
        <row r="4229">
          <cell r="A4229" t="str">
            <v>4252161 VER2-C</v>
          </cell>
          <cell r="B4229" t="str">
            <v>4252161 VER2-C</v>
          </cell>
          <cell r="C4229" t="str">
            <v>POIGNÉE DE POUSSÉE S3 H/A</v>
          </cell>
          <cell r="D4229" t="str">
            <v>, GAUCHE CPL.</v>
          </cell>
          <cell r="E4229">
            <v>123.22</v>
          </cell>
          <cell r="F4229" t="str">
            <v>PUSH HANDLE S3 H/A LEFT C</v>
          </cell>
        </row>
        <row r="4230">
          <cell r="A4230" t="str">
            <v>4252162 VER2</v>
          </cell>
          <cell r="B4230" t="str">
            <v>4252162 VER2</v>
          </cell>
          <cell r="C4230" t="str">
            <v>POIGNÉE DE POUSSÉE S3 H/A</v>
          </cell>
          <cell r="D4230" t="str">
            <v>, DROITE CPL.</v>
          </cell>
          <cell r="E4230">
            <v>220</v>
          </cell>
          <cell r="F4230" t="str">
            <v>PUSH HANDLE S3 H/A RIGHT</v>
          </cell>
        </row>
        <row r="4231">
          <cell r="A4231" t="str">
            <v>4252162 VER2-C</v>
          </cell>
          <cell r="B4231" t="str">
            <v>4252162 VER2-C</v>
          </cell>
          <cell r="C4231" t="str">
            <v>POIGNÉE DE POUSSÉE S3 H/A</v>
          </cell>
          <cell r="D4231" t="str">
            <v>, DROITE CPL.</v>
          </cell>
          <cell r="E4231">
            <v>123.22</v>
          </cell>
          <cell r="F4231" t="str">
            <v>PUSH HANDLE S3 H/A RIGHT</v>
          </cell>
        </row>
        <row r="4232">
          <cell r="A4232" t="str">
            <v>4252164 VER2</v>
          </cell>
          <cell r="B4232" t="str">
            <v>4252164 VER2</v>
          </cell>
          <cell r="C4232" t="str">
            <v>POIGNÉES DE POUSSÉE S3 H/</v>
          </cell>
          <cell r="D4232" t="str">
            <v>A, GAUCHE CPL.+10</v>
          </cell>
          <cell r="E4232">
            <v>441</v>
          </cell>
          <cell r="F4232" t="str">
            <v>PUSH HANDLES S3 H/A LEFT</v>
          </cell>
        </row>
        <row r="4233">
          <cell r="A4233" t="str">
            <v>4252164 VER2-C</v>
          </cell>
          <cell r="B4233" t="str">
            <v>4252164 VER2-C</v>
          </cell>
          <cell r="C4233" t="str">
            <v>POIGNÉES DE POUSSÉE S3 H/</v>
          </cell>
          <cell r="D4233" t="str">
            <v>A, GAUCHE CPL.+10</v>
          </cell>
          <cell r="E4233">
            <v>244.55</v>
          </cell>
          <cell r="F4233" t="str">
            <v>PUSH HANDLES S3 H/A LEFT</v>
          </cell>
        </row>
        <row r="4234">
          <cell r="A4234" t="str">
            <v>4252165 VER2</v>
          </cell>
          <cell r="B4234" t="str">
            <v>4252165 VER2</v>
          </cell>
          <cell r="C4234" t="str">
            <v>POIGNÉES DE POUSSÉE S3 H/</v>
          </cell>
          <cell r="D4234" t="str">
            <v>A, DROITE CPL.+10</v>
          </cell>
          <cell r="E4234">
            <v>441</v>
          </cell>
          <cell r="F4234" t="str">
            <v>PUSH HANDLES S3 H/A RIGHT</v>
          </cell>
        </row>
        <row r="4235">
          <cell r="A4235" t="str">
            <v>4252165 VER2-C</v>
          </cell>
          <cell r="B4235" t="str">
            <v>4252165 VER2-C</v>
          </cell>
          <cell r="C4235" t="str">
            <v>POIGNÉES DE POUSSÉE S3 H/</v>
          </cell>
          <cell r="D4235" t="str">
            <v>A, DROITE CPL.+10</v>
          </cell>
          <cell r="E4235">
            <v>244.55</v>
          </cell>
          <cell r="F4235" t="str">
            <v>PUSH HANDLES S3 H/A RIGHT</v>
          </cell>
        </row>
        <row r="4236">
          <cell r="A4236" t="str">
            <v>4252167-C</v>
          </cell>
          <cell r="B4236" t="str">
            <v>4252167-C</v>
          </cell>
          <cell r="C4236" t="str">
            <v>POIGNÉES DE POUSSÉE M3 GA</v>
          </cell>
          <cell r="D4236" t="str">
            <v>UCHE CPL +20</v>
          </cell>
          <cell r="E4236">
            <v>123.22</v>
          </cell>
          <cell r="F4236" t="str">
            <v>PUSH HANDLES M3 LEFT CPL</v>
          </cell>
        </row>
        <row r="4237">
          <cell r="A4237" t="str">
            <v>4252168-C</v>
          </cell>
          <cell r="B4237" t="str">
            <v>4252168-C</v>
          </cell>
          <cell r="C4237" t="str">
            <v>POIGNÉES DE POUSSÉE M3 DR</v>
          </cell>
          <cell r="D4237" t="str">
            <v>OITE CPL +20</v>
          </cell>
          <cell r="E4237">
            <v>123.22</v>
          </cell>
          <cell r="F4237" t="str">
            <v>PUSH HANDLES M3 RIGHT CPL</v>
          </cell>
        </row>
        <row r="4238">
          <cell r="A4238" t="str">
            <v>4252301 VER2</v>
          </cell>
          <cell r="B4238" t="str">
            <v>4252301 VER2</v>
          </cell>
          <cell r="C4238" t="str">
            <v>FIXATION POIGNÉE DE POUSS</v>
          </cell>
          <cell r="D4238" t="str">
            <v>ÉE S3 GAUCHE</v>
          </cell>
          <cell r="E4238">
            <v>66</v>
          </cell>
          <cell r="F4238" t="str">
            <v>ATTACHMENT PUSHHANDLE S3</v>
          </cell>
        </row>
        <row r="4239">
          <cell r="A4239" t="str">
            <v>4252302 VER2</v>
          </cell>
          <cell r="B4239" t="str">
            <v>4252302 VER2</v>
          </cell>
          <cell r="C4239" t="str">
            <v>FIXATION POIGNÉE DE POUSS</v>
          </cell>
          <cell r="D4239" t="str">
            <v>ÉE S3 DROITE</v>
          </cell>
          <cell r="E4239">
            <v>66</v>
          </cell>
          <cell r="F4239" t="str">
            <v>ATTACHMENT PUSHHANDLE S3</v>
          </cell>
        </row>
        <row r="4240">
          <cell r="A4240" t="str">
            <v>4253000-C</v>
          </cell>
          <cell r="B4240" t="str">
            <v>4253000-C</v>
          </cell>
          <cell r="C4240" t="str">
            <v>POIGNÉES DE POUSSÉE H/A -</v>
          </cell>
          <cell r="D4240" t="str">
            <v>5 CM POUR 150 KG MAX.</v>
          </cell>
          <cell r="E4240">
            <v>244.55</v>
          </cell>
          <cell r="F4240" t="str">
            <v>PUSH HANDLES H/A -5CM FOR</v>
          </cell>
        </row>
        <row r="4241">
          <cell r="A4241" t="str">
            <v>4351030-C</v>
          </cell>
          <cell r="B4241" t="str">
            <v>4351030-C</v>
          </cell>
          <cell r="C4241" t="str">
            <v>DISPOSITIF ANTI-BASCULEME</v>
          </cell>
          <cell r="D4241" t="str">
            <v>NT RALLONGÉ, 30 MM, PAIRE</v>
          </cell>
          <cell r="E4241">
            <v>295.73</v>
          </cell>
          <cell r="F4241" t="str">
            <v>ANTI TIP DEVICE EXTENDED</v>
          </cell>
        </row>
        <row r="4242">
          <cell r="A4242" t="str">
            <v>4351031-C</v>
          </cell>
          <cell r="B4242" t="str">
            <v>4351031-C</v>
          </cell>
          <cell r="C4242" t="str">
            <v>DISPOSITIF ANTI-BASCULEME</v>
          </cell>
          <cell r="D4242" t="str">
            <v>NT RALLONGÉ, 30 MM, PCS</v>
          </cell>
          <cell r="E4242">
            <v>147.87</v>
          </cell>
          <cell r="F4242" t="str">
            <v>ANTI TIP DEVICE EXTENDED</v>
          </cell>
        </row>
        <row r="4243">
          <cell r="A4243" t="str">
            <v>4351032-C</v>
          </cell>
          <cell r="B4243" t="str">
            <v>4351032-C</v>
          </cell>
          <cell r="C4243" t="str">
            <v>DISPOSITIF ANTI-BASCULEME</v>
          </cell>
          <cell r="D4243" t="str">
            <v>NT RALLONGÉ, 30 MM, PCS</v>
          </cell>
          <cell r="E4243">
            <v>147.87</v>
          </cell>
          <cell r="F4243" t="str">
            <v>ANTI TIP DEVICE EXTENDED</v>
          </cell>
        </row>
        <row r="4244">
          <cell r="A4244" t="str">
            <v>4351060-C</v>
          </cell>
          <cell r="B4244" t="str">
            <v>4351060-C</v>
          </cell>
          <cell r="C4244" t="str">
            <v>DISPOSITIF ANTI-BASCULEME</v>
          </cell>
          <cell r="D4244" t="str">
            <v>NT RALLONGÉ, 60 MM, PAIRE</v>
          </cell>
          <cell r="E4244">
            <v>295.73</v>
          </cell>
          <cell r="F4244" t="str">
            <v>ANTI TIP DEVICE EXTENDED</v>
          </cell>
        </row>
        <row r="4245">
          <cell r="A4245" t="str">
            <v>4351061-C</v>
          </cell>
          <cell r="B4245" t="str">
            <v>4351061-C</v>
          </cell>
          <cell r="C4245" t="str">
            <v>DISPOSITIF ANTI-BASCULEME</v>
          </cell>
          <cell r="D4245" t="str">
            <v>NT RALLONGÉ, 60 MM, PCS</v>
          </cell>
          <cell r="E4245">
            <v>147.87</v>
          </cell>
          <cell r="F4245" t="str">
            <v>ANTI TIP DEVICE EXTENDED</v>
          </cell>
        </row>
        <row r="4246">
          <cell r="A4246" t="str">
            <v>4351062-C</v>
          </cell>
          <cell r="B4246" t="str">
            <v>4351062-C</v>
          </cell>
          <cell r="C4246" t="str">
            <v>DISPOSITIF ANTI-BASCULEME</v>
          </cell>
          <cell r="D4246" t="str">
            <v>NT RALLONGÉ, 60 MM, PCS</v>
          </cell>
          <cell r="E4246">
            <v>147.87</v>
          </cell>
          <cell r="F4246" t="str">
            <v>ANTI TIP DEVICE EXTENDED</v>
          </cell>
        </row>
        <row r="4247">
          <cell r="A4247" t="str">
            <v>4353000-C</v>
          </cell>
          <cell r="B4247" t="str">
            <v>4353000-C</v>
          </cell>
          <cell r="C4247" t="str">
            <v>DISPOSITIF ANTI-BASCULEME</v>
          </cell>
          <cell r="D4247" t="str">
            <v>NT S3, PAIRE</v>
          </cell>
          <cell r="E4247">
            <v>295.73</v>
          </cell>
          <cell r="F4247" t="str">
            <v>ANTI TIP DEVICE S3 PAIR</v>
          </cell>
        </row>
        <row r="4248">
          <cell r="A4248" t="str">
            <v>4353010-C</v>
          </cell>
          <cell r="B4248" t="str">
            <v>4353010-C</v>
          </cell>
          <cell r="C4248" t="str">
            <v>DISPOSITIF ANTIBASCULEMEN</v>
          </cell>
          <cell r="D4248" t="str">
            <v>T S3, DROITE</v>
          </cell>
          <cell r="E4248">
            <v>147.87</v>
          </cell>
          <cell r="F4248" t="str">
            <v>ANTI TIP DEVICE S3 RIGHT</v>
          </cell>
        </row>
        <row r="4249">
          <cell r="A4249" t="str">
            <v>4353011-C</v>
          </cell>
          <cell r="B4249" t="str">
            <v>4353011-C</v>
          </cell>
          <cell r="C4249" t="str">
            <v>DISPOSITIF ANTIBASCULEMEN</v>
          </cell>
          <cell r="D4249" t="str">
            <v>T S3, GAUCHE</v>
          </cell>
          <cell r="E4249">
            <v>147.87</v>
          </cell>
          <cell r="F4249" t="str">
            <v>ANTI TIP DEVICE S3 LEFT</v>
          </cell>
        </row>
        <row r="4250">
          <cell r="A4250" t="str">
            <v>4353020-C</v>
          </cell>
          <cell r="B4250" t="str">
            <v>4353020-C</v>
          </cell>
          <cell r="C4250" t="str">
            <v>ANTI-BASCULEMENT S3, GRAN</v>
          </cell>
          <cell r="D4250" t="str">
            <v>D, DROITE</v>
          </cell>
          <cell r="E4250">
            <v>147.87</v>
          </cell>
          <cell r="F4250" t="str">
            <v>ANTI TIP S3 LARGE RIGHT</v>
          </cell>
        </row>
        <row r="4251">
          <cell r="A4251" t="str">
            <v>4353021-C</v>
          </cell>
          <cell r="B4251" t="str">
            <v>4353021-C</v>
          </cell>
          <cell r="C4251" t="str">
            <v>ANTI-BASCULEMENT S3, GRAN</v>
          </cell>
          <cell r="D4251" t="str">
            <v>D, GAUCHE</v>
          </cell>
          <cell r="E4251">
            <v>147.87</v>
          </cell>
          <cell r="F4251" t="str">
            <v>ANTI TIP S3 LARGE LEFT</v>
          </cell>
        </row>
        <row r="4252">
          <cell r="A4252" t="str">
            <v>4353030-C</v>
          </cell>
          <cell r="B4252" t="str">
            <v>4353030-C</v>
          </cell>
          <cell r="C4252" t="str">
            <v>DISPOSITIF ANTI-BASCULEME</v>
          </cell>
          <cell r="D4252" t="str">
            <v>NT S3, PAIRE +30</v>
          </cell>
          <cell r="E4252">
            <v>295.73</v>
          </cell>
          <cell r="F4252" t="str">
            <v>ANTI TIP DEVICE S3 PAIR +</v>
          </cell>
        </row>
        <row r="4253">
          <cell r="A4253" t="str">
            <v>4353031-C</v>
          </cell>
          <cell r="B4253" t="str">
            <v>4353031-C</v>
          </cell>
          <cell r="C4253" t="str">
            <v>DISPOSITIF ANTI-BASCULEME</v>
          </cell>
          <cell r="D4253" t="str">
            <v>NT S3, GAUCHE +30</v>
          </cell>
          <cell r="E4253">
            <v>147.87</v>
          </cell>
          <cell r="F4253" t="str">
            <v>ANTI TIP DEVICE S3 LEFT +</v>
          </cell>
        </row>
        <row r="4254">
          <cell r="A4254" t="str">
            <v>4353032-C</v>
          </cell>
          <cell r="B4254" t="str">
            <v>4353032-C</v>
          </cell>
          <cell r="C4254" t="str">
            <v>DISPOSITIF ANTI-BASCULEME</v>
          </cell>
          <cell r="D4254" t="str">
            <v>NT S3, DROITE +30</v>
          </cell>
          <cell r="E4254">
            <v>147.87</v>
          </cell>
          <cell r="F4254" t="str">
            <v>ANTI TIP DEVICE S3 RIGHT</v>
          </cell>
        </row>
        <row r="4255">
          <cell r="A4255" t="str">
            <v>4353060-C</v>
          </cell>
          <cell r="B4255" t="str">
            <v>4353060-C</v>
          </cell>
          <cell r="C4255" t="str">
            <v>DISPOSITIF ANTI-BASCULEME</v>
          </cell>
          <cell r="D4255" t="str">
            <v>NT S3, PAIRE +60</v>
          </cell>
          <cell r="E4255">
            <v>295.73</v>
          </cell>
          <cell r="F4255" t="str">
            <v>ANTI TIP DEVICE S3 PAIR +</v>
          </cell>
        </row>
        <row r="4256">
          <cell r="A4256" t="str">
            <v>4353061-C</v>
          </cell>
          <cell r="B4256" t="str">
            <v>4353061-C</v>
          </cell>
          <cell r="C4256" t="str">
            <v>DISPOSITIF ANTI-BASCULEME</v>
          </cell>
          <cell r="D4256" t="str">
            <v>NT S3, GAUCHE +60</v>
          </cell>
          <cell r="E4256">
            <v>147.87</v>
          </cell>
          <cell r="F4256" t="str">
            <v>ANTI TIP DEVICE S3 LEFT +</v>
          </cell>
        </row>
        <row r="4257">
          <cell r="A4257" t="str">
            <v>4353062-C</v>
          </cell>
          <cell r="B4257" t="str">
            <v>4353062-C</v>
          </cell>
          <cell r="C4257" t="str">
            <v>DISPOSITIF ANTIBASCULEMEN</v>
          </cell>
          <cell r="D4257" t="str">
            <v>T S3, DROITE +60</v>
          </cell>
          <cell r="E4257">
            <v>147.87</v>
          </cell>
          <cell r="F4257" t="str">
            <v>ANTI TIP DEVICE S3 RIGHT</v>
          </cell>
        </row>
        <row r="4258">
          <cell r="A4258" t="str">
            <v>4353080-C</v>
          </cell>
          <cell r="B4258" t="str">
            <v>4353080-C</v>
          </cell>
          <cell r="C4258" t="str">
            <v>DISPOSITIF ANTI-BASCULEME</v>
          </cell>
          <cell r="D4258" t="str">
            <v>NT S3, GRAND, PAIRE</v>
          </cell>
          <cell r="E4258">
            <v>295.73</v>
          </cell>
          <cell r="F4258" t="str">
            <v>ANTI TIP DEVICE S3 LARGE</v>
          </cell>
        </row>
        <row r="4259">
          <cell r="A4259" t="str">
            <v>4353085-C</v>
          </cell>
          <cell r="B4259" t="str">
            <v>4353085-C</v>
          </cell>
          <cell r="C4259" t="str">
            <v>DISPOSITIF ANTI-BASCULEME</v>
          </cell>
          <cell r="D4259" t="str">
            <v>NT GRAND + 30, PAIRE</v>
          </cell>
          <cell r="E4259">
            <v>295.73</v>
          </cell>
          <cell r="F4259" t="str">
            <v>ANTI TIP DEVICE LARGE + 3</v>
          </cell>
        </row>
        <row r="4260">
          <cell r="A4260" t="str">
            <v>4353300-C</v>
          </cell>
          <cell r="B4260" t="str">
            <v>4353300-C</v>
          </cell>
          <cell r="C4260" t="str">
            <v>DISPOSITIF ANTI-BASCULEME</v>
          </cell>
          <cell r="D4260" t="str">
            <v>NT B3, CPL PAIRE</v>
          </cell>
          <cell r="E4260">
            <v>295.73</v>
          </cell>
          <cell r="F4260" t="str">
            <v>ANTI TIP DEVICE B3 CPL PA</v>
          </cell>
        </row>
        <row r="4261">
          <cell r="A4261" t="str">
            <v>4353301-C</v>
          </cell>
          <cell r="B4261" t="str">
            <v>4353301-C</v>
          </cell>
          <cell r="C4261" t="str">
            <v>DISPOSITIF ANTIBASCULEMEN</v>
          </cell>
          <cell r="D4261" t="str">
            <v>T B3, CPL GAUCHE</v>
          </cell>
          <cell r="E4261">
            <v>147.87</v>
          </cell>
          <cell r="F4261" t="str">
            <v>ANTI TIP DEVICE B3 CPL LE</v>
          </cell>
        </row>
        <row r="4262">
          <cell r="A4262" t="str">
            <v>4353302-C</v>
          </cell>
          <cell r="B4262" t="str">
            <v>4353302-C</v>
          </cell>
          <cell r="C4262" t="str">
            <v>DISPOSITIF ANTIBASCULEMEN</v>
          </cell>
          <cell r="D4262" t="str">
            <v>T B3, CPL DROITE</v>
          </cell>
          <cell r="E4262">
            <v>147.87</v>
          </cell>
          <cell r="F4262" t="str">
            <v>ANTI TIP DEVICE B3 CPL RI</v>
          </cell>
        </row>
        <row r="4263">
          <cell r="A4263" t="str">
            <v>4353330-C</v>
          </cell>
          <cell r="B4263" t="str">
            <v>4353330-C</v>
          </cell>
          <cell r="C4263" t="str">
            <v>DISPOSITIF ANTIBASCULEMEN</v>
          </cell>
          <cell r="D4263" t="str">
            <v>T B3 +30 PAIRE</v>
          </cell>
          <cell r="E4263">
            <v>295.73</v>
          </cell>
          <cell r="F4263" t="str">
            <v>ANTI TIP DEVICE B3 +30 PA</v>
          </cell>
        </row>
        <row r="4264">
          <cell r="A4264" t="str">
            <v>4353331-C</v>
          </cell>
          <cell r="B4264" t="str">
            <v>4353331-C</v>
          </cell>
          <cell r="C4264" t="str">
            <v>DISPOSITIF ANTIBASCULEMEN</v>
          </cell>
          <cell r="D4264" t="str">
            <v>T B3 +30 GAUCHE</v>
          </cell>
          <cell r="E4264">
            <v>147.87</v>
          </cell>
          <cell r="F4264" t="str">
            <v>ANTI TIP DEVICE B3 +30 LE</v>
          </cell>
        </row>
        <row r="4265">
          <cell r="A4265" t="str">
            <v>4353332-C</v>
          </cell>
          <cell r="B4265" t="str">
            <v>4353332-C</v>
          </cell>
          <cell r="C4265" t="str">
            <v>DISPOSITIF ANTIBASCULEMEN</v>
          </cell>
          <cell r="D4265" t="str">
            <v>T B3 +30 DROITE</v>
          </cell>
          <cell r="E4265">
            <v>147.87</v>
          </cell>
          <cell r="F4265" t="str">
            <v>ANTI TIP DEVICE B3 +30 RI</v>
          </cell>
        </row>
        <row r="4266">
          <cell r="A4266" t="str">
            <v>4353430-C</v>
          </cell>
          <cell r="B4266" t="str">
            <v>4353430-C</v>
          </cell>
          <cell r="C4266" t="str">
            <v>DISPOSITIF ANTI-BASCULEME</v>
          </cell>
          <cell r="D4266" t="str">
            <v>NT S3 BAS +30 PAIRE</v>
          </cell>
          <cell r="E4266">
            <v>295.73</v>
          </cell>
          <cell r="F4266" t="str">
            <v xml:space="preserve"> ANTI TIP DEVICE S3 LOW +</v>
          </cell>
        </row>
        <row r="4267">
          <cell r="A4267" t="str">
            <v>4353431-C</v>
          </cell>
          <cell r="B4267" t="str">
            <v>4353431-C</v>
          </cell>
          <cell r="C4267" t="str">
            <v>DISPOSITIF ANTI-BASCULEME</v>
          </cell>
          <cell r="D4267" t="str">
            <v>NT S3 BAS +30 GAUCHE</v>
          </cell>
          <cell r="E4267">
            <v>147.87</v>
          </cell>
          <cell r="F4267" t="str">
            <v>ANTI TIP DEVICE S3 LOW +3</v>
          </cell>
        </row>
        <row r="4268">
          <cell r="A4268" t="str">
            <v>4353432-C</v>
          </cell>
          <cell r="B4268" t="str">
            <v>4353432-C</v>
          </cell>
          <cell r="C4268" t="str">
            <v>DISPOSITIF ANTI-BASCULEME</v>
          </cell>
          <cell r="D4268" t="str">
            <v>NT S3 BAS +30 DROITE</v>
          </cell>
          <cell r="E4268">
            <v>147.87</v>
          </cell>
          <cell r="F4268" t="str">
            <v>ANTI TIP DEVICE S3 LOW +3</v>
          </cell>
        </row>
        <row r="4269">
          <cell r="A4269" t="str">
            <v>4354000-C</v>
          </cell>
          <cell r="B4269" t="str">
            <v>4354000-C</v>
          </cell>
          <cell r="C4269" t="str">
            <v>DISPOSITIF ANTI-BASCULEME</v>
          </cell>
          <cell r="D4269" t="str">
            <v>NT X BAS PAIRE</v>
          </cell>
          <cell r="E4269">
            <v>295.73</v>
          </cell>
          <cell r="F4269" t="str">
            <v>ANTI TIP DEVICE X LOW PAI</v>
          </cell>
        </row>
        <row r="4270">
          <cell r="A4270" t="str">
            <v>4354001-C</v>
          </cell>
          <cell r="B4270" t="str">
            <v>4354001-C</v>
          </cell>
          <cell r="C4270" t="str">
            <v>DISPOSITIF ANTI-BASCULEME</v>
          </cell>
          <cell r="D4270" t="str">
            <v>NT X BAS GAUCHE</v>
          </cell>
          <cell r="E4270">
            <v>147.87</v>
          </cell>
          <cell r="F4270" t="str">
            <v>ANTI TIP DEVICE X LOW LEF</v>
          </cell>
        </row>
        <row r="4271">
          <cell r="A4271" t="str">
            <v>4354002-C</v>
          </cell>
          <cell r="B4271" t="str">
            <v>4354002-C</v>
          </cell>
          <cell r="C4271" t="str">
            <v>DISPOSITIF ANTI-BASCULEME</v>
          </cell>
          <cell r="D4271" t="str">
            <v>NT X BAS DROITE</v>
          </cell>
          <cell r="E4271">
            <v>147.87</v>
          </cell>
          <cell r="F4271" t="str">
            <v>ANTI TIP DEVICE X LOW RIG</v>
          </cell>
        </row>
        <row r="4272">
          <cell r="A4272" t="str">
            <v>4355000-C</v>
          </cell>
          <cell r="B4272" t="str">
            <v>4355000-C</v>
          </cell>
          <cell r="C4272" t="str">
            <v>DISPOSITIF ANTI-BASCULEME</v>
          </cell>
          <cell r="D4272" t="str">
            <v>NT S3 BAS PAIRE</v>
          </cell>
          <cell r="E4272">
            <v>295.73</v>
          </cell>
          <cell r="F4272" t="str">
            <v>ANTI TIP DEVICE S3 LOW PA</v>
          </cell>
        </row>
        <row r="4273">
          <cell r="A4273" t="str">
            <v>4355001-C</v>
          </cell>
          <cell r="B4273" t="str">
            <v>4355001-C</v>
          </cell>
          <cell r="C4273" t="str">
            <v>DISPOSITIF ANTI-BASCULEME</v>
          </cell>
          <cell r="D4273" t="str">
            <v>NT S3 BAS GAUCHE</v>
          </cell>
          <cell r="E4273">
            <v>147.87</v>
          </cell>
          <cell r="F4273" t="str">
            <v>ANTI TIP DEVICE S3 LOW LE</v>
          </cell>
        </row>
        <row r="4274">
          <cell r="A4274" t="str">
            <v>4355002-C</v>
          </cell>
          <cell r="B4274" t="str">
            <v>4355002-C</v>
          </cell>
          <cell r="C4274" t="str">
            <v>DISPOSITIF ANTI-BASCULEME</v>
          </cell>
          <cell r="D4274" t="str">
            <v>NT S3 BAS DROITE</v>
          </cell>
          <cell r="E4274">
            <v>147.87</v>
          </cell>
          <cell r="F4274" t="str">
            <v>ANTI TIP DEVICE S3 LOW RI</v>
          </cell>
        </row>
        <row r="4275">
          <cell r="A4275" t="str">
            <v>4370124-C</v>
          </cell>
          <cell r="B4275" t="str">
            <v>4370124-C</v>
          </cell>
          <cell r="C4275" t="str">
            <v>ESSIEU ARRIÈRE MICRO 3 CP</v>
          </cell>
          <cell r="D4275" t="str">
            <v>L 24</v>
          </cell>
          <cell r="E4275" t="e">
            <v>#N/A</v>
          </cell>
          <cell r="F4275" t="str">
            <v>REAR AXLE MICRO 3 CPL 24</v>
          </cell>
        </row>
        <row r="4276">
          <cell r="A4276" t="str">
            <v>4370127-C</v>
          </cell>
          <cell r="B4276" t="str">
            <v>4370127-C</v>
          </cell>
          <cell r="C4276" t="str">
            <v>ESSIEU ARRIÈRE MICRO 3 CP</v>
          </cell>
          <cell r="D4276" t="str">
            <v>L 27</v>
          </cell>
          <cell r="E4276" t="e">
            <v>#N/A</v>
          </cell>
          <cell r="F4276" t="str">
            <v>REAR AXLE MICRO 3 CPL 27</v>
          </cell>
        </row>
        <row r="4277">
          <cell r="A4277" t="str">
            <v>4380024-C</v>
          </cell>
          <cell r="B4277" t="str">
            <v>4380024-C</v>
          </cell>
          <cell r="C4277" t="str">
            <v>REPOSE-PIEDS MICRO 3 24 C</v>
          </cell>
          <cell r="D4277" t="str">
            <v>M CPL</v>
          </cell>
          <cell r="E4277" t="e">
            <v>#N/A</v>
          </cell>
          <cell r="F4277" t="str">
            <v>FOOTPLATE MICRO 3 24CM CP</v>
          </cell>
        </row>
        <row r="4278">
          <cell r="A4278" t="str">
            <v>4380027-C</v>
          </cell>
          <cell r="B4278" t="str">
            <v>4380027-C</v>
          </cell>
          <cell r="C4278" t="str">
            <v>REPOSE-PIEDS MICRO 3 27 C</v>
          </cell>
          <cell r="D4278" t="str">
            <v>M CPL</v>
          </cell>
          <cell r="E4278" t="e">
            <v>#N/A</v>
          </cell>
          <cell r="F4278" t="str">
            <v>FOOTPLATE MICRO 3 27CM CP</v>
          </cell>
        </row>
        <row r="4279">
          <cell r="A4279" t="str">
            <v>4380124-C</v>
          </cell>
          <cell r="B4279" t="str">
            <v>4380124-C</v>
          </cell>
          <cell r="C4279" t="str">
            <v>REPOSE-PIEDS MICRO 24</v>
          </cell>
          <cell r="D4279" t="str">
            <v xml:space="preserve"> </v>
          </cell>
          <cell r="E4279" t="e">
            <v>#N/A</v>
          </cell>
          <cell r="F4279" t="str">
            <v>FOOTREST MICRO 24</v>
          </cell>
        </row>
        <row r="4280">
          <cell r="A4280" t="str">
            <v>4380127-C</v>
          </cell>
          <cell r="B4280" t="str">
            <v>4380127-C</v>
          </cell>
          <cell r="C4280" t="str">
            <v>REPOSE-PIEDS MICRO 27</v>
          </cell>
          <cell r="D4280" t="str">
            <v xml:space="preserve"> </v>
          </cell>
          <cell r="E4280" t="e">
            <v>#N/A</v>
          </cell>
          <cell r="F4280" t="str">
            <v>FOOTREST MICRO 27</v>
          </cell>
        </row>
        <row r="4281">
          <cell r="A4281" t="str">
            <v>4380128-C</v>
          </cell>
          <cell r="B4281" t="str">
            <v>4380128-C</v>
          </cell>
          <cell r="C4281" t="str">
            <v>REPOSE-PIEDS MICRO 24 CPL</v>
          </cell>
          <cell r="D4281" t="str">
            <v xml:space="preserve"> </v>
          </cell>
          <cell r="E4281" t="e">
            <v>#N/A</v>
          </cell>
          <cell r="F4281" t="str">
            <v>FOOTREST MICRO 24 CPL</v>
          </cell>
        </row>
        <row r="4282">
          <cell r="A4282" t="str">
            <v>4380129-C</v>
          </cell>
          <cell r="B4282" t="str">
            <v>4380129-C</v>
          </cell>
          <cell r="C4282" t="str">
            <v>REPOSE-PIEDS MICRO 27 CPL</v>
          </cell>
          <cell r="D4282" t="str">
            <v xml:space="preserve"> </v>
          </cell>
          <cell r="E4282" t="e">
            <v>#N/A</v>
          </cell>
          <cell r="F4282" t="str">
            <v>FOOTREST MICRO 27 CPL</v>
          </cell>
        </row>
        <row r="4283">
          <cell r="A4283" t="str">
            <v>4380140-C</v>
          </cell>
          <cell r="B4283" t="str">
            <v>4380140-C</v>
          </cell>
          <cell r="C4283" t="str">
            <v>PLAQUE DE FIXATION DU REP</v>
          </cell>
          <cell r="D4283" t="str">
            <v>OSE-PIEDS MICRO</v>
          </cell>
          <cell r="E4283" t="e">
            <v>#N/A</v>
          </cell>
          <cell r="F4283" t="str">
            <v>ATTACHMENT PLATE FOOTREST</v>
          </cell>
        </row>
        <row r="4284">
          <cell r="A4284" t="str">
            <v>4380225-C</v>
          </cell>
          <cell r="B4284" t="str">
            <v>4380225-C</v>
          </cell>
          <cell r="C4284" t="str">
            <v>ANTI-BASCULE MICRO 24 18"</v>
          </cell>
          <cell r="D4284" t="str">
            <v xml:space="preserve"> COMPLET</v>
          </cell>
          <cell r="E4284">
            <v>295.73</v>
          </cell>
          <cell r="F4284" t="str">
            <v>ANTI TIP MICRO 24 18" COM</v>
          </cell>
        </row>
        <row r="4285">
          <cell r="A4285" t="str">
            <v>4380226-C</v>
          </cell>
          <cell r="B4285" t="str">
            <v>4380226-C</v>
          </cell>
          <cell r="C4285" t="str">
            <v>ANTI-BASCULE MICRO 27 18"</v>
          </cell>
          <cell r="D4285" t="str">
            <v xml:space="preserve"> COMPLET</v>
          </cell>
          <cell r="E4285">
            <v>295.73</v>
          </cell>
          <cell r="F4285" t="str">
            <v>ANTI TIP MICRO 27 18" COM</v>
          </cell>
        </row>
        <row r="4286">
          <cell r="A4286" t="str">
            <v>4380229-C</v>
          </cell>
          <cell r="B4286" t="str">
            <v>4380229-C</v>
          </cell>
          <cell r="C4286" t="str">
            <v>ANTI-BASCULE MICRO 24 20"</v>
          </cell>
          <cell r="D4286" t="str">
            <v xml:space="preserve"> COMPLET</v>
          </cell>
          <cell r="E4286">
            <v>295.73</v>
          </cell>
          <cell r="F4286" t="str">
            <v>ANTI TIP MICRO 24 20" COM</v>
          </cell>
        </row>
        <row r="4287">
          <cell r="A4287" t="str">
            <v>4380232-C</v>
          </cell>
          <cell r="B4287" t="str">
            <v>4380232-C</v>
          </cell>
          <cell r="C4287" t="str">
            <v>ANTI-BASCULE MICRO 27 20"</v>
          </cell>
          <cell r="D4287" t="str">
            <v xml:space="preserve"> COMPLET</v>
          </cell>
          <cell r="E4287">
            <v>295.73</v>
          </cell>
          <cell r="F4287" t="str">
            <v>ANTI TIP MICRO 27 20" COM</v>
          </cell>
        </row>
        <row r="4288">
          <cell r="A4288" t="str">
            <v>4380234-C</v>
          </cell>
          <cell r="B4288" t="str">
            <v>4380234-C</v>
          </cell>
          <cell r="C4288" t="str">
            <v>SANGLE THORACIQUE MICRO 2</v>
          </cell>
          <cell r="D4288" t="str">
            <v>4</v>
          </cell>
          <cell r="E4288">
            <v>29.38</v>
          </cell>
          <cell r="F4288" t="str">
            <v>TORSO STRAP MICRO 24</v>
          </cell>
        </row>
        <row r="4289">
          <cell r="A4289" t="str">
            <v>4380237-C</v>
          </cell>
          <cell r="B4289" t="str">
            <v>4380237-C</v>
          </cell>
          <cell r="C4289" t="str">
            <v>SANGLE THORACIQUE MICRO 2</v>
          </cell>
          <cell r="D4289" t="str">
            <v>7</v>
          </cell>
          <cell r="E4289">
            <v>29.38</v>
          </cell>
          <cell r="F4289" t="str">
            <v>TORSO STRAP MICRO 27</v>
          </cell>
        </row>
        <row r="4290">
          <cell r="A4290" t="str">
            <v>4380238-C</v>
          </cell>
          <cell r="B4290" t="str">
            <v>4380238-C</v>
          </cell>
          <cell r="C4290" t="str">
            <v>SANGLE THORACIQUE BAMBINO</v>
          </cell>
          <cell r="D4290" t="str">
            <v xml:space="preserve"> </v>
          </cell>
          <cell r="E4290">
            <v>146.91999999999999</v>
          </cell>
          <cell r="F4290" t="str">
            <v>TORSO STRAP BAMBINO</v>
          </cell>
        </row>
        <row r="4291">
          <cell r="A4291" t="str">
            <v>4380241-C</v>
          </cell>
          <cell r="B4291" t="str">
            <v>4380241-C</v>
          </cell>
          <cell r="C4291" t="str">
            <v>DISPOSITIF ANTI-BASCULEME</v>
          </cell>
          <cell r="D4291" t="str">
            <v>NT MICRO 3 24 20" COMPLET</v>
          </cell>
          <cell r="E4291">
            <v>295.73</v>
          </cell>
          <cell r="F4291" t="str">
            <v>ANTI-TIP DEVICE MICRO 3 2</v>
          </cell>
        </row>
        <row r="4292">
          <cell r="A4292" t="str">
            <v>4380242-C</v>
          </cell>
          <cell r="B4292" t="str">
            <v>4380242-C</v>
          </cell>
          <cell r="C4292" t="str">
            <v>DISPOSITIF ANTI-BASCULEME</v>
          </cell>
          <cell r="D4292" t="str">
            <v>NT MICRO 3 27 20" COMPLET</v>
          </cell>
          <cell r="E4292">
            <v>0</v>
          </cell>
          <cell r="F4292" t="str">
            <v>ANTI TIP DEVICE MICRO 3 2</v>
          </cell>
        </row>
        <row r="4293">
          <cell r="A4293" t="str">
            <v>4380300-C</v>
          </cell>
          <cell r="B4293" t="str">
            <v>4380300-C</v>
          </cell>
          <cell r="C4293" t="str">
            <v>EXTENSION DE DOSSIER BAMB</v>
          </cell>
          <cell r="D4293" t="str">
            <v>INO</v>
          </cell>
          <cell r="E4293" t="e">
            <v>#N/A</v>
          </cell>
          <cell r="F4293" t="str">
            <v>BACKREST EXTENSION BAMBIN</v>
          </cell>
        </row>
        <row r="4294">
          <cell r="A4294" t="str">
            <v>4380303X</v>
          </cell>
          <cell r="B4294" t="str">
            <v>4380303X</v>
          </cell>
          <cell r="C4294" t="str">
            <v>EXTENSION DOSSIER B3</v>
          </cell>
          <cell r="D4294" t="str">
            <v xml:space="preserve"> </v>
          </cell>
          <cell r="E4294">
            <v>37</v>
          </cell>
          <cell r="F4294" t="str">
            <v>BACKREST EXTENSION B3</v>
          </cell>
        </row>
        <row r="4295">
          <cell r="A4295" t="str">
            <v>4380303X-C</v>
          </cell>
          <cell r="B4295" t="str">
            <v>4380303X-C</v>
          </cell>
          <cell r="C4295" t="str">
            <v>EXTENSION DOSSIER B3</v>
          </cell>
          <cell r="D4295" t="str">
            <v xml:space="preserve"> </v>
          </cell>
          <cell r="E4295" t="e">
            <v>#N/A</v>
          </cell>
          <cell r="F4295" t="str">
            <v>BACKREST EXTENSION B3</v>
          </cell>
        </row>
        <row r="4296">
          <cell r="A4296" t="str">
            <v>4380349-C</v>
          </cell>
          <cell r="B4296" t="str">
            <v>4380349-C</v>
          </cell>
          <cell r="C4296" t="str">
            <v>SANGLE DE MOLLET BAMBINO</v>
          </cell>
          <cell r="D4296" t="str">
            <v>24 COMPL.</v>
          </cell>
          <cell r="E4296" t="e">
            <v>#N/A</v>
          </cell>
          <cell r="F4296" t="str">
            <v>CALF-STRAP BAMBINO 24 COM</v>
          </cell>
        </row>
        <row r="4297">
          <cell r="A4297" t="str">
            <v>4380350-C</v>
          </cell>
          <cell r="B4297" t="str">
            <v>4380350-C</v>
          </cell>
          <cell r="C4297" t="str">
            <v>SANGLE DE MOLLET BAMBINO</v>
          </cell>
          <cell r="D4297" t="str">
            <v>27-30 COMPL.</v>
          </cell>
          <cell r="E4297" t="e">
            <v>#N/A</v>
          </cell>
          <cell r="F4297" t="str">
            <v>CALF-STRAP BAMBINO 27-30</v>
          </cell>
        </row>
        <row r="4298">
          <cell r="A4298" t="str">
            <v>4380351-C</v>
          </cell>
          <cell r="B4298" t="str">
            <v>4380351-C</v>
          </cell>
          <cell r="C4298" t="str">
            <v>SANGLE DE MOLLET BAMBINO</v>
          </cell>
          <cell r="D4298" t="str">
            <v>33-39 COMPL.</v>
          </cell>
          <cell r="E4298" t="e">
            <v>#N/A</v>
          </cell>
          <cell r="F4298" t="str">
            <v>CALF-STRAP BAMBINO 33-39</v>
          </cell>
        </row>
        <row r="4299">
          <cell r="A4299" t="str">
            <v>4380352-C</v>
          </cell>
          <cell r="B4299" t="str">
            <v>4380352-C</v>
          </cell>
          <cell r="C4299" t="str">
            <v>SANGLE DE MOLLET BAMBINO</v>
          </cell>
          <cell r="D4299" t="str">
            <v>27-30 RIGIDE</v>
          </cell>
          <cell r="E4299" t="e">
            <v>#N/A</v>
          </cell>
          <cell r="F4299" t="str">
            <v>CALF-STRAP BAMBINO 27-30</v>
          </cell>
        </row>
        <row r="4300">
          <cell r="A4300" t="str">
            <v>4380353-C</v>
          </cell>
          <cell r="B4300" t="str">
            <v>4380353-C</v>
          </cell>
          <cell r="C4300" t="str">
            <v>SANGLE DE MOLLET BAMBINO</v>
          </cell>
          <cell r="D4300" t="str">
            <v>27-30 SOUPLE</v>
          </cell>
          <cell r="E4300" t="e">
            <v>#N/A</v>
          </cell>
          <cell r="F4300" t="str">
            <v>CALF-STRAP BAMBINO 27-30</v>
          </cell>
        </row>
        <row r="4301">
          <cell r="A4301" t="str">
            <v>4380354-C</v>
          </cell>
          <cell r="B4301" t="str">
            <v>4380354-C</v>
          </cell>
          <cell r="C4301" t="str">
            <v>SANGLE DE MOLLET BAMBINO</v>
          </cell>
          <cell r="D4301" t="str">
            <v>33-39 RIGIDE</v>
          </cell>
          <cell r="E4301" t="e">
            <v>#N/A</v>
          </cell>
          <cell r="F4301" t="str">
            <v>CALF-STRAP BAMBINO 33-39</v>
          </cell>
        </row>
        <row r="4302">
          <cell r="A4302" t="str">
            <v>4380355-C</v>
          </cell>
          <cell r="B4302" t="str">
            <v>4380355-C</v>
          </cell>
          <cell r="C4302" t="str">
            <v>SANGLE MOLLET BAMBINO 33-</v>
          </cell>
          <cell r="D4302" t="str">
            <v>39 SOUPLE</v>
          </cell>
          <cell r="E4302" t="e">
            <v>#N/A</v>
          </cell>
          <cell r="F4302" t="str">
            <v>CALF-STRAP BAMBINO 33-39</v>
          </cell>
        </row>
        <row r="4303">
          <cell r="A4303" t="str">
            <v>4380357-C</v>
          </cell>
          <cell r="B4303" t="str">
            <v>4380357-C</v>
          </cell>
          <cell r="C4303" t="str">
            <v>SANGLE DE MOLLET BAMBINO</v>
          </cell>
          <cell r="D4303" t="str">
            <v>27-30 RIGIDE</v>
          </cell>
          <cell r="E4303" t="e">
            <v>#N/A</v>
          </cell>
          <cell r="F4303" t="str">
            <v>CALF-STRAP BAMBINO 27-30</v>
          </cell>
        </row>
        <row r="4304">
          <cell r="A4304" t="str">
            <v>4380358-C</v>
          </cell>
          <cell r="B4304" t="str">
            <v>4380358-C</v>
          </cell>
          <cell r="C4304" t="str">
            <v>SANGLE DE MOLLET BAMBINO</v>
          </cell>
          <cell r="D4304" t="str">
            <v>24 SOUPLE</v>
          </cell>
          <cell r="E4304" t="e">
            <v>#N/A</v>
          </cell>
          <cell r="F4304" t="str">
            <v>CALF-STRAP BAMBINO 24 SOF</v>
          </cell>
        </row>
        <row r="4305">
          <cell r="A4305" t="str">
            <v>4380524-C</v>
          </cell>
          <cell r="B4305" t="str">
            <v>4380524-C</v>
          </cell>
          <cell r="C4305" t="str">
            <v>REPOSE-PIEDS MICRO 3 24 C</v>
          </cell>
          <cell r="D4305" t="str">
            <v>M</v>
          </cell>
          <cell r="E4305" t="e">
            <v>#N/A</v>
          </cell>
          <cell r="F4305" t="str">
            <v>FOOTPLATE MICRO 3 24CM</v>
          </cell>
        </row>
        <row r="4306">
          <cell r="A4306" t="str">
            <v>4380527-C</v>
          </cell>
          <cell r="B4306" t="str">
            <v>4380527-C</v>
          </cell>
          <cell r="C4306" t="str">
            <v>REPOSE-PIEDS MICRO 3 27 C</v>
          </cell>
          <cell r="D4306" t="str">
            <v>M</v>
          </cell>
          <cell r="E4306" t="e">
            <v>#N/A</v>
          </cell>
          <cell r="F4306" t="str">
            <v>FOOTPLATE MICRO 3 27CM</v>
          </cell>
        </row>
        <row r="4307">
          <cell r="A4307" t="str">
            <v>4380534-C</v>
          </cell>
          <cell r="B4307" t="str">
            <v>4380534-C</v>
          </cell>
          <cell r="C4307" t="str">
            <v>RUBAN ANTIDÉRAPANT MICRO</v>
          </cell>
          <cell r="D4307" t="str">
            <v>3 24 CM</v>
          </cell>
          <cell r="E4307" t="e">
            <v>#N/A</v>
          </cell>
          <cell r="F4307" t="str">
            <v>ANTI-SLIP TAPE MICRO 3 24</v>
          </cell>
        </row>
        <row r="4308">
          <cell r="A4308" t="str">
            <v>4380535-C</v>
          </cell>
          <cell r="B4308" t="str">
            <v>4380535-C</v>
          </cell>
          <cell r="C4308" t="str">
            <v>REPOSE-PIEDS ARTICULÉ ROT</v>
          </cell>
          <cell r="D4308" t="str">
            <v>ATIF MICRO 3</v>
          </cell>
          <cell r="E4308" t="e">
            <v>#N/A</v>
          </cell>
          <cell r="F4308" t="str">
            <v>JOINT ROTATABLE FOOTPLATE</v>
          </cell>
        </row>
        <row r="4309">
          <cell r="A4309" t="str">
            <v>4380536-C</v>
          </cell>
          <cell r="B4309" t="str">
            <v>4380536-C</v>
          </cell>
          <cell r="C4309" t="str">
            <v>ÉCROU REPOSE-PIEDS MICRO</v>
          </cell>
          <cell r="D4309" t="str">
            <v>3</v>
          </cell>
          <cell r="E4309" t="e">
            <v>#N/A</v>
          </cell>
          <cell r="F4309" t="str">
            <v>NUT FOOTPLATE MICRO 3</v>
          </cell>
        </row>
        <row r="4310">
          <cell r="A4310" t="str">
            <v>4391101-C</v>
          </cell>
          <cell r="B4310" t="str">
            <v>4391101-C</v>
          </cell>
          <cell r="C4310" t="str">
            <v>REPOSE-PIEDS SWING S3 PAR</v>
          </cell>
          <cell r="D4310" t="str">
            <v>TIE SUPÉRIEURE GAUCHE</v>
          </cell>
          <cell r="E4310" t="e">
            <v>#N/A</v>
          </cell>
          <cell r="F4310" t="str">
            <v>FOOTREST SWING S3 LEFT UP</v>
          </cell>
        </row>
        <row r="4311">
          <cell r="A4311" t="str">
            <v>4391102-C</v>
          </cell>
          <cell r="B4311" t="str">
            <v>4391102-C</v>
          </cell>
          <cell r="C4311" t="str">
            <v>REPOSE-PIEDS SWING S3 PAR</v>
          </cell>
          <cell r="D4311" t="str">
            <v>TIE SUPÉRIEURE DROITE</v>
          </cell>
          <cell r="E4311" t="e">
            <v>#N/A</v>
          </cell>
          <cell r="F4311" t="str">
            <v>FOOTREST SWING S3 RIGHT U</v>
          </cell>
        </row>
        <row r="4312">
          <cell r="A4312" t="str">
            <v>4391103-C</v>
          </cell>
          <cell r="B4312" t="str">
            <v>4391103-C</v>
          </cell>
          <cell r="C4312" t="str">
            <v>REPOSE-PIEDS SWING S3 GAU</v>
          </cell>
          <cell r="D4312" t="str">
            <v>CHE COMPLET 33/36</v>
          </cell>
          <cell r="E4312" t="e">
            <v>#N/A</v>
          </cell>
          <cell r="F4312" t="str">
            <v>FOOTREST SWING S3 LEFT CO</v>
          </cell>
        </row>
        <row r="4313">
          <cell r="A4313" t="str">
            <v>4391104-C</v>
          </cell>
          <cell r="B4313" t="str">
            <v>4391104-C</v>
          </cell>
          <cell r="C4313" t="str">
            <v>REPOSE-PIEDS SWING S3 DRO</v>
          </cell>
          <cell r="D4313" t="str">
            <v>ITE COMPLET 33/36</v>
          </cell>
          <cell r="E4313" t="e">
            <v>#N/A</v>
          </cell>
          <cell r="F4313" t="str">
            <v>FOOTREST SWING S3 RIGHT C</v>
          </cell>
        </row>
        <row r="4314">
          <cell r="A4314" t="str">
            <v>4391105-C</v>
          </cell>
          <cell r="B4314" t="str">
            <v>4391105-C</v>
          </cell>
          <cell r="C4314" t="str">
            <v>REPOSE-PIEDS SWING S3 GAU</v>
          </cell>
          <cell r="D4314" t="str">
            <v>CHE COMPLET 39/42</v>
          </cell>
          <cell r="E4314" t="e">
            <v>#N/A</v>
          </cell>
          <cell r="F4314" t="str">
            <v>FOOTREST SWING S3 LEFT CO</v>
          </cell>
        </row>
        <row r="4315">
          <cell r="A4315" t="str">
            <v>4391106-C</v>
          </cell>
          <cell r="B4315" t="str">
            <v>4391106-C</v>
          </cell>
          <cell r="C4315" t="str">
            <v>REPOSE-PIEDS SWING S3 DRO</v>
          </cell>
          <cell r="D4315" t="str">
            <v>ITE COMPLET 39/42</v>
          </cell>
          <cell r="E4315" t="e">
            <v>#N/A</v>
          </cell>
          <cell r="F4315" t="str">
            <v>FOOTREST SWING S3 RIGHT C</v>
          </cell>
        </row>
        <row r="4316">
          <cell r="A4316" t="str">
            <v>4391107-C</v>
          </cell>
          <cell r="B4316" t="str">
            <v>4391107-C</v>
          </cell>
          <cell r="C4316" t="str">
            <v>REPOSE-PIEDS SWING S3 GAU</v>
          </cell>
          <cell r="D4316" t="str">
            <v>CHE COMPLET 45</v>
          </cell>
          <cell r="E4316" t="e">
            <v>#N/A</v>
          </cell>
          <cell r="F4316" t="str">
            <v>FOOTREST SWING S3 LEFT CO</v>
          </cell>
        </row>
        <row r="4317">
          <cell r="A4317" t="str">
            <v>4391108-C</v>
          </cell>
          <cell r="B4317" t="str">
            <v>4391108-C</v>
          </cell>
          <cell r="C4317" t="str">
            <v>REPOSE-PIEDS SWING S3 DRO</v>
          </cell>
          <cell r="D4317" t="str">
            <v>ITE COMPLET 45</v>
          </cell>
          <cell r="E4317" t="e">
            <v>#N/A</v>
          </cell>
          <cell r="F4317" t="str">
            <v>FOOTREST SWING S3 RIGHT C</v>
          </cell>
        </row>
        <row r="4318">
          <cell r="A4318" t="str">
            <v>4391109-C</v>
          </cell>
          <cell r="B4318" t="str">
            <v>4391109-C</v>
          </cell>
          <cell r="C4318" t="str">
            <v>REPOSE-PIEDS SWING S3 GAU</v>
          </cell>
          <cell r="D4318" t="str">
            <v>CHE COMPLET 50</v>
          </cell>
          <cell r="E4318" t="e">
            <v>#N/A</v>
          </cell>
          <cell r="F4318" t="str">
            <v>FOOTREST SWING S3 LEFT CO</v>
          </cell>
        </row>
        <row r="4319">
          <cell r="A4319" t="str">
            <v>4391110-C</v>
          </cell>
          <cell r="B4319" t="str">
            <v>4391110-C</v>
          </cell>
          <cell r="C4319" t="str">
            <v>REPOSE-PIEDS SWING S3 DRO</v>
          </cell>
          <cell r="D4319" t="str">
            <v>ITE COMPLET 50</v>
          </cell>
          <cell r="E4319" t="e">
            <v>#N/A</v>
          </cell>
          <cell r="F4319" t="str">
            <v>FOOTREST SWING S3 RIGHT C</v>
          </cell>
        </row>
        <row r="4320">
          <cell r="A4320" t="str">
            <v>4391111-C</v>
          </cell>
          <cell r="B4320" t="str">
            <v>4391111-C</v>
          </cell>
          <cell r="C4320" t="str">
            <v>REPOSE-PIEDS SWING S3 G S</v>
          </cell>
          <cell r="D4320" t="str">
            <v>ANS APPUI-PIED NON PEINT</v>
          </cell>
          <cell r="E4320" t="e">
            <v>#N/A</v>
          </cell>
          <cell r="F4320" t="str">
            <v>FOOTREST SWING S3 LEFT WI</v>
          </cell>
        </row>
        <row r="4321">
          <cell r="A4321" t="str">
            <v>4391112-C</v>
          </cell>
          <cell r="B4321" t="str">
            <v>4391112-C</v>
          </cell>
          <cell r="C4321" t="str">
            <v>REPOSE-PIEDS SWING S3 D S</v>
          </cell>
          <cell r="D4321" t="str">
            <v>ANS APPUI-PIED NON PEINT</v>
          </cell>
          <cell r="E4321" t="e">
            <v>#N/A</v>
          </cell>
          <cell r="F4321" t="str">
            <v>FOOTREST SWING S3 RIGHT W</v>
          </cell>
        </row>
        <row r="4322">
          <cell r="A4322" t="str">
            <v>4391133-C</v>
          </cell>
          <cell r="B4322" t="str">
            <v>4391133-C</v>
          </cell>
          <cell r="C4322" t="str">
            <v>REPOSE-PIEDS SWING S3 PAI</v>
          </cell>
          <cell r="D4322" t="str">
            <v>RE COMPL. 33/36</v>
          </cell>
          <cell r="E4322" t="e">
            <v>#N/A</v>
          </cell>
          <cell r="F4322" t="str">
            <v>FOOTREST SWING S3 PAIR CO</v>
          </cell>
        </row>
        <row r="4323">
          <cell r="A4323" t="str">
            <v>4391139-C</v>
          </cell>
          <cell r="B4323" t="str">
            <v>4391139-C</v>
          </cell>
          <cell r="C4323" t="str">
            <v>REPOSE-PIEDS SWING S3 PAI</v>
          </cell>
          <cell r="D4323" t="str">
            <v>RE COMPL. 39/42</v>
          </cell>
          <cell r="E4323" t="e">
            <v>#N/A</v>
          </cell>
          <cell r="F4323" t="str">
            <v>FOOTREST SWING S3 PAIR CO</v>
          </cell>
        </row>
        <row r="4324">
          <cell r="A4324" t="str">
            <v>4391145-C</v>
          </cell>
          <cell r="B4324" t="str">
            <v>4391145-C</v>
          </cell>
          <cell r="C4324" t="str">
            <v>REPOSE-PIEDS SWING S3 PAI</v>
          </cell>
          <cell r="D4324" t="str">
            <v>RE COMPL. 45</v>
          </cell>
          <cell r="E4324" t="e">
            <v>#N/A</v>
          </cell>
          <cell r="F4324" t="str">
            <v>FOOTREST SWING S3 PAIR CO</v>
          </cell>
        </row>
        <row r="4325">
          <cell r="A4325" t="str">
            <v>4391150-C</v>
          </cell>
          <cell r="B4325" t="str">
            <v>4391150-C</v>
          </cell>
          <cell r="C4325" t="str">
            <v>REPOSE-PIEDS SWING S3 PAI</v>
          </cell>
          <cell r="D4325" t="str">
            <v>RE COMPL. 50</v>
          </cell>
          <cell r="E4325" t="e">
            <v>#N/A</v>
          </cell>
          <cell r="F4325" t="str">
            <v>FOOTREST SWING S3 PAIR CO</v>
          </cell>
        </row>
        <row r="4326">
          <cell r="A4326" t="str">
            <v>4391233-C</v>
          </cell>
          <cell r="B4326" t="str">
            <v>4391233-C</v>
          </cell>
          <cell r="C4326" t="str">
            <v>REPOSE-PIEDS SWING S3 PAI</v>
          </cell>
          <cell r="D4326" t="str">
            <v>RE COMPL. 33/36</v>
          </cell>
          <cell r="E4326" t="e">
            <v>#N/A</v>
          </cell>
          <cell r="F4326" t="str">
            <v>FOOTREST SWING S3 PAIR CO</v>
          </cell>
        </row>
        <row r="4327">
          <cell r="A4327" t="str">
            <v>4391239-C</v>
          </cell>
          <cell r="B4327" t="str">
            <v>4391239-C</v>
          </cell>
          <cell r="C4327" t="str">
            <v>REPOSE-PIEDS SWING S3 PAI</v>
          </cell>
          <cell r="D4327" t="str">
            <v>RE COMPL. 39/42</v>
          </cell>
          <cell r="E4327" t="e">
            <v>#N/A</v>
          </cell>
          <cell r="F4327" t="str">
            <v>FOOTREST SWING S3 PAIR CO</v>
          </cell>
        </row>
        <row r="4328">
          <cell r="A4328" t="str">
            <v>4391245-C</v>
          </cell>
          <cell r="B4328" t="str">
            <v>4391245-C</v>
          </cell>
          <cell r="C4328" t="str">
            <v>REPOSE-PIEDS SWING S3 PAI</v>
          </cell>
          <cell r="D4328" t="str">
            <v>RE COMPL. 45</v>
          </cell>
          <cell r="E4328" t="e">
            <v>#N/A</v>
          </cell>
          <cell r="F4328" t="str">
            <v>FOOTREST SWING S3 PAIR CO</v>
          </cell>
        </row>
        <row r="4329">
          <cell r="A4329" t="str">
            <v>4391250-C</v>
          </cell>
          <cell r="B4329" t="str">
            <v>4391250-C</v>
          </cell>
          <cell r="C4329" t="str">
            <v>REPOSE-PIEDS SWING S3 PAI</v>
          </cell>
          <cell r="D4329" t="str">
            <v>RE COMPL. 50</v>
          </cell>
          <cell r="E4329" t="e">
            <v>#N/A</v>
          </cell>
          <cell r="F4329" t="str">
            <v>FOOTREST SWING S3 PAIR CO</v>
          </cell>
        </row>
        <row r="4330">
          <cell r="A4330" t="str">
            <v>4391333-C</v>
          </cell>
          <cell r="B4330" t="str">
            <v>4391333-C</v>
          </cell>
          <cell r="C4330" t="str">
            <v>REPOSE-PIEDS SWING S3 PAI</v>
          </cell>
          <cell r="D4330" t="str">
            <v>RE COMPL. 33/36</v>
          </cell>
          <cell r="E4330" t="e">
            <v>#N/A</v>
          </cell>
          <cell r="F4330" t="str">
            <v>FOOTREST SWING S3 PAIR CO</v>
          </cell>
        </row>
        <row r="4331">
          <cell r="A4331" t="str">
            <v>4391339-C</v>
          </cell>
          <cell r="B4331" t="str">
            <v>4391339-C</v>
          </cell>
          <cell r="C4331" t="str">
            <v>REPOSE-PIEDS SWING S3 PAI</v>
          </cell>
          <cell r="D4331" t="str">
            <v>RE COMPL. 39/42</v>
          </cell>
          <cell r="E4331" t="e">
            <v>#N/A</v>
          </cell>
          <cell r="F4331" t="str">
            <v>FOOTREST SWING S3 PAIR CO</v>
          </cell>
        </row>
        <row r="4332">
          <cell r="A4332" t="str">
            <v>4391345-C</v>
          </cell>
          <cell r="B4332" t="str">
            <v>4391345-C</v>
          </cell>
          <cell r="C4332" t="str">
            <v>REPOSE-PIEDS SWING S3 PAI</v>
          </cell>
          <cell r="D4332" t="str">
            <v>RE COMPL. 45/50</v>
          </cell>
          <cell r="E4332" t="e">
            <v>#N/A</v>
          </cell>
          <cell r="F4332" t="str">
            <v>FOOTREST SWING S3 PAIR CO</v>
          </cell>
        </row>
        <row r="4333">
          <cell r="A4333" t="str">
            <v>4391433-C</v>
          </cell>
          <cell r="B4333" t="str">
            <v>4391433-C</v>
          </cell>
          <cell r="C4333" t="str">
            <v>REPOSE-PIEDS SWING S3 PAI</v>
          </cell>
          <cell r="D4333" t="str">
            <v>RE COMPL. 33/36</v>
          </cell>
          <cell r="E4333" t="e">
            <v>#N/A</v>
          </cell>
          <cell r="F4333" t="str">
            <v>FOOTREST SWING S3 PAIR CO</v>
          </cell>
        </row>
        <row r="4334">
          <cell r="A4334" t="str">
            <v>4391439-C</v>
          </cell>
          <cell r="B4334" t="str">
            <v>4391439-C</v>
          </cell>
          <cell r="C4334" t="str">
            <v>REPOSE-PIEDS SWING S3 PAI</v>
          </cell>
          <cell r="D4334" t="str">
            <v>RE COMPL. 39/42</v>
          </cell>
          <cell r="E4334" t="e">
            <v>#N/A</v>
          </cell>
          <cell r="F4334" t="str">
            <v>FOOTREST SWING S3 PAIR CO</v>
          </cell>
        </row>
        <row r="4335">
          <cell r="A4335" t="str">
            <v>4391445-C</v>
          </cell>
          <cell r="B4335" t="str">
            <v>4391445-C</v>
          </cell>
          <cell r="C4335" t="str">
            <v>REPOSE-PIEDS SWING S3 PAI</v>
          </cell>
          <cell r="D4335" t="str">
            <v>RE COMPL. 45/50</v>
          </cell>
          <cell r="E4335" t="e">
            <v>#N/A</v>
          </cell>
          <cell r="F4335" t="str">
            <v>FOOTREST SWING S3 PAIR CO</v>
          </cell>
        </row>
        <row r="4336">
          <cell r="A4336" t="str">
            <v>4400050-C</v>
          </cell>
          <cell r="B4336" t="str">
            <v>4400050-C</v>
          </cell>
          <cell r="C4336" t="str">
            <v>PROTECTION LATÉRALE M3 CP</v>
          </cell>
          <cell r="D4336" t="str">
            <v>L. AVEC PAIRE FIXATIONS</v>
          </cell>
          <cell r="E4336">
            <v>284.36</v>
          </cell>
          <cell r="F4336" t="str">
            <v>SIDEGUARD M3 CPL W. ATTAC</v>
          </cell>
        </row>
        <row r="4337">
          <cell r="A4337" t="str">
            <v>4400051-C</v>
          </cell>
          <cell r="B4337" t="str">
            <v>4400051-C</v>
          </cell>
          <cell r="C4337" t="str">
            <v>PROTECTION LATÉRALE M3 GA</v>
          </cell>
          <cell r="D4337" t="str">
            <v>UCHE</v>
          </cell>
          <cell r="E4337">
            <v>182.94</v>
          </cell>
          <cell r="F4337" t="str">
            <v>SIDEGUARD M3 LEFT</v>
          </cell>
        </row>
        <row r="4338">
          <cell r="A4338" t="str">
            <v>4400052-C</v>
          </cell>
          <cell r="B4338" t="str">
            <v>4400052-C</v>
          </cell>
          <cell r="C4338" t="str">
            <v>PROTECTION LATÉRALE M3 DR</v>
          </cell>
          <cell r="D4338" t="str">
            <v>OITE</v>
          </cell>
          <cell r="E4338">
            <v>182.94</v>
          </cell>
          <cell r="F4338" t="str">
            <v>SIDEGUARD M3 RIGHT</v>
          </cell>
        </row>
        <row r="4339">
          <cell r="A4339" t="str">
            <v>4400053-C</v>
          </cell>
          <cell r="B4339" t="str">
            <v>4400053-C</v>
          </cell>
          <cell r="C4339" t="str">
            <v>PROTECTION LATÉRALE M3 CP</v>
          </cell>
          <cell r="D4339" t="str">
            <v>L AVEC FIXATION À GAUCHE</v>
          </cell>
          <cell r="E4339">
            <v>284.36</v>
          </cell>
          <cell r="F4339" t="str">
            <v>SIDEGUARD M3 CPL W. ATTAC</v>
          </cell>
        </row>
        <row r="4340">
          <cell r="A4340" t="str">
            <v>4401013-C</v>
          </cell>
          <cell r="B4340" t="str">
            <v>4401013-C</v>
          </cell>
          <cell r="C4340" t="str">
            <v>PROTECTION LATÉRALE S3/U3</v>
          </cell>
          <cell r="D4340" t="str">
            <v xml:space="preserve"> GAUCHE AVEC FIXATION</v>
          </cell>
          <cell r="E4340">
            <v>284.36</v>
          </cell>
          <cell r="F4340" t="str">
            <v>SIDE GUARD S3/U3 LEFT W.</v>
          </cell>
        </row>
        <row r="4341">
          <cell r="A4341" t="str">
            <v>4401014-C</v>
          </cell>
          <cell r="B4341" t="str">
            <v>4401014-C</v>
          </cell>
          <cell r="C4341" t="str">
            <v>PROTECTION LATÉRALE S3/U3</v>
          </cell>
          <cell r="D4341" t="str">
            <v xml:space="preserve"> DROITE AVEC FIXATION</v>
          </cell>
          <cell r="E4341">
            <v>284.36</v>
          </cell>
          <cell r="F4341" t="str">
            <v>SIDE GUARD S3/ U3 RIGHT W</v>
          </cell>
        </row>
        <row r="4342">
          <cell r="A4342" t="str">
            <v>4401020-C</v>
          </cell>
          <cell r="B4342" t="str">
            <v>4401020-C</v>
          </cell>
          <cell r="C4342" t="str">
            <v>GALET PROTECTION LATÉRALE</v>
          </cell>
          <cell r="D4342" t="str">
            <v xml:space="preserve"> ARRIÈRE S3</v>
          </cell>
          <cell r="E4342">
            <v>18.96</v>
          </cell>
          <cell r="F4342" t="str">
            <v>ROLL REAR SIDEGUARD S3</v>
          </cell>
        </row>
        <row r="4343">
          <cell r="A4343" t="str">
            <v>4401200-C</v>
          </cell>
          <cell r="B4343" t="str">
            <v>4401200-C</v>
          </cell>
          <cell r="C4343" t="str">
            <v>ACCOUDOIR S3/U3 CPL 24" P</v>
          </cell>
          <cell r="D4343" t="str">
            <v>AIRE</v>
          </cell>
          <cell r="E4343">
            <v>478.67</v>
          </cell>
          <cell r="F4343" t="str">
            <v>ARMREST S3/U3 CPL 24" PAI</v>
          </cell>
        </row>
        <row r="4344">
          <cell r="A4344" t="str">
            <v>4401201-C</v>
          </cell>
          <cell r="B4344" t="str">
            <v>4401201-C</v>
          </cell>
          <cell r="C4344" t="str">
            <v>ACCOUDOIR S3/U3 24" À GAU</v>
          </cell>
          <cell r="D4344" t="str">
            <v>CHE</v>
          </cell>
          <cell r="E4344">
            <v>239.81</v>
          </cell>
          <cell r="F4344" t="str">
            <v>ARMREST S3/U3 24" LEFT</v>
          </cell>
        </row>
        <row r="4345">
          <cell r="A4345" t="str">
            <v>4401202-C</v>
          </cell>
          <cell r="B4345" t="str">
            <v>4401202-C</v>
          </cell>
          <cell r="C4345" t="str">
            <v>ACCOUDOIR S3/U3 24" À DRO</v>
          </cell>
          <cell r="D4345" t="str">
            <v>ITE</v>
          </cell>
          <cell r="E4345">
            <v>239.81</v>
          </cell>
          <cell r="F4345" t="str">
            <v>ARMREST S3/U3 24" RIGHT</v>
          </cell>
        </row>
        <row r="4346">
          <cell r="A4346" t="str">
            <v>4401251-C</v>
          </cell>
          <cell r="B4346" t="str">
            <v>4401251-C</v>
          </cell>
          <cell r="C4346" t="str">
            <v>COUSSIN EN GEL ADHÉSIF 19</v>
          </cell>
          <cell r="D4346" t="str">
            <v>0*50*10 MM PAIRE</v>
          </cell>
          <cell r="E4346">
            <v>239.81</v>
          </cell>
          <cell r="F4346" t="str">
            <v>GEL PAD STICK-ON 190*50*1</v>
          </cell>
        </row>
        <row r="4347">
          <cell r="A4347" t="str">
            <v>4401252-C</v>
          </cell>
          <cell r="B4347" t="str">
            <v>4401252-C</v>
          </cell>
          <cell r="C4347" t="str">
            <v>COUSSINNET EN GEL ADHÉSIF</v>
          </cell>
          <cell r="D4347" t="str">
            <v xml:space="preserve"> 190*50*10 MM PIÈCE</v>
          </cell>
          <cell r="E4347">
            <v>239.81</v>
          </cell>
          <cell r="F4347" t="str">
            <v>GEL PAD STICK-ON 190*50*1</v>
          </cell>
        </row>
        <row r="4348">
          <cell r="A4348" t="str">
            <v>4401300-C</v>
          </cell>
          <cell r="B4348" t="str">
            <v>4401300-C</v>
          </cell>
          <cell r="C4348" t="str">
            <v>ACCOUDOIR S3/U3 26" CPL,</v>
          </cell>
          <cell r="D4348" t="str">
            <v>PAIRE</v>
          </cell>
          <cell r="E4348">
            <v>478.67</v>
          </cell>
          <cell r="F4348" t="str">
            <v>ARMREST S3/U3 26" CPL PAI</v>
          </cell>
        </row>
        <row r="4349">
          <cell r="A4349" t="str">
            <v>4401301-C</v>
          </cell>
          <cell r="B4349" t="str">
            <v>4401301-C</v>
          </cell>
          <cell r="C4349" t="str">
            <v>ACCOUDOIR S3/U3 26" À GAU</v>
          </cell>
          <cell r="D4349" t="str">
            <v>CHE</v>
          </cell>
          <cell r="E4349">
            <v>239.81</v>
          </cell>
          <cell r="F4349" t="str">
            <v>ARMREST S3/U3 26" LEFT</v>
          </cell>
        </row>
        <row r="4350">
          <cell r="A4350" t="str">
            <v>4401302-C</v>
          </cell>
          <cell r="B4350" t="str">
            <v>4401302-C</v>
          </cell>
          <cell r="C4350" t="str">
            <v>ACCOUDOIR S3/U3 26" À DRO</v>
          </cell>
          <cell r="D4350" t="str">
            <v>ITE</v>
          </cell>
          <cell r="E4350">
            <v>239.81</v>
          </cell>
          <cell r="F4350" t="str">
            <v>ARMREST S3/U3 26" RIGHT</v>
          </cell>
        </row>
        <row r="4351">
          <cell r="A4351" t="str">
            <v>4401400-C</v>
          </cell>
          <cell r="B4351" t="str">
            <v>4401400-C</v>
          </cell>
          <cell r="C4351" t="str">
            <v>ACCOUDOIR B3 AVEC PROTECT</v>
          </cell>
          <cell r="D4351" t="str">
            <v>ION LATÉRALE CPL, PAIRE</v>
          </cell>
          <cell r="E4351">
            <v>561.14</v>
          </cell>
          <cell r="F4351" t="str">
            <v>ARM SUPPORT B3 W SIDEGUAR</v>
          </cell>
        </row>
        <row r="4352">
          <cell r="A4352" t="str">
            <v>4401410-C</v>
          </cell>
          <cell r="B4352" t="str">
            <v>4401410-C</v>
          </cell>
          <cell r="C4352" t="str">
            <v>SUPPORT ACCOUDOIR B3 COUR</v>
          </cell>
          <cell r="D4352" t="str">
            <v>T CACHE LATÉRAL CPL PAIRE</v>
          </cell>
          <cell r="E4352">
            <v>561.14</v>
          </cell>
          <cell r="F4352" t="str">
            <v>ARMSUPPORT B3 SHORT SGUAR</v>
          </cell>
        </row>
        <row r="4353">
          <cell r="A4353" t="str">
            <v>4402430-C</v>
          </cell>
          <cell r="B4353" t="str">
            <v>4402430-C</v>
          </cell>
          <cell r="C4353" t="str">
            <v>PROTECTION LATÉRALE S3 24</v>
          </cell>
          <cell r="D4353" t="str">
            <v>" CPL PAIRE</v>
          </cell>
          <cell r="E4353">
            <v>284.36</v>
          </cell>
          <cell r="F4353" t="str">
            <v>SIDEGUARD S3 24" CPL PAIR</v>
          </cell>
        </row>
        <row r="4354">
          <cell r="A4354" t="str">
            <v>4402433-C</v>
          </cell>
          <cell r="B4354" t="str">
            <v>4402433-C</v>
          </cell>
          <cell r="C4354" t="str">
            <v>PROTECTION LATÉRALE S3 PO</v>
          </cell>
          <cell r="D4354" t="str">
            <v>UR S3/X 24-25" GAUCHE</v>
          </cell>
          <cell r="E4354">
            <v>143.13</v>
          </cell>
          <cell r="F4354" t="str">
            <v>SIDEGUARD S3 FOR S3/X 24-</v>
          </cell>
        </row>
        <row r="4355">
          <cell r="A4355" t="str">
            <v>4402434-C</v>
          </cell>
          <cell r="B4355" t="str">
            <v>4402434-C</v>
          </cell>
          <cell r="C4355" t="str">
            <v>PROTECTION LATÉRALE S3 PO</v>
          </cell>
          <cell r="D4355" t="str">
            <v>UR S3/X 24-25" DROITE</v>
          </cell>
          <cell r="E4355">
            <v>143.13</v>
          </cell>
          <cell r="F4355" t="str">
            <v>SIDEGUARD S3 FOR S3/X 24-</v>
          </cell>
        </row>
        <row r="4356">
          <cell r="A4356" t="str">
            <v>4402470-C</v>
          </cell>
          <cell r="B4356" t="str">
            <v>4402470-C</v>
          </cell>
          <cell r="C4356" t="str">
            <v>PROTECTION LATÉRALE S3 (X</v>
          </cell>
          <cell r="D4356" t="str">
            <v>) 24" PAIRE COMPLÈTE</v>
          </cell>
          <cell r="E4356">
            <v>284.36</v>
          </cell>
          <cell r="F4356" t="str">
            <v>SIDEGUARD S3 (X) 24" CPL</v>
          </cell>
        </row>
        <row r="4357">
          <cell r="A4357" t="str">
            <v>4402530-C</v>
          </cell>
          <cell r="B4357" t="str">
            <v>4402530-C</v>
          </cell>
          <cell r="C4357" t="str">
            <v>PROTECTION LATÉRALE S3 25</v>
          </cell>
          <cell r="D4357" t="str">
            <v>" PAIRE COMPLÈTE</v>
          </cell>
          <cell r="E4357">
            <v>284.36</v>
          </cell>
          <cell r="F4357" t="str">
            <v>SIDEGUARD S3 25" CPL PAIR</v>
          </cell>
        </row>
        <row r="4358">
          <cell r="A4358" t="str">
            <v>4402570-C</v>
          </cell>
          <cell r="B4358" t="str">
            <v>4402570-C</v>
          </cell>
          <cell r="C4358" t="str">
            <v>PROTECTION LATÉRALE S3 (X</v>
          </cell>
          <cell r="D4358" t="str">
            <v>) 25" PAIRE COMPLÈTE</v>
          </cell>
          <cell r="E4358">
            <v>284.36</v>
          </cell>
          <cell r="F4358" t="str">
            <v>SIDEGUARD S3 (X) 25" CPL</v>
          </cell>
        </row>
        <row r="4359">
          <cell r="A4359" t="str">
            <v>4402630-C</v>
          </cell>
          <cell r="B4359" t="str">
            <v>4402630-C</v>
          </cell>
          <cell r="C4359" t="str">
            <v>PROTECTION LATÉRALE S3 26</v>
          </cell>
          <cell r="D4359" t="str">
            <v>" PAIRE COMPLÈTE</v>
          </cell>
          <cell r="E4359">
            <v>284.36</v>
          </cell>
          <cell r="F4359" t="str">
            <v>SIDEGUARD S3 26" CPL PAIR</v>
          </cell>
        </row>
        <row r="4360">
          <cell r="A4360" t="str">
            <v>4402633-C</v>
          </cell>
          <cell r="B4360" t="str">
            <v>4402633-C</v>
          </cell>
          <cell r="C4360" t="str">
            <v>PROTECTION LATÉRALE S3 PO</v>
          </cell>
          <cell r="D4360" t="str">
            <v>UR S3/X 26" G</v>
          </cell>
          <cell r="E4360">
            <v>143.13</v>
          </cell>
          <cell r="F4360" t="str">
            <v>SIDEGUARD S3 FOR S3/X 26"</v>
          </cell>
        </row>
        <row r="4361">
          <cell r="A4361" t="str">
            <v>4402634-C</v>
          </cell>
          <cell r="B4361" t="str">
            <v>4402634-C</v>
          </cell>
          <cell r="C4361" t="str">
            <v>PROTECTION LATÉRALE S3 PO</v>
          </cell>
          <cell r="D4361" t="str">
            <v>UR S3/X 26" D</v>
          </cell>
          <cell r="E4361">
            <v>143.13</v>
          </cell>
          <cell r="F4361" t="str">
            <v>SIDEGUARD S3 FOR S3/X 26"</v>
          </cell>
        </row>
        <row r="4362">
          <cell r="A4362" t="str">
            <v>4402670-C</v>
          </cell>
          <cell r="B4362" t="str">
            <v>4402670-C</v>
          </cell>
          <cell r="C4362" t="str">
            <v>PROTECTION LATÉRALE S3 (X</v>
          </cell>
          <cell r="D4362" t="str">
            <v>) 26" PAIRE COMPLÈTE</v>
          </cell>
          <cell r="E4362">
            <v>284.36</v>
          </cell>
          <cell r="F4362" t="str">
            <v>SIDEGUARD S3 (X) 26" CPL</v>
          </cell>
        </row>
        <row r="4363">
          <cell r="A4363" t="str">
            <v>4410008-C</v>
          </cell>
          <cell r="B4363" t="str">
            <v>4410008-C</v>
          </cell>
          <cell r="C4363" t="str">
            <v>PROTECTION LATÉRALE BAMBI</v>
          </cell>
          <cell r="D4363" t="str">
            <v>NO 22" CPL DROITE</v>
          </cell>
          <cell r="E4363">
            <v>284.36</v>
          </cell>
          <cell r="F4363" t="str">
            <v>SIDEGUARD BAMBINO 22" CPL</v>
          </cell>
        </row>
        <row r="4364">
          <cell r="A4364" t="str">
            <v>4410009-C</v>
          </cell>
          <cell r="B4364" t="str">
            <v>4410009-C</v>
          </cell>
          <cell r="C4364" t="str">
            <v>PROTECTION LATÉRALE BAMBI</v>
          </cell>
          <cell r="D4364" t="str">
            <v>NO 22" CPL GAUCHE</v>
          </cell>
          <cell r="E4364">
            <v>284.36</v>
          </cell>
          <cell r="F4364" t="str">
            <v>SIDEGUARD BAMBINO 22" CPL</v>
          </cell>
        </row>
        <row r="4365">
          <cell r="A4365" t="str">
            <v>4410010-C</v>
          </cell>
          <cell r="B4365" t="str">
            <v>4410010-C</v>
          </cell>
          <cell r="C4365" t="str">
            <v>PROTECTION LATÉRALE BAMBI</v>
          </cell>
          <cell r="D4365" t="str">
            <v>NO 22" CPL PAIRE</v>
          </cell>
          <cell r="E4365">
            <v>284.36</v>
          </cell>
          <cell r="F4365" t="str">
            <v>SIDEGUARD BAMBINO 22" CPL</v>
          </cell>
        </row>
        <row r="4366">
          <cell r="A4366" t="str">
            <v>4410015-C</v>
          </cell>
          <cell r="B4366" t="str">
            <v>4410015-C</v>
          </cell>
          <cell r="C4366" t="str">
            <v>PROTECTION LATÉRALE BAMBI</v>
          </cell>
          <cell r="D4366" t="str">
            <v>NO 20" PAIRE</v>
          </cell>
          <cell r="E4366">
            <v>284.36</v>
          </cell>
          <cell r="F4366" t="str">
            <v>SIDEGUARD BAMBINO 20" PAI</v>
          </cell>
        </row>
        <row r="4367">
          <cell r="A4367" t="str">
            <v>4410016-C</v>
          </cell>
          <cell r="B4367" t="str">
            <v>4410016-C</v>
          </cell>
          <cell r="C4367" t="str">
            <v>PROTECTION LATÉRALE BAMBI</v>
          </cell>
          <cell r="D4367" t="str">
            <v>NO 20" DROITE</v>
          </cell>
          <cell r="E4367">
            <v>143.13</v>
          </cell>
          <cell r="F4367" t="str">
            <v>SIDEGUARD BAMBINO 20" RIG</v>
          </cell>
        </row>
        <row r="4368">
          <cell r="A4368" t="str">
            <v>4410017-C</v>
          </cell>
          <cell r="B4368" t="str">
            <v>4410017-C</v>
          </cell>
          <cell r="C4368" t="str">
            <v>PROTECTION LATÉRALE BAMBI</v>
          </cell>
          <cell r="D4368" t="str">
            <v>NO 20" GAUCHE</v>
          </cell>
          <cell r="E4368">
            <v>143.13</v>
          </cell>
          <cell r="F4368" t="str">
            <v>SIDEGUARD BAMBINO 20" LEF</v>
          </cell>
        </row>
        <row r="4369">
          <cell r="A4369" t="str">
            <v>4410110-C</v>
          </cell>
          <cell r="B4369" t="str">
            <v>4410110-C</v>
          </cell>
          <cell r="C4369" t="str">
            <v>PROTECTION LATÉRALE BAMBI</v>
          </cell>
          <cell r="D4369" t="str">
            <v>NO 22" HIVER PAIRE</v>
          </cell>
          <cell r="E4369">
            <v>284.36</v>
          </cell>
          <cell r="F4369" t="str">
            <v>SIDEGUARD BAMBINO 22" WIN</v>
          </cell>
        </row>
        <row r="4370">
          <cell r="A4370" t="str">
            <v>4410111-C</v>
          </cell>
          <cell r="B4370" t="str">
            <v>4410111-C</v>
          </cell>
          <cell r="C4370" t="str">
            <v>PROTECTION LATÉRALE BAMBI</v>
          </cell>
          <cell r="D4370" t="str">
            <v>NO 22" HIVER DROITE</v>
          </cell>
          <cell r="E4370">
            <v>143.13</v>
          </cell>
          <cell r="F4370" t="str">
            <v>SIDEGUARD BAMBINO 22" WIN</v>
          </cell>
        </row>
        <row r="4371">
          <cell r="A4371" t="str">
            <v>4410112-C</v>
          </cell>
          <cell r="B4371" t="str">
            <v>4410112-C</v>
          </cell>
          <cell r="C4371" t="str">
            <v>PROTECTION LATÉRALE BAMBI</v>
          </cell>
          <cell r="D4371" t="str">
            <v>NO 22" HIVER GAUCHE</v>
          </cell>
          <cell r="E4371">
            <v>143.13</v>
          </cell>
          <cell r="F4371" t="str">
            <v>SIDEGUARD BAMBINO 22" WIN</v>
          </cell>
        </row>
        <row r="4372">
          <cell r="A4372" t="str">
            <v>4410115-C</v>
          </cell>
          <cell r="B4372" t="str">
            <v>4410115-C</v>
          </cell>
          <cell r="C4372" t="str">
            <v>PROTECTIONS LATÉRALES BAM</v>
          </cell>
          <cell r="D4372" t="str">
            <v>BINO HIVER 20"</v>
          </cell>
          <cell r="E4372">
            <v>284.36</v>
          </cell>
          <cell r="F4372" t="str">
            <v>SIDEGUARDS BAMBINO WINTER</v>
          </cell>
        </row>
        <row r="4373">
          <cell r="A4373" t="str">
            <v>4410116-C</v>
          </cell>
          <cell r="B4373" t="str">
            <v>4410116-C</v>
          </cell>
          <cell r="C4373" t="str">
            <v>PROTECTION LATÉRALE BAMBI</v>
          </cell>
          <cell r="D4373" t="str">
            <v>NO 20" HIVER DROITE</v>
          </cell>
          <cell r="E4373">
            <v>143.13</v>
          </cell>
          <cell r="F4373" t="str">
            <v>SIDEGUARD BAMBINO 20" WIN</v>
          </cell>
        </row>
        <row r="4374">
          <cell r="A4374" t="str">
            <v>4410117-C</v>
          </cell>
          <cell r="B4374" t="str">
            <v>4410117-C</v>
          </cell>
          <cell r="C4374" t="str">
            <v>PROTECTION LATÉRALE BAMBI</v>
          </cell>
          <cell r="D4374" t="str">
            <v>NO 20" HIVER GAUCHE</v>
          </cell>
          <cell r="E4374">
            <v>143.13</v>
          </cell>
          <cell r="F4374" t="str">
            <v>SIDEGUARD BAMBINO 20"  WI</v>
          </cell>
        </row>
        <row r="4375">
          <cell r="A4375" t="str">
            <v>4410310-C</v>
          </cell>
          <cell r="B4375" t="str">
            <v>4410310-C</v>
          </cell>
          <cell r="C4375" t="str">
            <v>PROTECTION LATÉRALE BAMBI</v>
          </cell>
          <cell r="D4375" t="str">
            <v>NO 24" HIVER PAIRE</v>
          </cell>
          <cell r="E4375">
            <v>284.36</v>
          </cell>
          <cell r="F4375" t="str">
            <v>SIDEGUARD BAMBINO 24" WIN</v>
          </cell>
        </row>
        <row r="4376">
          <cell r="A4376" t="str">
            <v>4410311-C</v>
          </cell>
          <cell r="B4376" t="str">
            <v>4410311-C</v>
          </cell>
          <cell r="C4376" t="str">
            <v>PROTECTION LATÉRALE BAMBI</v>
          </cell>
          <cell r="D4376" t="str">
            <v>NO 24" HIVER DROITE</v>
          </cell>
          <cell r="E4376">
            <v>143.13</v>
          </cell>
          <cell r="F4376" t="str">
            <v>SIDEGUARD BAMBINO 24" WIN</v>
          </cell>
        </row>
        <row r="4377">
          <cell r="A4377" t="str">
            <v>4410312-C</v>
          </cell>
          <cell r="B4377" t="str">
            <v>4410312-C</v>
          </cell>
          <cell r="C4377" t="str">
            <v>PROTECTION LATÉRALE BAMBI</v>
          </cell>
          <cell r="D4377" t="str">
            <v>NO 24" HIVER GAUCHE</v>
          </cell>
          <cell r="E4377">
            <v>143.13</v>
          </cell>
          <cell r="F4377" t="str">
            <v>SIDEGUARD BAMBINO 24" WIN</v>
          </cell>
        </row>
        <row r="4378">
          <cell r="A4378" t="str">
            <v>4410410-C</v>
          </cell>
          <cell r="B4378" t="str">
            <v>4410410-C</v>
          </cell>
          <cell r="C4378" t="str">
            <v>PROTECTION LATÉRALE BAMBI</v>
          </cell>
          <cell r="D4378" t="str">
            <v>NO 24" PAIRE</v>
          </cell>
          <cell r="E4378">
            <v>284.36</v>
          </cell>
          <cell r="F4378" t="str">
            <v>SIDEGUARD BAMBINO 24" PAI</v>
          </cell>
        </row>
        <row r="4379">
          <cell r="A4379" t="str">
            <v>4410411-C</v>
          </cell>
          <cell r="B4379" t="str">
            <v>4410411-C</v>
          </cell>
          <cell r="C4379" t="str">
            <v>PROTECTION LATÉRALE BAMBI</v>
          </cell>
          <cell r="D4379" t="str">
            <v>NO 24" DROITE</v>
          </cell>
          <cell r="E4379">
            <v>143.13</v>
          </cell>
          <cell r="F4379" t="str">
            <v>SIDEGUARD BAMBINO 24" RIG</v>
          </cell>
        </row>
        <row r="4380">
          <cell r="A4380" t="str">
            <v>4410412-C</v>
          </cell>
          <cell r="B4380" t="str">
            <v>4410412-C</v>
          </cell>
          <cell r="C4380" t="str">
            <v>PROTECTION LATÉRALE BAMBI</v>
          </cell>
          <cell r="D4380" t="str">
            <v>NO 24" GAUCHE</v>
          </cell>
          <cell r="E4380">
            <v>143.13</v>
          </cell>
          <cell r="F4380" t="str">
            <v>SIDEGUARD BAMBINO 24" LEF</v>
          </cell>
        </row>
        <row r="4381">
          <cell r="A4381" t="str">
            <v>4420010-C</v>
          </cell>
          <cell r="B4381" t="str">
            <v>4420010-C</v>
          </cell>
          <cell r="C4381" t="str">
            <v>PROTECTIONS LATÉRALES AVE</v>
          </cell>
          <cell r="D4381" t="str">
            <v>C PAIRE DE CACHES</v>
          </cell>
          <cell r="E4381">
            <v>284.36</v>
          </cell>
          <cell r="F4381" t="str">
            <v>SIDEGUARDS WITH COVER PAI</v>
          </cell>
        </row>
        <row r="4382">
          <cell r="A4382" t="str">
            <v>4420011-C</v>
          </cell>
          <cell r="B4382" t="str">
            <v>4420011-C</v>
          </cell>
          <cell r="C4382" t="str">
            <v>PROTECTION LATÉRALE AVEC</v>
          </cell>
          <cell r="D4382" t="str">
            <v>CACHE À DROITE</v>
          </cell>
          <cell r="E4382">
            <v>143.13</v>
          </cell>
          <cell r="F4382" t="str">
            <v>SIDEGUARD WITH COVER RIGH</v>
          </cell>
        </row>
        <row r="4383">
          <cell r="A4383" t="str">
            <v>4420012-C</v>
          </cell>
          <cell r="B4383" t="str">
            <v>4420012-C</v>
          </cell>
          <cell r="C4383" t="str">
            <v>PROTECTION LATÉRALE AVEC</v>
          </cell>
          <cell r="D4383" t="str">
            <v>CACHE À GAUCHE</v>
          </cell>
          <cell r="E4383">
            <v>143.13</v>
          </cell>
          <cell r="F4383" t="str">
            <v>SIDEGUARD WITH COVER LEFT</v>
          </cell>
        </row>
        <row r="4384">
          <cell r="A4384" t="str">
            <v>4420018-C</v>
          </cell>
          <cell r="B4384" t="str">
            <v>4420018-C</v>
          </cell>
          <cell r="C4384" t="str">
            <v>FIXATION DE LA PROTECTION</v>
          </cell>
          <cell r="D4384" t="str">
            <v xml:space="preserve"> LATÉRALE AVEC CACHE</v>
          </cell>
          <cell r="E4384">
            <v>143.13</v>
          </cell>
          <cell r="F4384" t="str">
            <v>ATTACHMENT SIDEGUARD WITH</v>
          </cell>
        </row>
        <row r="4385">
          <cell r="A4385" t="str">
            <v>4420030-C</v>
          </cell>
          <cell r="B4385" t="str">
            <v>4420030-C</v>
          </cell>
          <cell r="C4385" t="str">
            <v>PROTECTIONS LATÉRALES AVE</v>
          </cell>
          <cell r="D4385" t="str">
            <v>C CACHE RALLONGÉ, PAIRE</v>
          </cell>
          <cell r="E4385">
            <v>284.36</v>
          </cell>
          <cell r="F4385" t="str">
            <v>SIDEGUARDS WITH COVER EXT</v>
          </cell>
        </row>
        <row r="4386">
          <cell r="A4386" t="str">
            <v>4420031-C</v>
          </cell>
          <cell r="B4386" t="str">
            <v>4420031-C</v>
          </cell>
          <cell r="C4386" t="str">
            <v>PROTECTION LATÉRALE AVEC</v>
          </cell>
          <cell r="D4386" t="str">
            <v>CACHE À DROITE, RALLONGÉ</v>
          </cell>
          <cell r="E4386">
            <v>143.13</v>
          </cell>
          <cell r="F4386" t="str">
            <v>SIDEGUARD WITH COVER RIGH</v>
          </cell>
        </row>
        <row r="4387">
          <cell r="A4387" t="str">
            <v>4420032-C</v>
          </cell>
          <cell r="B4387" t="str">
            <v>4420032-C</v>
          </cell>
          <cell r="C4387" t="str">
            <v>PROTECTION LATÉRALE AVEC</v>
          </cell>
          <cell r="D4387" t="str">
            <v>CACHE À GAUCHE, RALLONGÉ</v>
          </cell>
          <cell r="E4387">
            <v>143.13</v>
          </cell>
          <cell r="F4387" t="str">
            <v>SIDEGUARD WITH COVER LEFT</v>
          </cell>
        </row>
        <row r="4388">
          <cell r="A4388" t="str">
            <v>4420040-C</v>
          </cell>
          <cell r="B4388" t="str">
            <v>4420040-C</v>
          </cell>
          <cell r="C4388" t="str">
            <v>PROTECTIONS LATÉRALES AVE</v>
          </cell>
          <cell r="D4388" t="str">
            <v>C CACHE 26", PAIRE</v>
          </cell>
          <cell r="E4388">
            <v>284.36</v>
          </cell>
          <cell r="F4388" t="str">
            <v>SIDEGUARDS WITH COVER 26"</v>
          </cell>
        </row>
        <row r="4389">
          <cell r="A4389" t="str">
            <v>4420041-C</v>
          </cell>
          <cell r="B4389" t="str">
            <v>4420041-C</v>
          </cell>
          <cell r="C4389" t="str">
            <v>PROTECTIONS LATÉRALES AVE</v>
          </cell>
          <cell r="D4389" t="str">
            <v>C CACHE 26" À DROITE</v>
          </cell>
          <cell r="E4389">
            <v>143.13</v>
          </cell>
          <cell r="F4389" t="str">
            <v>SIDEGUARDS WITH COVER 26"</v>
          </cell>
        </row>
        <row r="4390">
          <cell r="A4390" t="str">
            <v>4420042-C</v>
          </cell>
          <cell r="B4390" t="str">
            <v>4420042-C</v>
          </cell>
          <cell r="C4390" t="str">
            <v>PROTECTIONS LATÉRALES AVE</v>
          </cell>
          <cell r="D4390" t="str">
            <v>C CACHE 26" À GAUCHE</v>
          </cell>
          <cell r="E4390">
            <v>143.13</v>
          </cell>
          <cell r="F4390" t="str">
            <v>SIDEGUARDS WITH COVER 26"</v>
          </cell>
        </row>
        <row r="4391">
          <cell r="A4391" t="str">
            <v>4420621-C</v>
          </cell>
          <cell r="B4391" t="str">
            <v>4420621-C</v>
          </cell>
          <cell r="C4391" t="str">
            <v>TÔLE PROTECTION LATÉRALE</v>
          </cell>
          <cell r="D4391" t="str">
            <v>CARBONE, GRANDE, À DROITE</v>
          </cell>
          <cell r="E4391">
            <v>284.36</v>
          </cell>
          <cell r="F4391" t="str">
            <v>SIDEGUARD PLATE CARBON LA</v>
          </cell>
        </row>
        <row r="4392">
          <cell r="A4392" t="str">
            <v>4420622-C</v>
          </cell>
          <cell r="B4392" t="str">
            <v>4420622-C</v>
          </cell>
          <cell r="C4392" t="str">
            <v>TÔLE PROTECTION LATÉRALE</v>
          </cell>
          <cell r="D4392" t="str">
            <v>CARBONE, GRANDE, À GAUCHE</v>
          </cell>
          <cell r="E4392">
            <v>284.36</v>
          </cell>
          <cell r="F4392" t="str">
            <v>SIDEGUARD PLATE CARBON LA</v>
          </cell>
        </row>
        <row r="4393">
          <cell r="A4393" t="str">
            <v>4420637-C</v>
          </cell>
          <cell r="B4393" t="str">
            <v>4420637-C</v>
          </cell>
          <cell r="C4393" t="str">
            <v>PROTECTION LATÉRALE CARBO</v>
          </cell>
          <cell r="D4393" t="str">
            <v>NE GRANDE U2L</v>
          </cell>
          <cell r="E4393">
            <v>284.36</v>
          </cell>
          <cell r="F4393" t="str">
            <v>SIDE GUARD CARBON BIG U2L</v>
          </cell>
        </row>
        <row r="4394">
          <cell r="A4394" t="str">
            <v>4420638-C</v>
          </cell>
          <cell r="B4394" t="str">
            <v>4420638-C</v>
          </cell>
          <cell r="C4394" t="str">
            <v>PROTECTION LATÉRALE CARBO</v>
          </cell>
          <cell r="D4394" t="str">
            <v>NE GRANDE U2L</v>
          </cell>
          <cell r="E4394">
            <v>284.36</v>
          </cell>
          <cell r="F4394" t="str">
            <v>SIDE GUARD CARBON BIG U2L</v>
          </cell>
        </row>
        <row r="4395">
          <cell r="A4395" t="str">
            <v>4420721-C</v>
          </cell>
          <cell r="B4395" t="str">
            <v>4420721-C</v>
          </cell>
          <cell r="C4395" t="str">
            <v>PROTECTION LATÉRALE CARBO</v>
          </cell>
          <cell r="D4395" t="str">
            <v>NE, PETIT GARDE-BOUE D</v>
          </cell>
          <cell r="E4395">
            <v>284.36</v>
          </cell>
          <cell r="F4395" t="str">
            <v>SIDEGUARD CARBON SMALL FE</v>
          </cell>
        </row>
        <row r="4396">
          <cell r="A4396" t="str">
            <v>4420722-C</v>
          </cell>
          <cell r="B4396" t="str">
            <v>4420722-C</v>
          </cell>
          <cell r="C4396" t="str">
            <v>PROTECTION LATÉRALE CARBO</v>
          </cell>
          <cell r="D4396" t="str">
            <v>NE, PETIT GARDE-BOUE D</v>
          </cell>
          <cell r="E4396">
            <v>284.36</v>
          </cell>
          <cell r="F4396" t="str">
            <v>SIDEGUARD CARBON SMALL FE</v>
          </cell>
        </row>
        <row r="4397">
          <cell r="A4397" t="str">
            <v>4420744-C</v>
          </cell>
          <cell r="B4397" t="str">
            <v>4420744-C</v>
          </cell>
          <cell r="C4397" t="str">
            <v>PROT LAT. CARB, PETIT GDE</v>
          </cell>
          <cell r="D4397" t="str">
            <v>-BOUE ROUE X D 25-26" CPL</v>
          </cell>
          <cell r="E4397">
            <v>576.29999999999995</v>
          </cell>
          <cell r="F4397" t="str">
            <v>SIDE GUARD CARBON SMALL F</v>
          </cell>
        </row>
        <row r="4398">
          <cell r="A4398" t="str">
            <v>4420745-C</v>
          </cell>
          <cell r="B4398" t="str">
            <v>4420745-C</v>
          </cell>
          <cell r="C4398" t="str">
            <v>PROT LAT. CARB, PETIT GDE</v>
          </cell>
          <cell r="D4398" t="str">
            <v>-BOUE ROUE X G 25-26" CPL</v>
          </cell>
          <cell r="E4398">
            <v>576.29999999999995</v>
          </cell>
          <cell r="F4398" t="str">
            <v>SIDE GUARD CARBON SMALL F</v>
          </cell>
        </row>
        <row r="4399">
          <cell r="A4399" t="str">
            <v>4420821-C</v>
          </cell>
          <cell r="B4399" t="str">
            <v>4420821-C</v>
          </cell>
          <cell r="C4399" t="str">
            <v>PROTECTION LATÉRALE EN CA</v>
          </cell>
          <cell r="D4399" t="str">
            <v>RBONE DROITE AVEC REBORD</v>
          </cell>
          <cell r="E4399">
            <v>284.36</v>
          </cell>
          <cell r="F4399" t="str">
            <v>SIDEGUARD CARBON RIGHT W.</v>
          </cell>
        </row>
        <row r="4400">
          <cell r="A4400" t="str">
            <v>4420822-C</v>
          </cell>
          <cell r="B4400" t="str">
            <v>4420822-C</v>
          </cell>
          <cell r="C4400" t="str">
            <v>PROTECTION LATÉRALE EN CA</v>
          </cell>
          <cell r="D4400" t="str">
            <v>RBONE GAUCHE AVEC REBORD</v>
          </cell>
          <cell r="E4400">
            <v>284.36</v>
          </cell>
          <cell r="F4400" t="str">
            <v>SIDEGUARD CARBON LEFT W.L</v>
          </cell>
        </row>
        <row r="4401">
          <cell r="A4401" t="str">
            <v>4420844-C</v>
          </cell>
          <cell r="B4401" t="str">
            <v>4420844-C</v>
          </cell>
          <cell r="C4401" t="str">
            <v>PROT. LAT. CARB X 26" D S</v>
          </cell>
          <cell r="D4401" t="str">
            <v>ANS GDE-BOUE NI FIXATION.</v>
          </cell>
          <cell r="E4401">
            <v>284.36</v>
          </cell>
          <cell r="F4401" t="str">
            <v>SIDEGUARD CARBON X 26" RI</v>
          </cell>
        </row>
        <row r="4402">
          <cell r="A4402" t="str">
            <v>4420845-C</v>
          </cell>
          <cell r="B4402" t="str">
            <v>4420845-C</v>
          </cell>
          <cell r="C4402" t="str">
            <v>PROT. LAT. CARB X 26" G S</v>
          </cell>
          <cell r="D4402" t="str">
            <v>ANS GDE-BOUE NI FIXATION.</v>
          </cell>
          <cell r="E4402">
            <v>284.36</v>
          </cell>
          <cell r="F4402" t="str">
            <v>SIDEGUARD CARBON X 26" LE</v>
          </cell>
        </row>
        <row r="4403">
          <cell r="A4403" t="str">
            <v>4421030-C</v>
          </cell>
          <cell r="B4403" t="str">
            <v>4421030-C</v>
          </cell>
          <cell r="C4403" t="str">
            <v>PROT. LAT. CARBONE SANS G</v>
          </cell>
          <cell r="D4403" t="str">
            <v>DE-BOUE S3 24" PAIRE CPL</v>
          </cell>
          <cell r="E4403">
            <v>576.29999999999995</v>
          </cell>
          <cell r="F4403" t="str">
            <v>SIDEGUARD CARBON NO FENDE</v>
          </cell>
        </row>
        <row r="4404">
          <cell r="A4404" t="str">
            <v>4421033-C</v>
          </cell>
          <cell r="B4404" t="str">
            <v>4421033-C</v>
          </cell>
          <cell r="C4404" t="str">
            <v>PROTEC LAT. CARBONE SANS</v>
          </cell>
          <cell r="D4404" t="str">
            <v>GARDE-BOUE S3/X 24-25" G</v>
          </cell>
          <cell r="E4404">
            <v>284.36</v>
          </cell>
          <cell r="F4404" t="str">
            <v>SIDEGUARD CARBON NO FENDE</v>
          </cell>
        </row>
        <row r="4405">
          <cell r="A4405" t="str">
            <v>4421034-C</v>
          </cell>
          <cell r="B4405" t="str">
            <v>4421034-C</v>
          </cell>
          <cell r="C4405" t="str">
            <v>PROTECT LAT. CARBONE SANS</v>
          </cell>
          <cell r="D4405" t="str">
            <v xml:space="preserve"> GARDE-BOUE S3/X 24-25" D</v>
          </cell>
          <cell r="E4405">
            <v>284.36</v>
          </cell>
          <cell r="F4405" t="str">
            <v>SIDEGUARD CARBON NO FENDE</v>
          </cell>
        </row>
        <row r="4406">
          <cell r="A4406" t="str">
            <v>4421070-C</v>
          </cell>
          <cell r="B4406" t="str">
            <v>4421070-C</v>
          </cell>
          <cell r="C4406" t="str">
            <v>PROTEC LAT. CARBONE SANS</v>
          </cell>
          <cell r="D4406" t="str">
            <v>GDE-BOUE X 24" CPL PAIRE</v>
          </cell>
          <cell r="E4406">
            <v>576.29999999999995</v>
          </cell>
          <cell r="F4406" t="str">
            <v>SIDEGUARD CARBON NO FENDE</v>
          </cell>
        </row>
        <row r="4407">
          <cell r="A4407" t="str">
            <v>4421530-C</v>
          </cell>
          <cell r="B4407" t="str">
            <v>4421530-C</v>
          </cell>
          <cell r="C4407" t="str">
            <v>PROTEC LAT. CARBONE SANS</v>
          </cell>
          <cell r="D4407" t="str">
            <v>GDE-BOUE S3 25" CPL PAIRE</v>
          </cell>
          <cell r="E4407">
            <v>576.29999999999995</v>
          </cell>
          <cell r="F4407" t="str">
            <v>SIDEGUARD CARBON NO FENDE</v>
          </cell>
        </row>
        <row r="4408">
          <cell r="A4408" t="str">
            <v>4421570-C</v>
          </cell>
          <cell r="B4408" t="str">
            <v>4421570-C</v>
          </cell>
          <cell r="C4408" t="str">
            <v>PROTEC LAT. CARBONE SANS</v>
          </cell>
          <cell r="D4408" t="str">
            <v>GDE-BOUE X 25" CPL PAIRE</v>
          </cell>
          <cell r="E4408">
            <v>576.29999999999995</v>
          </cell>
          <cell r="F4408" t="str">
            <v>SIDEGUARD CARBON NO FENDE</v>
          </cell>
        </row>
        <row r="4409">
          <cell r="A4409" t="str">
            <v>4421630-C</v>
          </cell>
          <cell r="B4409" t="str">
            <v>4421630-C</v>
          </cell>
          <cell r="C4409" t="str">
            <v>PROTEC LAT. CARBONE SANS</v>
          </cell>
          <cell r="D4409" t="str">
            <v>GDE-BOUE S3 26" CPL PAIRE</v>
          </cell>
          <cell r="E4409">
            <v>576.29999999999995</v>
          </cell>
          <cell r="F4409" t="str">
            <v>SIDEGUARD CARBON NO FENDE</v>
          </cell>
        </row>
        <row r="4410">
          <cell r="A4410" t="str">
            <v>4421633-C</v>
          </cell>
          <cell r="B4410" t="str">
            <v>4421633-C</v>
          </cell>
          <cell r="C4410" t="str">
            <v>PROTEC LATÉRALE CARBONE S</v>
          </cell>
          <cell r="D4410" t="str">
            <v>ANS GARDE-BOUE S3 26" G</v>
          </cell>
          <cell r="E4410">
            <v>284.36</v>
          </cell>
          <cell r="F4410" t="str">
            <v>SIDEGUARD CARBON NO FENDE</v>
          </cell>
        </row>
        <row r="4411">
          <cell r="A4411" t="str">
            <v>4421634-C</v>
          </cell>
          <cell r="B4411" t="str">
            <v>4421634-C</v>
          </cell>
          <cell r="C4411" t="str">
            <v>PROTEC LATÉRALE CARBONE S</v>
          </cell>
          <cell r="D4411" t="str">
            <v>ANS GARDE-BOUE S3 26" D</v>
          </cell>
          <cell r="E4411">
            <v>284.36</v>
          </cell>
          <cell r="F4411" t="str">
            <v>SIDEGUARD CARBON NO FENDE</v>
          </cell>
        </row>
        <row r="4412">
          <cell r="A4412" t="str">
            <v>4421670-C</v>
          </cell>
          <cell r="B4412" t="str">
            <v>4421670-C</v>
          </cell>
          <cell r="C4412" t="str">
            <v>PROTEC LAT. CARBONE SANS</v>
          </cell>
          <cell r="D4412" t="str">
            <v>GDE-BOUE X 26" CPL PAIRE</v>
          </cell>
          <cell r="E4412">
            <v>576.29999999999995</v>
          </cell>
          <cell r="F4412" t="str">
            <v>SIDEGUARD CARBON NO FENDE</v>
          </cell>
        </row>
        <row r="4413">
          <cell r="A4413" t="str">
            <v>4421673-C</v>
          </cell>
          <cell r="B4413" t="str">
            <v>4421673-C</v>
          </cell>
          <cell r="C4413" t="str">
            <v>PROTEC LATÉRALE CARBONE S</v>
          </cell>
          <cell r="D4413" t="str">
            <v>ANS GARDE-BOUE X 26" G</v>
          </cell>
          <cell r="E4413">
            <v>284.36</v>
          </cell>
          <cell r="F4413" t="str">
            <v>SIDEGUARD CARBON NO FENDE</v>
          </cell>
        </row>
        <row r="4414">
          <cell r="A4414" t="str">
            <v>4421674-C</v>
          </cell>
          <cell r="B4414" t="str">
            <v>4421674-C</v>
          </cell>
          <cell r="C4414" t="str">
            <v>PROTEC LATÉRALE CARBONE S</v>
          </cell>
          <cell r="D4414" t="str">
            <v>ANS GARDE-BOUE X 26" D</v>
          </cell>
          <cell r="E4414">
            <v>284.36</v>
          </cell>
          <cell r="F4414" t="str">
            <v>SIDEGUARD CARBON NO FENDE</v>
          </cell>
        </row>
        <row r="4415">
          <cell r="A4415" t="str">
            <v>4422030-C</v>
          </cell>
          <cell r="B4415" t="str">
            <v>4422030-C</v>
          </cell>
          <cell r="C4415" t="str">
            <v>PROTEC. LAT. CARB PETIT G</v>
          </cell>
          <cell r="D4415" t="str">
            <v>DE-BOUE S3 24" CPL, PAIRE</v>
          </cell>
          <cell r="E4415">
            <v>576.29999999999995</v>
          </cell>
          <cell r="F4415" t="str">
            <v>SIDEGUARD CARBON S. FENDE</v>
          </cell>
        </row>
        <row r="4416">
          <cell r="A4416" t="str">
            <v>4422033-C</v>
          </cell>
          <cell r="B4416" t="str">
            <v>4422033-C</v>
          </cell>
          <cell r="C4416" t="str">
            <v>PROTEC. LAT. CARBONE PETI</v>
          </cell>
          <cell r="D4416" t="str">
            <v>T GDE-BOUE S3/X 24-25" G</v>
          </cell>
          <cell r="E4416">
            <v>284.36</v>
          </cell>
          <cell r="F4416" t="str">
            <v>SIDEGUARD CARBON S. FENDE</v>
          </cell>
        </row>
        <row r="4417">
          <cell r="A4417" t="str">
            <v>4422034-C</v>
          </cell>
          <cell r="B4417" t="str">
            <v>4422034-C</v>
          </cell>
          <cell r="C4417" t="str">
            <v>PROTEC. LAT. CARBONE PETI</v>
          </cell>
          <cell r="D4417" t="str">
            <v>T GDE-BOUE S3/X 24-25" D</v>
          </cell>
          <cell r="E4417">
            <v>284.36</v>
          </cell>
          <cell r="F4417" t="str">
            <v>SIDEGUARD CARBON S. FENDE</v>
          </cell>
        </row>
        <row r="4418">
          <cell r="A4418" t="str">
            <v>4422070-C</v>
          </cell>
          <cell r="B4418" t="str">
            <v>4422070-C</v>
          </cell>
          <cell r="C4418" t="str">
            <v>PROTEC. LAT. CARB PETIT G</v>
          </cell>
          <cell r="D4418" t="str">
            <v>DE-BOUE X 24" CPL, PAIRE</v>
          </cell>
          <cell r="E4418">
            <v>576.29999999999995</v>
          </cell>
          <cell r="F4418" t="str">
            <v>SIDEGUARD CARBON S. FENDE</v>
          </cell>
        </row>
        <row r="4419">
          <cell r="A4419" t="str">
            <v>4422530-C</v>
          </cell>
          <cell r="B4419" t="str">
            <v>4422530-C</v>
          </cell>
          <cell r="C4419" t="str">
            <v>PROTEC. LAT. CARB PETIT G</v>
          </cell>
          <cell r="D4419" t="str">
            <v>DE-BOUE S3 25" CPL, PAIRE</v>
          </cell>
          <cell r="E4419">
            <v>576.29999999999995</v>
          </cell>
          <cell r="F4419" t="str">
            <v>SIDEGUARD CARBON S. FENDE</v>
          </cell>
        </row>
        <row r="4420">
          <cell r="A4420" t="str">
            <v>4422570-C</v>
          </cell>
          <cell r="B4420" t="str">
            <v>4422570-C</v>
          </cell>
          <cell r="C4420" t="str">
            <v>PROTEC. LAT. CARB PETIT G</v>
          </cell>
          <cell r="D4420" t="str">
            <v>DE-BOUE X 25" CPL, PAIRE</v>
          </cell>
          <cell r="E4420">
            <v>576.29999999999995</v>
          </cell>
          <cell r="F4420" t="str">
            <v>SIDEGUARD CARBON S. FENDE</v>
          </cell>
        </row>
        <row r="4421">
          <cell r="A4421" t="str">
            <v>4422630-C</v>
          </cell>
          <cell r="B4421" t="str">
            <v>4422630-C</v>
          </cell>
          <cell r="C4421" t="str">
            <v>PROTEC. LAT. CARB PETIT G</v>
          </cell>
          <cell r="D4421" t="str">
            <v>DE-BOUE S3 26" CPL, PAIRE</v>
          </cell>
          <cell r="E4421">
            <v>576.29999999999995</v>
          </cell>
          <cell r="F4421" t="str">
            <v>SIDEGUARD CARBON S. FENDE</v>
          </cell>
        </row>
        <row r="4422">
          <cell r="A4422" t="str">
            <v>4422633-C</v>
          </cell>
          <cell r="B4422" t="str">
            <v>4422633-C</v>
          </cell>
          <cell r="C4422" t="str">
            <v>PROTEC. LAT. CARB PETIT G</v>
          </cell>
          <cell r="D4422" t="str">
            <v>DE-BOUE S3 26" G</v>
          </cell>
          <cell r="E4422">
            <v>284.36</v>
          </cell>
          <cell r="F4422" t="str">
            <v>SIDEGUARD CARBON S. FENDE</v>
          </cell>
        </row>
        <row r="4423">
          <cell r="A4423" t="str">
            <v>4422634-C</v>
          </cell>
          <cell r="B4423" t="str">
            <v>4422634-C</v>
          </cell>
          <cell r="C4423" t="str">
            <v>PROTEC. LAT. CARBONE PETI</v>
          </cell>
          <cell r="D4423" t="str">
            <v>T GDE-BOUE S3 26" D</v>
          </cell>
          <cell r="E4423">
            <v>284.36</v>
          </cell>
          <cell r="F4423" t="str">
            <v>SIDEGUARD CARBON S. FENDE</v>
          </cell>
        </row>
        <row r="4424">
          <cell r="A4424" t="str">
            <v>4422670-C</v>
          </cell>
          <cell r="B4424" t="str">
            <v>4422670-C</v>
          </cell>
          <cell r="C4424" t="str">
            <v>PROTEC. LAT. CARB PETIT G</v>
          </cell>
          <cell r="D4424" t="str">
            <v>DE-BOUE X 26" CPL, PAIRE</v>
          </cell>
          <cell r="E4424">
            <v>576.29999999999995</v>
          </cell>
          <cell r="F4424" t="str">
            <v>SIDEGUARD CARBON S. FENDE</v>
          </cell>
        </row>
        <row r="4425">
          <cell r="A4425" t="str">
            <v>4422673-C</v>
          </cell>
          <cell r="B4425" t="str">
            <v>4422673-C</v>
          </cell>
          <cell r="C4425" t="str">
            <v>PROTEC. LATÉRALE CARBONE</v>
          </cell>
          <cell r="D4425" t="str">
            <v>PETIT GDE-BOUE X 26" G</v>
          </cell>
          <cell r="E4425">
            <v>284.36</v>
          </cell>
          <cell r="F4425" t="str">
            <v>SIDEGUARD CARBON S. FENDE</v>
          </cell>
        </row>
        <row r="4426">
          <cell r="A4426" t="str">
            <v>4422674-C</v>
          </cell>
          <cell r="B4426" t="str">
            <v>4422674-C</v>
          </cell>
          <cell r="C4426" t="str">
            <v>PROTEC. LATÉRALE CARBONE</v>
          </cell>
          <cell r="D4426" t="str">
            <v>PETIT GDE-BOUE X 26" D</v>
          </cell>
          <cell r="E4426">
            <v>284.36</v>
          </cell>
          <cell r="F4426" t="str">
            <v>SIDEGUARD CARBON S. FENDE</v>
          </cell>
        </row>
        <row r="4427">
          <cell r="A4427" t="str">
            <v>4423030-C</v>
          </cell>
          <cell r="B4427" t="str">
            <v>4423030-C</v>
          </cell>
          <cell r="C4427" t="str">
            <v>PROTEC. LAT. CARB GRAND G</v>
          </cell>
          <cell r="D4427" t="str">
            <v>DE-BOUE S3 24" CPL, PAIRE</v>
          </cell>
          <cell r="E4427">
            <v>576.29999999999995</v>
          </cell>
          <cell r="F4427" t="str">
            <v>SIDEGUARD CARBON L. FENDE</v>
          </cell>
        </row>
        <row r="4428">
          <cell r="A4428" t="str">
            <v>4423033-C</v>
          </cell>
          <cell r="B4428" t="str">
            <v>4423033-C</v>
          </cell>
          <cell r="C4428" t="str">
            <v>PROTEC. LAT. CARBONE GRAN</v>
          </cell>
          <cell r="D4428" t="str">
            <v>D GDE-BOUE S3/X 24-25" G</v>
          </cell>
          <cell r="E4428">
            <v>284.36</v>
          </cell>
          <cell r="F4428" t="str">
            <v>SIDEGUARD CARBON L. FENDE</v>
          </cell>
        </row>
        <row r="4429">
          <cell r="A4429" t="str">
            <v>4423034-C</v>
          </cell>
          <cell r="B4429" t="str">
            <v>4423034-C</v>
          </cell>
          <cell r="C4429" t="str">
            <v>PROTEC. LAT. CARBONE GRAN</v>
          </cell>
          <cell r="D4429" t="str">
            <v>D GDE-BOUE S3/X 24-25" D</v>
          </cell>
          <cell r="E4429">
            <v>284.36</v>
          </cell>
          <cell r="F4429" t="str">
            <v>SIDEGUARD CARBON L. FENDE</v>
          </cell>
        </row>
        <row r="4430">
          <cell r="A4430" t="str">
            <v>4423070-C</v>
          </cell>
          <cell r="B4430" t="str">
            <v>4423070-C</v>
          </cell>
          <cell r="C4430" t="str">
            <v>PROTEC. LAT. CARB GRAND G</v>
          </cell>
          <cell r="D4430" t="str">
            <v>DE-BOUE X 24" CPL, PAIRE</v>
          </cell>
          <cell r="E4430">
            <v>576.29999999999995</v>
          </cell>
          <cell r="F4430" t="str">
            <v>SIDEGUARD CARBON L. FENDE</v>
          </cell>
        </row>
        <row r="4431">
          <cell r="A4431" t="str">
            <v>4423530-C</v>
          </cell>
          <cell r="B4431" t="str">
            <v>4423530-C</v>
          </cell>
          <cell r="C4431" t="str">
            <v>PROTEC. LAT. CARB GRAND G</v>
          </cell>
          <cell r="D4431" t="str">
            <v>DE-BOUE S3 25" CPL, PAIRE</v>
          </cell>
          <cell r="E4431">
            <v>576.29999999999995</v>
          </cell>
          <cell r="F4431" t="str">
            <v>SIDEGUARD CARBON L. FENDE</v>
          </cell>
        </row>
        <row r="4432">
          <cell r="A4432" t="str">
            <v>4423570-C</v>
          </cell>
          <cell r="B4432" t="str">
            <v>4423570-C</v>
          </cell>
          <cell r="C4432" t="str">
            <v>PROTEC. LAT. CARB GRAND G</v>
          </cell>
          <cell r="D4432" t="str">
            <v>DE-BOUE X 25" CPL, PAIRE</v>
          </cell>
          <cell r="E4432">
            <v>576.29999999999995</v>
          </cell>
          <cell r="F4432" t="str">
            <v>SIDEGUARD CARBON L. FENDE</v>
          </cell>
        </row>
        <row r="4433">
          <cell r="A4433" t="str">
            <v>4423630-C</v>
          </cell>
          <cell r="B4433" t="str">
            <v>4423630-C</v>
          </cell>
          <cell r="C4433" t="str">
            <v>PROTEC. LAT. CARB GRAND G</v>
          </cell>
          <cell r="D4433" t="str">
            <v>DE-BOUE S3 26" CPL, PAIRE</v>
          </cell>
          <cell r="E4433">
            <v>576.29999999999995</v>
          </cell>
          <cell r="F4433" t="str">
            <v>SIDEGUARD CARBON L. FENDE</v>
          </cell>
        </row>
        <row r="4434">
          <cell r="A4434" t="str">
            <v>4423633-C</v>
          </cell>
          <cell r="B4434" t="str">
            <v>4423633-C</v>
          </cell>
          <cell r="C4434" t="str">
            <v>PROTEC. LATÉRALE CARBONE</v>
          </cell>
          <cell r="D4434" t="str">
            <v>GRAND GDE-BOUE S3 26" G</v>
          </cell>
          <cell r="E4434">
            <v>284.36</v>
          </cell>
          <cell r="F4434" t="str">
            <v>SIDEGUARD CARBON L. FENDE</v>
          </cell>
        </row>
        <row r="4435">
          <cell r="A4435" t="str">
            <v>4423634-C</v>
          </cell>
          <cell r="B4435" t="str">
            <v>4423634-C</v>
          </cell>
          <cell r="C4435" t="str">
            <v>PROTEC. LATÉRALE CARBONE</v>
          </cell>
          <cell r="D4435" t="str">
            <v>GRAND GDE-BOUE S3 26" D</v>
          </cell>
          <cell r="E4435">
            <v>284.36</v>
          </cell>
          <cell r="F4435" t="str">
            <v>SIDEGUARD CARBON L. FENDE</v>
          </cell>
        </row>
        <row r="4436">
          <cell r="A4436" t="str">
            <v>4423670-C</v>
          </cell>
          <cell r="B4436" t="str">
            <v>4423670-C</v>
          </cell>
          <cell r="C4436" t="str">
            <v>PROTEC. LAT. CARB GRAND G</v>
          </cell>
          <cell r="D4436" t="str">
            <v>DE-BOUE X 26" CPL, PAIRE</v>
          </cell>
          <cell r="E4436">
            <v>576.29999999999995</v>
          </cell>
          <cell r="F4436" t="str">
            <v>SIDEGUARD CARBON L. FENDE</v>
          </cell>
        </row>
        <row r="4437">
          <cell r="A4437" t="str">
            <v>4423673-C</v>
          </cell>
          <cell r="B4437" t="str">
            <v>4423673-C</v>
          </cell>
          <cell r="C4437" t="str">
            <v>PROTEC. LATÉRALE CARBONE</v>
          </cell>
          <cell r="D4437" t="str">
            <v>GRAND GDE-BOUE X 26" G</v>
          </cell>
          <cell r="E4437">
            <v>284.36</v>
          </cell>
          <cell r="F4437" t="str">
            <v>SIDEGUARD CARBON  L. FEND</v>
          </cell>
        </row>
        <row r="4438">
          <cell r="A4438" t="str">
            <v>4423674-C</v>
          </cell>
          <cell r="B4438" t="str">
            <v>4423674-C</v>
          </cell>
          <cell r="C4438" t="str">
            <v>PROTEC. LATÉRALE CARBONE</v>
          </cell>
          <cell r="D4438" t="str">
            <v>GRAND GDE-BOUE X 26" D</v>
          </cell>
          <cell r="E4438">
            <v>284.36</v>
          </cell>
          <cell r="F4438" t="str">
            <v>SIDEGUARD CARBON L. FENDE</v>
          </cell>
        </row>
        <row r="4439">
          <cell r="A4439" t="str">
            <v>4430100-C</v>
          </cell>
          <cell r="B4439" t="str">
            <v>4430100-C</v>
          </cell>
          <cell r="C4439" t="str">
            <v>ACCOUDOIRS, PAIRE COMPLÈT</v>
          </cell>
          <cell r="D4439" t="str">
            <v>E, COUSSIN COURT</v>
          </cell>
          <cell r="E4439">
            <v>478.67</v>
          </cell>
          <cell r="F4439" t="str">
            <v>ARMREST COMPL PAIR SHORT</v>
          </cell>
        </row>
        <row r="4440">
          <cell r="A4440" t="str">
            <v>4430110-C</v>
          </cell>
          <cell r="B4440" t="str">
            <v>4430110-C</v>
          </cell>
          <cell r="C4440" t="str">
            <v>ACCOUDOIR BAMBINO PAIRE C</v>
          </cell>
          <cell r="D4440" t="str">
            <v>OMPLÈTE</v>
          </cell>
          <cell r="E4440">
            <v>478.67</v>
          </cell>
          <cell r="F4440" t="str">
            <v>ARMREST BAMBINO COMPL PAI</v>
          </cell>
        </row>
        <row r="4441">
          <cell r="A4441" t="str">
            <v>4430120-C</v>
          </cell>
          <cell r="B4441" t="str">
            <v>4430120-C</v>
          </cell>
          <cell r="C4441" t="str">
            <v>ACCOUDOIRS, PAIRE COMPLÈT</v>
          </cell>
          <cell r="D4441" t="str">
            <v>E, RALLONGÉE 35 MM</v>
          </cell>
          <cell r="E4441">
            <v>478.67</v>
          </cell>
          <cell r="F4441" t="str">
            <v>ARMREST COMPL PAIR EXTEND</v>
          </cell>
        </row>
        <row r="4442">
          <cell r="A4442" t="str">
            <v>4430121-C</v>
          </cell>
          <cell r="B4442" t="str">
            <v>4430121-C</v>
          </cell>
          <cell r="C4442" t="str">
            <v>ACCOUDOIR COMPLET À DROIT</v>
          </cell>
          <cell r="D4442" t="str">
            <v>E, RALLONGÉ 35 MM</v>
          </cell>
          <cell r="E4442">
            <v>239.81</v>
          </cell>
          <cell r="F4442" t="str">
            <v>ARMREST COMPL RIGHT EXTEN</v>
          </cell>
        </row>
        <row r="4443">
          <cell r="A4443" t="str">
            <v>4430122-C</v>
          </cell>
          <cell r="B4443" t="str">
            <v>4430122-C</v>
          </cell>
          <cell r="C4443" t="str">
            <v>ACCOUDOIR COMPLET GAUCHE</v>
          </cell>
          <cell r="D4443" t="str">
            <v>RALLONGÉ 35 MM</v>
          </cell>
          <cell r="E4443">
            <v>239.81</v>
          </cell>
          <cell r="F4443" t="str">
            <v>ARMREST COMPL LEFT EXTEND</v>
          </cell>
        </row>
        <row r="4444">
          <cell r="A4444" t="str">
            <v>4430125-C</v>
          </cell>
          <cell r="B4444" t="str">
            <v>4430125-C</v>
          </cell>
          <cell r="C4444" t="str">
            <v>ACCOUDOIR LONG COUSSIN S2</v>
          </cell>
          <cell r="D4444" t="str">
            <v xml:space="preserve"> GRAND PAIRE COMPLÈTE</v>
          </cell>
          <cell r="E4444">
            <v>478.67</v>
          </cell>
          <cell r="F4444" t="str">
            <v>ARMREST LONG CUSHION S2 L</v>
          </cell>
        </row>
        <row r="4445">
          <cell r="A4445" t="str">
            <v>4430130-C</v>
          </cell>
          <cell r="B4445" t="str">
            <v>4430130-C</v>
          </cell>
          <cell r="C4445" t="str">
            <v>ACCOUDOIRS, PAIRE COMPLÈT</v>
          </cell>
          <cell r="D4445" t="str">
            <v>E, COUSSIN LONG</v>
          </cell>
          <cell r="E4445">
            <v>478.67</v>
          </cell>
          <cell r="F4445" t="str">
            <v>ARMREST COMPL PAIR LONG C</v>
          </cell>
        </row>
        <row r="4446">
          <cell r="A4446" t="str">
            <v>4430131-C</v>
          </cell>
          <cell r="B4446" t="str">
            <v>4430131-C</v>
          </cell>
          <cell r="C4446" t="str">
            <v>ACCOUDOIR DROIT, COUSSIN</v>
          </cell>
          <cell r="D4446" t="str">
            <v>LONG</v>
          </cell>
          <cell r="E4446">
            <v>239.81</v>
          </cell>
          <cell r="F4446" t="str">
            <v>ARMREST RIGHT LONG CUSHIO</v>
          </cell>
        </row>
        <row r="4447">
          <cell r="A4447" t="str">
            <v>4430132-C</v>
          </cell>
          <cell r="B4447" t="str">
            <v>4430132-C</v>
          </cell>
          <cell r="C4447" t="str">
            <v>ACCOUDOIR GAUCHE, COUSSIN</v>
          </cell>
          <cell r="D4447" t="str">
            <v xml:space="preserve"> LONG</v>
          </cell>
          <cell r="E4447">
            <v>239.81</v>
          </cell>
          <cell r="F4447" t="str">
            <v>ARMREST LEFT LONG CUSHION</v>
          </cell>
        </row>
        <row r="4448">
          <cell r="A4448" t="str">
            <v>4430135-C</v>
          </cell>
          <cell r="B4448" t="str">
            <v>4430135-C</v>
          </cell>
          <cell r="C4448" t="str">
            <v>ACCOUDOIR RALLONGÉ 35 MM</v>
          </cell>
          <cell r="D4448" t="str">
            <v>S2 LARGE</v>
          </cell>
          <cell r="E4448">
            <v>478.67</v>
          </cell>
          <cell r="F4448" t="str">
            <v>ARMREST LONG EXTENDED 35M</v>
          </cell>
        </row>
        <row r="4449">
          <cell r="A4449" t="str">
            <v>4430140-C</v>
          </cell>
          <cell r="B4449" t="str">
            <v>4430140-C</v>
          </cell>
          <cell r="C4449" t="str">
            <v>ACCOUDOIR, PAIRE COMPLÈTE</v>
          </cell>
          <cell r="D4449" t="str">
            <v>, RALLONGÉE 35 MM</v>
          </cell>
          <cell r="E4449">
            <v>478.67</v>
          </cell>
          <cell r="F4449" t="str">
            <v>ARMREST COMPL PAIR EXTEND</v>
          </cell>
        </row>
        <row r="4450">
          <cell r="A4450" t="str">
            <v>4430141-C</v>
          </cell>
          <cell r="B4450" t="str">
            <v>4430141-C</v>
          </cell>
          <cell r="C4450" t="str">
            <v>ACCOUDOIR DROIT LONG, COU</v>
          </cell>
          <cell r="D4450" t="str">
            <v>SSIN RALLONGÉ</v>
          </cell>
          <cell r="E4450">
            <v>239.81</v>
          </cell>
          <cell r="F4450" t="str">
            <v>ARMREST RIGHT LONG CUSHIO</v>
          </cell>
        </row>
        <row r="4451">
          <cell r="A4451" t="str">
            <v>4430142-C</v>
          </cell>
          <cell r="B4451" t="str">
            <v>4430142-C</v>
          </cell>
          <cell r="C4451" t="str">
            <v>ACCOUDOIR GAUCHE LONG COU</v>
          </cell>
          <cell r="D4451" t="str">
            <v>SSIN RALLONGÉ</v>
          </cell>
          <cell r="E4451">
            <v>239.81</v>
          </cell>
          <cell r="F4451" t="str">
            <v>ARMREST LEFT LONG CUSHION</v>
          </cell>
        </row>
        <row r="4452">
          <cell r="A4452" t="str">
            <v>4430150-C</v>
          </cell>
          <cell r="B4452" t="str">
            <v>4430150-C</v>
          </cell>
          <cell r="C4452" t="str">
            <v>ACCOUDOIR LONG COUSSIN PL</v>
          </cell>
          <cell r="D4452" t="str">
            <v>AT PAIRE CPL</v>
          </cell>
          <cell r="E4452">
            <v>478.67</v>
          </cell>
          <cell r="F4452" t="str">
            <v>ARMREST LONG FLAT CUSHION</v>
          </cell>
        </row>
        <row r="4453">
          <cell r="A4453" t="str">
            <v>4430151-C</v>
          </cell>
          <cell r="B4453" t="str">
            <v>4430151-C</v>
          </cell>
          <cell r="C4453" t="str">
            <v>COUSSIN PLAT D’ACCOUDOIR</v>
          </cell>
          <cell r="D4453" t="str">
            <v>DROIT</v>
          </cell>
          <cell r="E4453">
            <v>239.81</v>
          </cell>
          <cell r="F4453" t="str">
            <v>ARMREST FLAT CUSHION RIGH</v>
          </cell>
        </row>
        <row r="4454">
          <cell r="A4454" t="str">
            <v>4430152-C</v>
          </cell>
          <cell r="B4454" t="str">
            <v>4430152-C</v>
          </cell>
          <cell r="C4454" t="str">
            <v>COUSSIN PLAT D’ACCOUDOIR</v>
          </cell>
          <cell r="D4454" t="str">
            <v>GAUCHE</v>
          </cell>
          <cell r="E4454">
            <v>239.81</v>
          </cell>
          <cell r="F4454" t="str">
            <v>ARMREST FLAT CUSHION LEFT</v>
          </cell>
        </row>
        <row r="4455">
          <cell r="A4455" t="str">
            <v>4500000-C</v>
          </cell>
          <cell r="B4455" t="str">
            <v>4500000-C</v>
          </cell>
          <cell r="C4455" t="str">
            <v>FLASQUE AVEC LOGO PANTHER</v>
          </cell>
          <cell r="D4455" t="str">
            <v>A PAIRE</v>
          </cell>
          <cell r="E4455">
            <v>167.77</v>
          </cell>
          <cell r="F4455" t="str">
            <v>SPOKE PROTECTORS WITH PAN</v>
          </cell>
        </row>
        <row r="4456">
          <cell r="A4456" t="str">
            <v>4500002-C</v>
          </cell>
          <cell r="B4456" t="str">
            <v>4500002-C</v>
          </cell>
          <cell r="C4456" t="str">
            <v>FLASQUE 24" MAXGRIP PAIRE</v>
          </cell>
          <cell r="D4456" t="str">
            <v xml:space="preserve"> </v>
          </cell>
          <cell r="E4456">
            <v>167.77</v>
          </cell>
          <cell r="F4456" t="str">
            <v>SPOKE PROTECTORS 24" MAXG</v>
          </cell>
        </row>
        <row r="4457">
          <cell r="A4457" t="str">
            <v>4500011-C</v>
          </cell>
          <cell r="B4457" t="str">
            <v>4500011-C</v>
          </cell>
          <cell r="C4457" t="str">
            <v>FLASQUE 24" SANS IMPRESSI</v>
          </cell>
          <cell r="D4457" t="str">
            <v>ON PAIRE</v>
          </cell>
          <cell r="E4457">
            <v>167.77</v>
          </cell>
          <cell r="F4457" t="str">
            <v>SPOKE PROTECTORS 24" PAIR</v>
          </cell>
        </row>
        <row r="4458">
          <cell r="A4458" t="str">
            <v>4500019-C</v>
          </cell>
          <cell r="B4458" t="str">
            <v>4500019-C</v>
          </cell>
          <cell r="C4458" t="str">
            <v>FLASQUE AVEC LOGO PANTHER</v>
          </cell>
          <cell r="D4458" t="str">
            <v>A 18" PAIRE</v>
          </cell>
          <cell r="E4458">
            <v>167.77</v>
          </cell>
          <cell r="F4458" t="str">
            <v>SPOKE PROTECTORS WITH PAN</v>
          </cell>
        </row>
        <row r="4459">
          <cell r="A4459" t="str">
            <v>4500021-C</v>
          </cell>
          <cell r="B4459" t="str">
            <v>4500021-C</v>
          </cell>
          <cell r="C4459" t="str">
            <v>FLASQUE AVEC LOGO PANTHER</v>
          </cell>
          <cell r="D4459" t="str">
            <v>A 20" PAIRE</v>
          </cell>
          <cell r="E4459">
            <v>167.77</v>
          </cell>
          <cell r="F4459" t="str">
            <v>SPOKE PROTECTORS WITH PAN</v>
          </cell>
        </row>
        <row r="4460">
          <cell r="A4460" t="str">
            <v>4500100-C</v>
          </cell>
          <cell r="B4460" t="str">
            <v>4500100-C</v>
          </cell>
          <cell r="C4460" t="str">
            <v>FLASQUE AVEC LOGO PANTHER</v>
          </cell>
          <cell r="D4460" t="str">
            <v>A 22" PCS</v>
          </cell>
          <cell r="E4460">
            <v>167.77</v>
          </cell>
          <cell r="F4460" t="str">
            <v>SPOKE PROTECTORS WITH PAN</v>
          </cell>
        </row>
        <row r="4461">
          <cell r="A4461" t="str">
            <v>4500111-C</v>
          </cell>
          <cell r="B4461" t="str">
            <v>4500111-C</v>
          </cell>
          <cell r="C4461" t="str">
            <v>FLASQUE 22" SANS IMPRESSI</v>
          </cell>
          <cell r="D4461" t="str">
            <v>ON PAIRE</v>
          </cell>
          <cell r="E4461">
            <v>167.77</v>
          </cell>
          <cell r="F4461" t="str">
            <v>SPOKE PROTECTORS 22" PAIR</v>
          </cell>
        </row>
        <row r="4462">
          <cell r="A4462" t="str">
            <v>4500120-C</v>
          </cell>
          <cell r="B4462" t="str">
            <v>4500120-C</v>
          </cell>
          <cell r="C4462" t="str">
            <v>FLASQUE THÈME JANTES DE V</v>
          </cell>
          <cell r="D4462" t="str">
            <v>OITURE 20" PAIRE</v>
          </cell>
          <cell r="E4462">
            <v>199.05</v>
          </cell>
          <cell r="F4462" t="str">
            <v>SPOKE GUARD CAR RIM THEME</v>
          </cell>
        </row>
        <row r="4463">
          <cell r="A4463" t="str">
            <v>4500122-C</v>
          </cell>
          <cell r="B4463" t="str">
            <v>4500122-C</v>
          </cell>
          <cell r="C4463" t="str">
            <v>FLASQUE THÈME JANTES DE V</v>
          </cell>
          <cell r="D4463" t="str">
            <v>OITURE 22" PAIRE</v>
          </cell>
          <cell r="E4463">
            <v>199.05</v>
          </cell>
          <cell r="F4463" t="str">
            <v>SPOKE GUARD CAR RIM THEME</v>
          </cell>
        </row>
        <row r="4464">
          <cell r="A4464" t="str">
            <v>4500124-C</v>
          </cell>
          <cell r="B4464" t="str">
            <v>4500124-C</v>
          </cell>
          <cell r="C4464" t="str">
            <v>FLASQUE THÈME JANTES DE V</v>
          </cell>
          <cell r="D4464" t="str">
            <v>OITURE 24" PAIRE</v>
          </cell>
          <cell r="E4464">
            <v>199.05</v>
          </cell>
          <cell r="F4464" t="str">
            <v>SPOKE GUARD CAR RIM THEME</v>
          </cell>
        </row>
        <row r="4465">
          <cell r="A4465" t="str">
            <v>4500220-C</v>
          </cell>
          <cell r="B4465" t="str">
            <v>4500220-C</v>
          </cell>
          <cell r="C4465" t="str">
            <v>FLASQUE THÈME SMILEY 20"</v>
          </cell>
          <cell r="D4465" t="str">
            <v>PAIRE</v>
          </cell>
          <cell r="E4465">
            <v>199.05</v>
          </cell>
          <cell r="F4465" t="str">
            <v>SPOKE GUARD SMILEY THEME</v>
          </cell>
        </row>
        <row r="4466">
          <cell r="A4466" t="str">
            <v>4500222-C</v>
          </cell>
          <cell r="B4466" t="str">
            <v>4500222-C</v>
          </cell>
          <cell r="C4466" t="str">
            <v>FLASQUE THÈME SMILEY 22"</v>
          </cell>
          <cell r="D4466" t="str">
            <v>PAIRE</v>
          </cell>
          <cell r="E4466">
            <v>199.05</v>
          </cell>
          <cell r="F4466" t="str">
            <v>SPOKE GUARD SMILEY THEME</v>
          </cell>
        </row>
        <row r="4467">
          <cell r="A4467" t="str">
            <v>4500224-C</v>
          </cell>
          <cell r="B4467" t="str">
            <v>4500224-C</v>
          </cell>
          <cell r="C4467" t="str">
            <v>FLASQUE THÈME SMILEY 24"</v>
          </cell>
          <cell r="D4467" t="str">
            <v>PAIRE</v>
          </cell>
          <cell r="E4467">
            <v>199.05</v>
          </cell>
          <cell r="F4467" t="str">
            <v>SPOKE GUARD SMILEY THEME</v>
          </cell>
        </row>
        <row r="4468">
          <cell r="A4468" t="str">
            <v>4500320-C</v>
          </cell>
          <cell r="B4468" t="str">
            <v>4500320-C</v>
          </cell>
          <cell r="C4468" t="str">
            <v>FLASQUE THÈME SPLASH 20"</v>
          </cell>
          <cell r="D4468" t="str">
            <v>PAIRE</v>
          </cell>
          <cell r="E4468">
            <v>199.05</v>
          </cell>
          <cell r="F4468" t="str">
            <v>SPOKE GUARD SPLASH THEME</v>
          </cell>
        </row>
        <row r="4469">
          <cell r="A4469" t="str">
            <v>4500322-C</v>
          </cell>
          <cell r="B4469" t="str">
            <v>4500322-C</v>
          </cell>
          <cell r="C4469" t="str">
            <v>PROTÈGE-RAYONS THÈME SPLA</v>
          </cell>
          <cell r="D4469" t="str">
            <v>SH 22" PAIRE</v>
          </cell>
          <cell r="E4469">
            <v>199.05</v>
          </cell>
          <cell r="F4469" t="str">
            <v>SPOKE GUARD SPLASH THEME</v>
          </cell>
        </row>
        <row r="4470">
          <cell r="A4470" t="str">
            <v>4500324-C</v>
          </cell>
          <cell r="B4470" t="str">
            <v>4500324-C</v>
          </cell>
          <cell r="C4470" t="str">
            <v>FLASQUE THÈME SPLASH 24"</v>
          </cell>
          <cell r="D4470" t="str">
            <v>PAIRE</v>
          </cell>
          <cell r="E4470">
            <v>199.05</v>
          </cell>
          <cell r="F4470" t="str">
            <v>SPOKE GUARD SPLASH THEME</v>
          </cell>
        </row>
        <row r="4471">
          <cell r="A4471" t="str">
            <v>4500420-C</v>
          </cell>
          <cell r="B4471" t="str">
            <v>4500420-C</v>
          </cell>
          <cell r="C4471" t="str">
            <v>FLASQUE ANIMAL PLANET 20"</v>
          </cell>
          <cell r="D4471" t="str">
            <v xml:space="preserve"> PAIRE</v>
          </cell>
          <cell r="E4471">
            <v>199.05</v>
          </cell>
          <cell r="F4471" t="str">
            <v>SPOKE GUARD ANIMAL PLANET</v>
          </cell>
        </row>
        <row r="4472">
          <cell r="A4472" t="str">
            <v>4500422-C</v>
          </cell>
          <cell r="B4472" t="str">
            <v>4500422-C</v>
          </cell>
          <cell r="C4472" t="str">
            <v>FLASQUE ANIMAL PLANET 22"</v>
          </cell>
          <cell r="D4472" t="str">
            <v xml:space="preserve"> PAIRE</v>
          </cell>
          <cell r="E4472">
            <v>199.05</v>
          </cell>
          <cell r="F4472" t="str">
            <v>SPOKE GUARD ANIMAL PLANET</v>
          </cell>
        </row>
        <row r="4473">
          <cell r="A4473" t="str">
            <v>4500424-C</v>
          </cell>
          <cell r="B4473" t="str">
            <v>4500424-C</v>
          </cell>
          <cell r="C4473" t="str">
            <v>FLASQUE ANIMAL PLANET 24"</v>
          </cell>
          <cell r="D4473" t="str">
            <v xml:space="preserve"> PAIRE</v>
          </cell>
          <cell r="E4473">
            <v>199.05</v>
          </cell>
          <cell r="F4473" t="str">
            <v>SPOKE GUARD ANIMAL PLANET</v>
          </cell>
        </row>
        <row r="4474">
          <cell r="A4474" t="str">
            <v>4500518-C</v>
          </cell>
          <cell r="B4474" t="str">
            <v>4500518-C</v>
          </cell>
          <cell r="C4474" t="str">
            <v>FLASQUE OCEAN MICRO 18" P</v>
          </cell>
          <cell r="D4474" t="str">
            <v>AIRE</v>
          </cell>
          <cell r="E4474">
            <v>199.05</v>
          </cell>
          <cell r="F4474" t="str">
            <v>SPOKE GUARD OCEAN MICRO 1</v>
          </cell>
        </row>
        <row r="4475">
          <cell r="A4475" t="str">
            <v>4500520-C</v>
          </cell>
          <cell r="B4475" t="str">
            <v>4500520-C</v>
          </cell>
          <cell r="C4475" t="str">
            <v>FLASQUE OCEAN MICRO 20" P</v>
          </cell>
          <cell r="D4475" t="str">
            <v>AIRE</v>
          </cell>
          <cell r="E4475">
            <v>199.05</v>
          </cell>
          <cell r="F4475" t="str">
            <v>SPOKE GUARD OCEAN MICRO 2</v>
          </cell>
        </row>
        <row r="4476">
          <cell r="A4476" t="str">
            <v>4500618-C</v>
          </cell>
          <cell r="B4476" t="str">
            <v>4500618-C</v>
          </cell>
          <cell r="C4476" t="str">
            <v>FLASQUE CARS MICRO 18" PA</v>
          </cell>
          <cell r="D4476" t="str">
            <v>IRE</v>
          </cell>
          <cell r="E4476">
            <v>199.05</v>
          </cell>
          <cell r="F4476" t="str">
            <v>SPOKE GUARD CARS MICRO 18</v>
          </cell>
        </row>
        <row r="4477">
          <cell r="A4477" t="str">
            <v>4500620-C</v>
          </cell>
          <cell r="B4477" t="str">
            <v>4500620-C</v>
          </cell>
          <cell r="C4477" t="str">
            <v>FLASQUE CARS MICRO 20" PA</v>
          </cell>
          <cell r="D4477" t="str">
            <v>IRE</v>
          </cell>
          <cell r="E4477">
            <v>199.05</v>
          </cell>
          <cell r="F4477" t="str">
            <v>SPOKE GUARD CARS MICRO 20</v>
          </cell>
        </row>
        <row r="4478">
          <cell r="A4478" t="str">
            <v>4500718-C</v>
          </cell>
          <cell r="B4478" t="str">
            <v>4500718-C</v>
          </cell>
          <cell r="C4478" t="str">
            <v>FLASQUE ANIMALS MICRO 18"</v>
          </cell>
          <cell r="D4478" t="str">
            <v xml:space="preserve"> PAIRE</v>
          </cell>
          <cell r="E4478">
            <v>199.05</v>
          </cell>
          <cell r="F4478" t="str">
            <v>SPOKE GUARD ANIMALS MICRO</v>
          </cell>
        </row>
        <row r="4479">
          <cell r="A4479" t="str">
            <v>4500720-C</v>
          </cell>
          <cell r="B4479" t="str">
            <v>4500720-C</v>
          </cell>
          <cell r="C4479" t="str">
            <v>FLASQUE ANIMALS MICRO 20"</v>
          </cell>
          <cell r="D4479" t="str">
            <v xml:space="preserve"> PAIRE</v>
          </cell>
          <cell r="E4479">
            <v>199.05</v>
          </cell>
          <cell r="F4479" t="str">
            <v>SPOKE GUARD ANIMALS MICRO</v>
          </cell>
        </row>
        <row r="4480">
          <cell r="A4480" t="str">
            <v>4500818-C</v>
          </cell>
          <cell r="B4480" t="str">
            <v>4500818-C</v>
          </cell>
          <cell r="C4480" t="str">
            <v>FLASQUE SPLASH MICRO 18"</v>
          </cell>
          <cell r="D4480" t="str">
            <v>PAIRE</v>
          </cell>
          <cell r="E4480">
            <v>199.05</v>
          </cell>
          <cell r="F4480" t="str">
            <v>SPOKE GUARD SPLASH MICRO</v>
          </cell>
        </row>
        <row r="4481">
          <cell r="A4481" t="str">
            <v>4500820-C</v>
          </cell>
          <cell r="B4481" t="str">
            <v>4500820-C</v>
          </cell>
          <cell r="C4481" t="str">
            <v>FLASQUE SPLASH MICRO 20"</v>
          </cell>
          <cell r="D4481" t="str">
            <v>PAIRE</v>
          </cell>
          <cell r="E4481">
            <v>199.05</v>
          </cell>
          <cell r="F4481" t="str">
            <v>SPOKE GUARD SPLASH MICRO</v>
          </cell>
        </row>
        <row r="4482">
          <cell r="A4482" t="str">
            <v>4600000-C</v>
          </cell>
          <cell r="B4482" t="str">
            <v>4600000-C</v>
          </cell>
          <cell r="C4482" t="str">
            <v>PAIRE DE FREINS ÉLEVÉS</v>
          </cell>
          <cell r="D4482" t="str">
            <v xml:space="preserve"> </v>
          </cell>
          <cell r="E4482" t="e">
            <v>#N/A</v>
          </cell>
          <cell r="F4482" t="str">
            <v>HIGH BRAKE PAIR</v>
          </cell>
        </row>
        <row r="4483">
          <cell r="A4483" t="str">
            <v>4600001-C</v>
          </cell>
          <cell r="B4483" t="str">
            <v>4600001-C</v>
          </cell>
          <cell r="C4483" t="str">
            <v>FREIN HAUT À GAUCHE</v>
          </cell>
          <cell r="D4483" t="str">
            <v xml:space="preserve"> </v>
          </cell>
          <cell r="E4483" t="e">
            <v>#N/A</v>
          </cell>
          <cell r="F4483" t="str">
            <v>HIGH BRAKE LEFT</v>
          </cell>
        </row>
        <row r="4484">
          <cell r="A4484" t="str">
            <v>4600002-C</v>
          </cell>
          <cell r="B4484" t="str">
            <v>4600002-C</v>
          </cell>
          <cell r="C4484" t="str">
            <v>FREIN HAUT À DROITE</v>
          </cell>
          <cell r="D4484" t="str">
            <v xml:space="preserve"> </v>
          </cell>
          <cell r="E4484" t="e">
            <v>#N/A</v>
          </cell>
          <cell r="F4484" t="str">
            <v>HIGH BRAKE RIGHT</v>
          </cell>
        </row>
        <row r="4485">
          <cell r="A4485" t="str">
            <v>4600033-C</v>
          </cell>
          <cell r="B4485" t="str">
            <v>4600033-C</v>
          </cell>
          <cell r="C4485" t="str">
            <v>EXTENSION FIXATION PLAQUE</v>
          </cell>
          <cell r="D4485" t="str">
            <v xml:space="preserve"> EN L DU FREIN HAUT</v>
          </cell>
          <cell r="E4485" t="e">
            <v>#N/A</v>
          </cell>
          <cell r="F4485" t="str">
            <v>EXTENDED ATTACHMENT L-PLA</v>
          </cell>
        </row>
        <row r="4486">
          <cell r="A4486" t="str">
            <v>4600042-C</v>
          </cell>
          <cell r="B4486" t="str">
            <v>4600042-C</v>
          </cell>
          <cell r="C4486" t="str">
            <v>ENTRETOISE POUR ÉCARTEMEN</v>
          </cell>
          <cell r="D4486" t="str">
            <v>T FREIN HAUT 3 MM</v>
          </cell>
          <cell r="E4486" t="e">
            <v>#N/A</v>
          </cell>
          <cell r="F4486" t="str">
            <v>SPACER WIDENING HIGH BRAK</v>
          </cell>
        </row>
        <row r="4487">
          <cell r="A4487" t="str">
            <v>4600050-C</v>
          </cell>
          <cell r="B4487" t="str">
            <v>4600050-C</v>
          </cell>
          <cell r="C4487" t="str">
            <v>PAIRE DE FREINS ÉLEVÉS DÉ</v>
          </cell>
          <cell r="D4487" t="str">
            <v>PLACÉS VERS L’AVANT</v>
          </cell>
          <cell r="E4487" t="e">
            <v>#N/A</v>
          </cell>
          <cell r="F4487" t="str">
            <v>HIGH BRAKES PAIR MOVED AH</v>
          </cell>
        </row>
        <row r="4488">
          <cell r="A4488" t="str">
            <v>4600051-C</v>
          </cell>
          <cell r="B4488" t="str">
            <v>4600051-C</v>
          </cell>
          <cell r="C4488" t="str">
            <v>FREINS ÉLEVÉS À GAUCHE DÉ</v>
          </cell>
          <cell r="D4488" t="str">
            <v>PLACÉS VERS L’AVANT</v>
          </cell>
          <cell r="E4488" t="e">
            <v>#N/A</v>
          </cell>
          <cell r="F4488" t="str">
            <v>HIGH BRAKES LEFT MOVED AH</v>
          </cell>
        </row>
        <row r="4489">
          <cell r="A4489" t="str">
            <v>4600052-C</v>
          </cell>
          <cell r="B4489" t="str">
            <v>4600052-C</v>
          </cell>
          <cell r="C4489" t="str">
            <v>FREINS ÉLEVÉS À DROITE DÉ</v>
          </cell>
          <cell r="D4489" t="str">
            <v>PLACÉS VERS L’AVANT</v>
          </cell>
          <cell r="E4489" t="e">
            <v>#N/A</v>
          </cell>
          <cell r="F4489" t="str">
            <v>HIGH BRAKES RIGHT MOVED A</v>
          </cell>
        </row>
        <row r="4490">
          <cell r="A4490" t="str">
            <v>4600070-C</v>
          </cell>
          <cell r="B4490" t="str">
            <v>4600070-C</v>
          </cell>
          <cell r="C4490" t="str">
            <v>FREINS ÉLEVÉS RALLONGÉS;</v>
          </cell>
          <cell r="D4490" t="str">
            <v>DÉPLACÉS VERS L’AVANT</v>
          </cell>
          <cell r="E4490" t="e">
            <v>#N/A</v>
          </cell>
          <cell r="F4490" t="str">
            <v>HIGH BRAKES EXTENDED MOVE</v>
          </cell>
        </row>
        <row r="4491">
          <cell r="A4491" t="str">
            <v>4600071-C</v>
          </cell>
          <cell r="B4491" t="str">
            <v>4600071-C</v>
          </cell>
          <cell r="C4491" t="str">
            <v>FREINS ÉLEVÉS G, RALLONGÉ</v>
          </cell>
          <cell r="D4491" t="str">
            <v>S, DÉPLACÉS VERS LA GCHE</v>
          </cell>
          <cell r="E4491" t="e">
            <v>#N/A</v>
          </cell>
          <cell r="F4491" t="str">
            <v>HIGH BRAKES LEFT EXTENDED</v>
          </cell>
        </row>
        <row r="4492">
          <cell r="A4492" t="str">
            <v>4600072-C</v>
          </cell>
          <cell r="B4492" t="str">
            <v>4600072-C</v>
          </cell>
          <cell r="C4492" t="str">
            <v>FREINS ÉLEVÉS D, RALLONGÉ</v>
          </cell>
          <cell r="D4492" t="str">
            <v>S, DÉPLACÉS VERS LA DRTE</v>
          </cell>
          <cell r="E4492" t="e">
            <v>#N/A</v>
          </cell>
          <cell r="F4492" t="str">
            <v>HIGH BRAKES RIGHT EXTENDE</v>
          </cell>
        </row>
        <row r="4493">
          <cell r="A4493" t="str">
            <v>4600080-C</v>
          </cell>
          <cell r="B4493" t="str">
            <v>4600080-C</v>
          </cell>
          <cell r="C4493" t="str">
            <v>FREIN ÉLEVÉ RALLONGÉ POUR</v>
          </cell>
          <cell r="D4493" t="str">
            <v xml:space="preserve"> SWING, PAIRE</v>
          </cell>
          <cell r="E4493" t="e">
            <v>#N/A</v>
          </cell>
          <cell r="F4493" t="str">
            <v>HIGH BRAKE EXTENDED FOR S</v>
          </cell>
        </row>
        <row r="4494">
          <cell r="A4494" t="str">
            <v>4600081-C</v>
          </cell>
          <cell r="B4494" t="str">
            <v>4600081-C</v>
          </cell>
          <cell r="C4494" t="str">
            <v>FREIN ÉLEVÉ RALLONGÉ POUR</v>
          </cell>
          <cell r="D4494" t="str">
            <v xml:space="preserve"> SWING, À GAUCHE</v>
          </cell>
          <cell r="E4494" t="e">
            <v>#N/A</v>
          </cell>
          <cell r="F4494" t="str">
            <v>HIGH BRAKE EXTENDED FOR S</v>
          </cell>
        </row>
        <row r="4495">
          <cell r="A4495" t="str">
            <v>4600082-C</v>
          </cell>
          <cell r="B4495" t="str">
            <v>4600082-C</v>
          </cell>
          <cell r="C4495" t="str">
            <v>FREIN ÉLEVÉ RALLONGÉ POUR</v>
          </cell>
          <cell r="D4495" t="str">
            <v xml:space="preserve"> SWING, À DROITE</v>
          </cell>
          <cell r="E4495" t="e">
            <v>#N/A</v>
          </cell>
          <cell r="F4495" t="str">
            <v>HIGH BRAKE EXTENDED FOR S</v>
          </cell>
        </row>
        <row r="4496">
          <cell r="A4496" t="str">
            <v>4610000-C</v>
          </cell>
          <cell r="B4496" t="str">
            <v>4610000-C</v>
          </cell>
          <cell r="C4496" t="str">
            <v>PAIRE DE FREINS HAUTS NOU</v>
          </cell>
          <cell r="D4496" t="str">
            <v>VEAU</v>
          </cell>
          <cell r="E4496" t="e">
            <v>#N/A</v>
          </cell>
          <cell r="F4496" t="str">
            <v>HIGH BRAKES PAIR NEW</v>
          </cell>
        </row>
        <row r="4497">
          <cell r="A4497" t="str">
            <v>4610001-C</v>
          </cell>
          <cell r="B4497" t="str">
            <v>4610001-C</v>
          </cell>
          <cell r="C4497" t="str">
            <v>FREINS HAUTS GAUCHE NOUVE</v>
          </cell>
          <cell r="D4497" t="str">
            <v>AU</v>
          </cell>
          <cell r="E4497" t="e">
            <v>#N/A</v>
          </cell>
          <cell r="F4497" t="str">
            <v>HIGH BRAKES LEFT NEW</v>
          </cell>
        </row>
        <row r="4498">
          <cell r="A4498" t="str">
            <v>4623301-C</v>
          </cell>
          <cell r="B4498" t="str">
            <v>4623301-C</v>
          </cell>
          <cell r="C4498" t="str">
            <v>FREIN D'UNE SEULE MAIN X</v>
          </cell>
          <cell r="D4498" t="str">
            <v>33, GAUCHE</v>
          </cell>
          <cell r="E4498" t="e">
            <v>#N/A</v>
          </cell>
          <cell r="F4498" t="str">
            <v>BRAKE ONEHAND X 33 LEFT</v>
          </cell>
        </row>
        <row r="4499">
          <cell r="A4499" t="str">
            <v>4623302-C</v>
          </cell>
          <cell r="B4499" t="str">
            <v>4623302-C</v>
          </cell>
          <cell r="C4499" t="str">
            <v>FREIN D'UNE SEULE MAIN X</v>
          </cell>
          <cell r="D4499" t="str">
            <v>33, DROITE</v>
          </cell>
          <cell r="E4499" t="e">
            <v>#N/A</v>
          </cell>
          <cell r="F4499" t="str">
            <v>BRAKE ONEHAND X 33 RIGHT</v>
          </cell>
        </row>
        <row r="4500">
          <cell r="A4500" t="str">
            <v>4623601-C</v>
          </cell>
          <cell r="B4500" t="str">
            <v>4623601-C</v>
          </cell>
          <cell r="C4500" t="str">
            <v>FREIN D'UNE SEULE MAIN X</v>
          </cell>
          <cell r="D4500" t="str">
            <v>36, GAUCHE</v>
          </cell>
          <cell r="E4500" t="e">
            <v>#N/A</v>
          </cell>
          <cell r="F4500" t="str">
            <v>BRAKE ONEHAND X 36 LEFT</v>
          </cell>
        </row>
        <row r="4501">
          <cell r="A4501" t="str">
            <v>4623602-C</v>
          </cell>
          <cell r="B4501" t="str">
            <v>4623602-C</v>
          </cell>
          <cell r="C4501" t="str">
            <v>FREIN D'UNE SEULE MAIN X</v>
          </cell>
          <cell r="D4501" t="str">
            <v>36, DROITE</v>
          </cell>
          <cell r="E4501" t="e">
            <v>#N/A</v>
          </cell>
          <cell r="F4501" t="str">
            <v>BRAKE ONEHAND X 36 RIGHT</v>
          </cell>
        </row>
        <row r="4502">
          <cell r="A4502" t="str">
            <v>4623901-C</v>
          </cell>
          <cell r="B4502" t="str">
            <v>4623901-C</v>
          </cell>
          <cell r="C4502" t="str">
            <v>FREIN D'UNE SEULE MAIN X</v>
          </cell>
          <cell r="D4502" t="str">
            <v>39, GAUCHE</v>
          </cell>
          <cell r="E4502" t="e">
            <v>#N/A</v>
          </cell>
          <cell r="F4502" t="str">
            <v>BRAKE ONEHAND X 39 LEFT</v>
          </cell>
        </row>
        <row r="4503">
          <cell r="A4503" t="str">
            <v>4623902-C</v>
          </cell>
          <cell r="B4503" t="str">
            <v>4623902-C</v>
          </cell>
          <cell r="C4503" t="str">
            <v>FREIN D'UNE SEULE MAIN X</v>
          </cell>
          <cell r="D4503" t="str">
            <v>39, DROITE</v>
          </cell>
          <cell r="E4503" t="e">
            <v>#N/A</v>
          </cell>
          <cell r="F4503" t="str">
            <v>BRAKE ONEHAND X 39 RIGHT</v>
          </cell>
        </row>
        <row r="4504">
          <cell r="A4504" t="str">
            <v>4624201-C</v>
          </cell>
          <cell r="B4504" t="str">
            <v>4624201-C</v>
          </cell>
          <cell r="C4504" t="str">
            <v>FREIN D'UNE SEULE MAIN X</v>
          </cell>
          <cell r="D4504" t="str">
            <v>42, GAUCHE</v>
          </cell>
          <cell r="E4504" t="e">
            <v>#N/A</v>
          </cell>
          <cell r="F4504" t="str">
            <v>BRAKE ONEHAND X 42 LEFT</v>
          </cell>
        </row>
        <row r="4505">
          <cell r="A4505" t="str">
            <v>4624202-C</v>
          </cell>
          <cell r="B4505" t="str">
            <v>4624202-C</v>
          </cell>
          <cell r="C4505" t="str">
            <v>FREIN D'UNE SEULE MAIN X</v>
          </cell>
          <cell r="D4505" t="str">
            <v>42, DROITE</v>
          </cell>
          <cell r="E4505" t="e">
            <v>#N/A</v>
          </cell>
          <cell r="F4505" t="str">
            <v>BRAKE ONEHAND X 42 RIGHT</v>
          </cell>
        </row>
        <row r="4506">
          <cell r="A4506" t="str">
            <v>4624501-C</v>
          </cell>
          <cell r="B4506" t="str">
            <v>4624501-C</v>
          </cell>
          <cell r="C4506" t="str">
            <v>FREIN D'UNE SEULE MAIN X</v>
          </cell>
          <cell r="D4506" t="str">
            <v>45, GAUCHE</v>
          </cell>
          <cell r="E4506" t="e">
            <v>#N/A</v>
          </cell>
          <cell r="F4506" t="str">
            <v>BRAKE ONEHAND X 45 LEFT</v>
          </cell>
        </row>
        <row r="4507">
          <cell r="A4507" t="str">
            <v>4624502-C</v>
          </cell>
          <cell r="B4507" t="str">
            <v>4624502-C</v>
          </cell>
          <cell r="C4507" t="str">
            <v>FREIN D'UNE SEULE MAIN X</v>
          </cell>
          <cell r="D4507" t="str">
            <v>45, DROITE</v>
          </cell>
          <cell r="E4507" t="e">
            <v>#N/A</v>
          </cell>
          <cell r="F4507" t="str">
            <v>BRAKE ONEHAND X 45 RIGHT</v>
          </cell>
        </row>
        <row r="4508">
          <cell r="A4508" t="str">
            <v>4630000-C</v>
          </cell>
          <cell r="B4508" t="str">
            <v>4630000-C</v>
          </cell>
          <cell r="C4508" t="str">
            <v>FREINS S3 PAIRE COMPLÈTE</v>
          </cell>
          <cell r="D4508" t="str">
            <v xml:space="preserve"> </v>
          </cell>
          <cell r="E4508" t="e">
            <v>#N/A</v>
          </cell>
          <cell r="F4508" t="str">
            <v>BRAKES S3 CPL PAIR</v>
          </cell>
        </row>
        <row r="4509">
          <cell r="A4509" t="str">
            <v>4630001-C</v>
          </cell>
          <cell r="B4509" t="str">
            <v>4630001-C</v>
          </cell>
          <cell r="C4509" t="str">
            <v>FREIN S3 À GAUCHE</v>
          </cell>
          <cell r="D4509" t="str">
            <v xml:space="preserve"> </v>
          </cell>
          <cell r="E4509" t="e">
            <v>#N/A</v>
          </cell>
          <cell r="F4509" t="str">
            <v>BRAKE S3 LEFT</v>
          </cell>
        </row>
        <row r="4510">
          <cell r="A4510" t="str">
            <v>4630002-C</v>
          </cell>
          <cell r="B4510" t="str">
            <v>4630002-C</v>
          </cell>
          <cell r="C4510" t="str">
            <v>FREIN S3 À DROITE</v>
          </cell>
          <cell r="D4510" t="str">
            <v xml:space="preserve"> </v>
          </cell>
          <cell r="E4510" t="e">
            <v>#N/A</v>
          </cell>
          <cell r="F4510" t="str">
            <v>BRAKE S3 RIGHT</v>
          </cell>
        </row>
        <row r="4511">
          <cell r="A4511" t="str">
            <v>4630010-C</v>
          </cell>
          <cell r="B4511" t="str">
            <v>4630010-C</v>
          </cell>
          <cell r="C4511" t="str">
            <v>FREINS S3 DÉPLACÉS VERS L</v>
          </cell>
          <cell r="D4511" t="str">
            <v>’AVANT PAIRE COMPLÈTE</v>
          </cell>
          <cell r="E4511" t="e">
            <v>#N/A</v>
          </cell>
          <cell r="F4511" t="str">
            <v>BRAKES S3 MOVED FORWARD C</v>
          </cell>
        </row>
        <row r="4512">
          <cell r="A4512" t="str">
            <v>4630011-C</v>
          </cell>
          <cell r="B4512" t="str">
            <v>4630011-C</v>
          </cell>
          <cell r="C4512" t="str">
            <v>FREIN S3 DÉPLACÉ VERS L’A</v>
          </cell>
          <cell r="D4512" t="str">
            <v>VANT À GAUCHE</v>
          </cell>
          <cell r="E4512" t="e">
            <v>#N/A</v>
          </cell>
          <cell r="F4512" t="str">
            <v>BRAKE S3 MOVED FORWARD LE</v>
          </cell>
        </row>
        <row r="4513">
          <cell r="A4513" t="str">
            <v>4630012-C</v>
          </cell>
          <cell r="B4513" t="str">
            <v>4630012-C</v>
          </cell>
          <cell r="C4513" t="str">
            <v>FREIN S3 DÉPLACÉ VERS L’A</v>
          </cell>
          <cell r="D4513" t="str">
            <v>VANT À DROITE</v>
          </cell>
          <cell r="E4513" t="e">
            <v>#N/A</v>
          </cell>
          <cell r="F4513" t="str">
            <v>BRAKE S3 MOVED FORWARD RI</v>
          </cell>
        </row>
        <row r="4514">
          <cell r="A4514" t="str">
            <v>4630020-C</v>
          </cell>
          <cell r="B4514" t="str">
            <v>4630020-C</v>
          </cell>
          <cell r="C4514" t="str">
            <v>FREIN S3 AVEC LEVIER FREI</v>
          </cell>
          <cell r="D4514" t="str">
            <v>N EXT., PAIRE CPL</v>
          </cell>
          <cell r="E4514">
            <v>84.36</v>
          </cell>
          <cell r="F4514" t="str">
            <v>BRAKE S3 W EXT.BRAKE LEVE</v>
          </cell>
        </row>
        <row r="4515">
          <cell r="A4515" t="str">
            <v>4630021-C</v>
          </cell>
          <cell r="B4515" t="str">
            <v>4630021-C</v>
          </cell>
          <cell r="C4515" t="str">
            <v>FREIN S3 AVEC LEVIER DE F</v>
          </cell>
          <cell r="D4515" t="str">
            <v>REIN RALLONGÉ G</v>
          </cell>
          <cell r="E4515">
            <v>41.71</v>
          </cell>
          <cell r="F4515" t="str">
            <v>BRAKE S3 W. EXTENDED BRAK</v>
          </cell>
        </row>
        <row r="4516">
          <cell r="A4516" t="str">
            <v>4630022-C</v>
          </cell>
          <cell r="B4516" t="str">
            <v>4630022-C</v>
          </cell>
          <cell r="C4516" t="str">
            <v>FREIN S3 AVEC LEVIER DE F</v>
          </cell>
          <cell r="D4516" t="str">
            <v>REIN RALLONGÉ D</v>
          </cell>
          <cell r="E4516">
            <v>41.71</v>
          </cell>
          <cell r="F4516" t="str">
            <v>BRAKE S3 W. EXTENDED BRAK</v>
          </cell>
        </row>
        <row r="4517">
          <cell r="A4517" t="str">
            <v>4630030-C</v>
          </cell>
          <cell r="B4517" t="str">
            <v>4630030-C</v>
          </cell>
          <cell r="C4517" t="str">
            <v>FREINS S3 POUR X, PAIRE C</v>
          </cell>
          <cell r="D4517" t="str">
            <v>PL</v>
          </cell>
          <cell r="E4517" t="e">
            <v>#N/A</v>
          </cell>
          <cell r="F4517" t="str">
            <v>BRAKES S3 FOR X CPL PAIR</v>
          </cell>
        </row>
        <row r="4518">
          <cell r="A4518" t="str">
            <v>4630031-C</v>
          </cell>
          <cell r="B4518" t="str">
            <v>4630031-C</v>
          </cell>
          <cell r="C4518" t="str">
            <v>FREIN S3 POUR X, GAUCHE</v>
          </cell>
          <cell r="D4518" t="str">
            <v xml:space="preserve"> </v>
          </cell>
          <cell r="E4518" t="e">
            <v>#N/A</v>
          </cell>
          <cell r="F4518" t="str">
            <v>BRAKE S3 FOR X LEFT</v>
          </cell>
        </row>
        <row r="4519">
          <cell r="A4519" t="str">
            <v>4630032-C</v>
          </cell>
          <cell r="B4519" t="str">
            <v>4630032-C</v>
          </cell>
          <cell r="C4519" t="str">
            <v>FREIN S3 POUR X À DROITE</v>
          </cell>
          <cell r="D4519" t="str">
            <v xml:space="preserve"> </v>
          </cell>
          <cell r="E4519" t="e">
            <v>#N/A</v>
          </cell>
          <cell r="F4519" t="str">
            <v>BRAKE S3 FOR X RIGHT</v>
          </cell>
        </row>
        <row r="4520">
          <cell r="A4520" t="str">
            <v>4630133-C</v>
          </cell>
          <cell r="B4520" t="str">
            <v>4630133-C</v>
          </cell>
          <cell r="C4520" t="str">
            <v>EXTENSION DU LEVIER DE FR</v>
          </cell>
          <cell r="D4520" t="str">
            <v>EIN FREIN S3 DE GAUCHE</v>
          </cell>
          <cell r="E4520">
            <v>41.71</v>
          </cell>
          <cell r="F4520" t="str">
            <v>BRAKE LEVER EXTENSION BRA</v>
          </cell>
        </row>
        <row r="4521">
          <cell r="A4521" t="str">
            <v>4630134-C</v>
          </cell>
          <cell r="B4521" t="str">
            <v>4630134-C</v>
          </cell>
          <cell r="C4521" t="str">
            <v>EXTENSION DU LEVIER DE FR</v>
          </cell>
          <cell r="D4521" t="str">
            <v>EIN FREIN S3 DE DROITE</v>
          </cell>
          <cell r="E4521">
            <v>41.71</v>
          </cell>
          <cell r="F4521" t="str">
            <v>BRAKE LEVER EXTENSION BRA</v>
          </cell>
        </row>
        <row r="4522">
          <cell r="A4522" t="str">
            <v>4630137-C</v>
          </cell>
          <cell r="B4522" t="str">
            <v>4630137-C</v>
          </cell>
          <cell r="C4522" t="str">
            <v>FREIN S3 AVEC LEVIER DE F</v>
          </cell>
          <cell r="D4522" t="str">
            <v>REIN ALLONGÉ</v>
          </cell>
          <cell r="E4522">
            <v>224.64</v>
          </cell>
          <cell r="F4522" t="str">
            <v>BRAKE S3 W. EXTENDED BRAK</v>
          </cell>
        </row>
        <row r="4523">
          <cell r="A4523" t="str">
            <v>4630150-C</v>
          </cell>
          <cell r="B4523" t="str">
            <v>4630150-C</v>
          </cell>
          <cell r="C4523" t="str">
            <v>PLAQUE DE FREIN S3 PNEU P</v>
          </cell>
          <cell r="D4523" t="str">
            <v>U</v>
          </cell>
          <cell r="E4523" t="e">
            <v>#N/A</v>
          </cell>
          <cell r="F4523" t="str">
            <v>BRAKE PLATE S3 PU-TYRE</v>
          </cell>
        </row>
        <row r="4524">
          <cell r="A4524" t="str">
            <v>4630200-C</v>
          </cell>
          <cell r="B4524" t="str">
            <v>4630200-C</v>
          </cell>
          <cell r="C4524" t="str">
            <v>FREIN B3 CPL, PAIRE</v>
          </cell>
          <cell r="D4524" t="str">
            <v xml:space="preserve"> </v>
          </cell>
          <cell r="E4524" t="e">
            <v>#N/A</v>
          </cell>
          <cell r="F4524" t="str">
            <v>BRAKE B3 CPL PAIR</v>
          </cell>
        </row>
        <row r="4525">
          <cell r="A4525" t="str">
            <v>4630201-C</v>
          </cell>
          <cell r="B4525" t="str">
            <v>4630201-C</v>
          </cell>
          <cell r="C4525" t="str">
            <v>FREIN B3 CPL GAUCHE</v>
          </cell>
          <cell r="D4525" t="str">
            <v xml:space="preserve"> </v>
          </cell>
          <cell r="E4525" t="e">
            <v>#N/A</v>
          </cell>
          <cell r="F4525" t="str">
            <v>BRAKE B3 CPL LEFT</v>
          </cell>
        </row>
        <row r="4526">
          <cell r="A4526" t="str">
            <v>4630202-C</v>
          </cell>
          <cell r="B4526" t="str">
            <v>4630202-C</v>
          </cell>
          <cell r="C4526" t="str">
            <v>FREIN B3 CPL DROITE</v>
          </cell>
          <cell r="D4526" t="str">
            <v xml:space="preserve"> </v>
          </cell>
          <cell r="E4526" t="e">
            <v>#N/A</v>
          </cell>
          <cell r="F4526" t="str">
            <v>BRAKE B3 CPL RIGHT</v>
          </cell>
        </row>
        <row r="4527">
          <cell r="A4527" t="str">
            <v>4630300-C</v>
          </cell>
          <cell r="B4527" t="str">
            <v>4630300-C</v>
          </cell>
          <cell r="C4527" t="str">
            <v>FREIN B3 DÉPLACÉ VERS L’A</v>
          </cell>
          <cell r="D4527" t="str">
            <v>VANT PAIRE COMPLÈTE</v>
          </cell>
          <cell r="E4527" t="e">
            <v>#N/A</v>
          </cell>
          <cell r="F4527" t="str">
            <v>BRAKE B3 MOVED FORWARD CP</v>
          </cell>
        </row>
        <row r="4528">
          <cell r="A4528" t="str">
            <v>4630301-C</v>
          </cell>
          <cell r="B4528" t="str">
            <v>4630301-C</v>
          </cell>
          <cell r="C4528" t="str">
            <v>FREIN B3 DÉPLACÉ VERS L’A</v>
          </cell>
          <cell r="D4528" t="str">
            <v>VANT CPL G</v>
          </cell>
          <cell r="E4528" t="e">
            <v>#N/A</v>
          </cell>
          <cell r="F4528" t="str">
            <v>BRAKE B3 MOVED FORWARD CP</v>
          </cell>
        </row>
        <row r="4529">
          <cell r="A4529" t="str">
            <v>4630302-C</v>
          </cell>
          <cell r="B4529" t="str">
            <v>4630302-C</v>
          </cell>
          <cell r="C4529" t="str">
            <v>FREIN B3 DÉPLACÉ VERS L’A</v>
          </cell>
          <cell r="D4529" t="str">
            <v>VANT CPL D</v>
          </cell>
          <cell r="E4529" t="e">
            <v>#N/A</v>
          </cell>
          <cell r="F4529" t="str">
            <v>BRAKE B3 MOVED FORWARD CP</v>
          </cell>
        </row>
        <row r="4530">
          <cell r="A4530" t="str">
            <v>4640000-C</v>
          </cell>
          <cell r="B4530" t="str">
            <v>4640000-C</v>
          </cell>
          <cell r="C4530" t="str">
            <v>DISPOSITIF ANTI-ROULIS MI</v>
          </cell>
          <cell r="D4530" t="str">
            <v>CRO 3 CPL, PAIRE</v>
          </cell>
          <cell r="E4530">
            <v>314.69</v>
          </cell>
          <cell r="F4530" t="str">
            <v>ANTI ROLL DEVICE MICRO 3</v>
          </cell>
        </row>
        <row r="4531">
          <cell r="A4531" t="str">
            <v>4640011-C</v>
          </cell>
          <cell r="B4531" t="str">
            <v>4640011-C</v>
          </cell>
          <cell r="C4531" t="str">
            <v>DISPOSITIF ANTI-ROULIS MI</v>
          </cell>
          <cell r="D4531" t="str">
            <v>CRO 3 CPL A</v>
          </cell>
          <cell r="E4531">
            <v>159.24</v>
          </cell>
          <cell r="F4531" t="str">
            <v>ANTI ROLL DEVICE MICRO 3</v>
          </cell>
        </row>
        <row r="4532">
          <cell r="A4532" t="str">
            <v>4640012-C</v>
          </cell>
          <cell r="B4532" t="str">
            <v>4640012-C</v>
          </cell>
          <cell r="C4532" t="str">
            <v>DISPOSITIF ANTI-ROULIS MI</v>
          </cell>
          <cell r="D4532" t="str">
            <v>CRO 3 CPL B</v>
          </cell>
          <cell r="E4532">
            <v>159.24</v>
          </cell>
          <cell r="F4532" t="str">
            <v>ANTI ROLL DEVICE MICRO 3</v>
          </cell>
        </row>
        <row r="4533">
          <cell r="A4533" t="str">
            <v>4710012-C</v>
          </cell>
          <cell r="B4533" t="str">
            <v>4710012-C</v>
          </cell>
          <cell r="C4533" t="str">
            <v>CALE DE DOSSIER 12 CM</v>
          </cell>
          <cell r="D4533" t="str">
            <v xml:space="preserve"> </v>
          </cell>
          <cell r="E4533">
            <v>102.37</v>
          </cell>
          <cell r="F4533" t="str">
            <v>BACKREST WEDGE 12 CM</v>
          </cell>
        </row>
        <row r="4534">
          <cell r="A4534" t="str">
            <v>4710024-C</v>
          </cell>
          <cell r="B4534" t="str">
            <v>4710024-C</v>
          </cell>
          <cell r="C4534" t="str">
            <v>COUSSIN TÊTE 24 CM</v>
          </cell>
          <cell r="D4534" t="str">
            <v xml:space="preserve"> </v>
          </cell>
          <cell r="E4534">
            <v>191.47</v>
          </cell>
          <cell r="F4534" t="str">
            <v>CUSHION HEAD 24CM</v>
          </cell>
        </row>
        <row r="4535">
          <cell r="A4535" t="str">
            <v>4710027-C</v>
          </cell>
          <cell r="B4535" t="str">
            <v>4710027-C</v>
          </cell>
          <cell r="C4535" t="str">
            <v>COUSSIN TÊTE 27 CM</v>
          </cell>
          <cell r="D4535" t="str">
            <v xml:space="preserve"> </v>
          </cell>
          <cell r="E4535">
            <v>191.47</v>
          </cell>
          <cell r="F4535" t="str">
            <v>CUSHION HEAD 27CM</v>
          </cell>
        </row>
        <row r="4536">
          <cell r="A4536" t="str">
            <v>4710030-C</v>
          </cell>
          <cell r="B4536" t="str">
            <v>4710030-C</v>
          </cell>
          <cell r="C4536" t="str">
            <v>COUSSIN TÊTE 30 CM</v>
          </cell>
          <cell r="D4536" t="str">
            <v xml:space="preserve"> </v>
          </cell>
          <cell r="E4536">
            <v>191.47</v>
          </cell>
          <cell r="F4536" t="str">
            <v>CUSHION HEAD 30CM</v>
          </cell>
        </row>
        <row r="4537">
          <cell r="A4537" t="str">
            <v>4710033-C</v>
          </cell>
          <cell r="B4537" t="str">
            <v>4710033-C</v>
          </cell>
          <cell r="C4537" t="str">
            <v>COUSSIN TÊTE 33 CM</v>
          </cell>
          <cell r="D4537" t="str">
            <v xml:space="preserve"> </v>
          </cell>
          <cell r="E4537">
            <v>191.47</v>
          </cell>
          <cell r="F4537" t="str">
            <v>CUSHION HEAD 33CM</v>
          </cell>
        </row>
        <row r="4538">
          <cell r="A4538" t="str">
            <v>4710036-C</v>
          </cell>
          <cell r="B4538" t="str">
            <v>4710036-C</v>
          </cell>
          <cell r="C4538" t="str">
            <v>COUSSIN TÊTE 36 CM</v>
          </cell>
          <cell r="D4538" t="str">
            <v xml:space="preserve"> </v>
          </cell>
          <cell r="E4538">
            <v>191.47</v>
          </cell>
          <cell r="F4538" t="str">
            <v>CUSHION HEAD 36CM</v>
          </cell>
        </row>
        <row r="4539">
          <cell r="A4539" t="str">
            <v>4710039-C</v>
          </cell>
          <cell r="B4539" t="str">
            <v>4710039-C</v>
          </cell>
          <cell r="C4539" t="str">
            <v>COUSSIN TÊTE 39 CM</v>
          </cell>
          <cell r="D4539" t="str">
            <v xml:space="preserve"> </v>
          </cell>
          <cell r="E4539">
            <v>191.47</v>
          </cell>
          <cell r="F4539" t="str">
            <v>CUSHION HEAD 39CM</v>
          </cell>
        </row>
        <row r="4540">
          <cell r="A4540" t="str">
            <v>4710100BL</v>
          </cell>
          <cell r="B4540" t="str">
            <v>4710100BL</v>
          </cell>
          <cell r="C4540" t="str">
            <v>APPUIE-TÊTE B3 NOIR CPL</v>
          </cell>
          <cell r="D4540" t="str">
            <v xml:space="preserve"> </v>
          </cell>
          <cell r="E4540">
            <v>528</v>
          </cell>
          <cell r="F4540" t="str">
            <v>HEAD SUPPORT B3 BLACK CPL</v>
          </cell>
        </row>
        <row r="4541">
          <cell r="A4541" t="str">
            <v>4710100BL-C</v>
          </cell>
          <cell r="B4541" t="str">
            <v>4710100BL-C</v>
          </cell>
          <cell r="C4541" t="str">
            <v>APPUIE-TÊTE B3 NOIR CPL</v>
          </cell>
          <cell r="D4541" t="str">
            <v xml:space="preserve"> </v>
          </cell>
          <cell r="E4541">
            <v>571.55999999999995</v>
          </cell>
          <cell r="F4541" t="str">
            <v>HEAD SUPPORT B3 BLACK CPL</v>
          </cell>
        </row>
        <row r="4542">
          <cell r="A4542" t="str">
            <v>4710100-C</v>
          </cell>
          <cell r="B4542" t="str">
            <v>4710100-C</v>
          </cell>
          <cell r="C4542" t="str">
            <v>APPUIE-TÊTE B3 BLEU CPL</v>
          </cell>
          <cell r="D4542" t="str">
            <v xml:space="preserve"> </v>
          </cell>
          <cell r="E4542">
            <v>571.55999999999995</v>
          </cell>
          <cell r="F4542" t="str">
            <v>HEAD SUPPORT B3 BLUE CPL</v>
          </cell>
        </row>
        <row r="4543">
          <cell r="A4543" t="str">
            <v>4710102BL</v>
          </cell>
          <cell r="B4543" t="str">
            <v>4710102BL</v>
          </cell>
          <cell r="C4543" t="str">
            <v>COUSSIN APPUIE-TÊTE B3 NO</v>
          </cell>
          <cell r="D4543" t="str">
            <v>IR</v>
          </cell>
          <cell r="E4543">
            <v>191</v>
          </cell>
          <cell r="F4543" t="str">
            <v>CUSHION HEADSUPPORT B3 BL</v>
          </cell>
        </row>
        <row r="4544">
          <cell r="A4544" t="str">
            <v>4750045-C</v>
          </cell>
          <cell r="B4544" t="str">
            <v>4750045-C</v>
          </cell>
          <cell r="C4544" t="str">
            <v>COUSSIN 45 5 CM</v>
          </cell>
          <cell r="D4544" t="str">
            <v xml:space="preserve"> </v>
          </cell>
          <cell r="E4544">
            <v>172.51</v>
          </cell>
          <cell r="F4544" t="str">
            <v>CUSHION 45 5CM</v>
          </cell>
        </row>
        <row r="4545">
          <cell r="A4545" t="str">
            <v>4800000-C</v>
          </cell>
          <cell r="B4545" t="str">
            <v>4800000-C</v>
          </cell>
          <cell r="C4545" t="str">
            <v>KIT DÉBLOCAGE RAPIDE TETR</v>
          </cell>
          <cell r="D4545" t="str">
            <v>A</v>
          </cell>
          <cell r="E4545">
            <v>93.84</v>
          </cell>
          <cell r="F4545" t="str">
            <v>TETRA QUICK-RELEASE SET</v>
          </cell>
        </row>
        <row r="4546">
          <cell r="A4546" t="str">
            <v>4800001-C</v>
          </cell>
          <cell r="B4546" t="str">
            <v>4800001-C</v>
          </cell>
          <cell r="C4546" t="str">
            <v>PLAQUE DÉBLOCAGE RAPIDE T</v>
          </cell>
          <cell r="D4546" t="str">
            <v>ETRA</v>
          </cell>
          <cell r="E4546">
            <v>146.91999999999999</v>
          </cell>
          <cell r="F4546" t="str">
            <v>TETRA QUICK-RELEASE PLATE</v>
          </cell>
        </row>
        <row r="4547">
          <cell r="A4547" t="str">
            <v>4800005-C</v>
          </cell>
          <cell r="B4547" t="str">
            <v>4800005-C</v>
          </cell>
          <cell r="C4547" t="str">
            <v>KIT TETRA DÉBLOCAGE RAPID</v>
          </cell>
          <cell r="D4547" t="str">
            <v>E SPOX</v>
          </cell>
          <cell r="E4547">
            <v>166.82</v>
          </cell>
          <cell r="F4547" t="str">
            <v>TETRA QUICK-RELEASE SPOX</v>
          </cell>
        </row>
        <row r="4548">
          <cell r="A4548" t="str">
            <v>4900002-C</v>
          </cell>
          <cell r="B4548" t="str">
            <v>4900002-C</v>
          </cell>
          <cell r="C4548" t="str">
            <v>CLÉ À SIX PANS CREUX 2,5 </v>
          </cell>
          <cell r="D4548" t="str">
            <v>MM</v>
          </cell>
          <cell r="E4548">
            <v>2.84</v>
          </cell>
          <cell r="F4548" t="str">
            <v>ALLEN KEY 2,5 MM</v>
          </cell>
        </row>
        <row r="4549">
          <cell r="A4549" t="str">
            <v>4900004-C</v>
          </cell>
          <cell r="B4549" t="str">
            <v>4900004-C</v>
          </cell>
          <cell r="C4549" t="str">
            <v>CLÉ À SIX PANS CREUX 4 MM</v>
          </cell>
          <cell r="D4549" t="str">
            <v xml:space="preserve"> </v>
          </cell>
          <cell r="E4549">
            <v>2.84</v>
          </cell>
          <cell r="F4549" t="str">
            <v>ALLEN KEY 4 MM</v>
          </cell>
        </row>
        <row r="4550">
          <cell r="A4550" t="str">
            <v>4900007-C</v>
          </cell>
          <cell r="B4550" t="str">
            <v>4900007-C</v>
          </cell>
          <cell r="C4550" t="str">
            <v>POMPE</v>
          </cell>
          <cell r="D4550" t="str">
            <v xml:space="preserve"> </v>
          </cell>
          <cell r="E4550">
            <v>16.11</v>
          </cell>
          <cell r="F4550" t="str">
            <v>PUMP</v>
          </cell>
        </row>
        <row r="4551">
          <cell r="A4551" t="str">
            <v>4900009-C</v>
          </cell>
          <cell r="B4551" t="str">
            <v>4900009-C</v>
          </cell>
          <cell r="C4551" t="str">
            <v>POMPE COMPRESSEUR D’AIR R</v>
          </cell>
          <cell r="D4551" t="str">
            <v>ECHARGEABLE</v>
          </cell>
          <cell r="E4551">
            <v>200</v>
          </cell>
          <cell r="F4551" t="str">
            <v>PUMP RECHARGEABLE AIR COM</v>
          </cell>
        </row>
        <row r="4552">
          <cell r="A4552" t="str">
            <v>4900010-C</v>
          </cell>
          <cell r="B4552" t="str">
            <v>4900010-C</v>
          </cell>
          <cell r="C4552" t="str">
            <v>KIT D’OUTILS AVEC POMPE</v>
          </cell>
          <cell r="D4552" t="str">
            <v xml:space="preserve"> </v>
          </cell>
          <cell r="E4552" t="e">
            <v>#N/A</v>
          </cell>
          <cell r="F4552" t="str">
            <v>TOOL-KIT WITH PUMP</v>
          </cell>
        </row>
        <row r="4553">
          <cell r="A4553" t="str">
            <v>4900011-C</v>
          </cell>
          <cell r="B4553" t="str">
            <v>4900011-C</v>
          </cell>
          <cell r="C4553" t="str">
            <v>POMPE MANUELLE MINI NOIRE</v>
          </cell>
          <cell r="D4553" t="str">
            <v xml:space="preserve"> </v>
          </cell>
          <cell r="E4553">
            <v>16.11</v>
          </cell>
          <cell r="F4553" t="str">
            <v>HAND PUMP MINI BLACK</v>
          </cell>
        </row>
        <row r="4554">
          <cell r="A4554" t="str">
            <v>4900025-C</v>
          </cell>
          <cell r="B4554" t="str">
            <v>4900025-C</v>
          </cell>
          <cell r="C4554" t="str">
            <v>KIT D’OUTILS X</v>
          </cell>
          <cell r="D4554" t="str">
            <v xml:space="preserve"> </v>
          </cell>
          <cell r="E4554" t="e">
            <v>#N/A</v>
          </cell>
          <cell r="F4554" t="str">
            <v>TOOL-KIT X</v>
          </cell>
        </row>
        <row r="4555">
          <cell r="A4555" t="str">
            <v>4901012-C</v>
          </cell>
          <cell r="B4555" t="str">
            <v>4901012-C</v>
          </cell>
          <cell r="C4555" t="str">
            <v>CLÉ 12</v>
          </cell>
          <cell r="D4555" t="str">
            <v xml:space="preserve"> </v>
          </cell>
          <cell r="E4555">
            <v>8.5299999999999994</v>
          </cell>
          <cell r="F4555" t="str">
            <v>WRENCH 12</v>
          </cell>
        </row>
        <row r="4556">
          <cell r="A4556" t="str">
            <v>4901700-C</v>
          </cell>
          <cell r="B4556" t="str">
            <v>4901700-C</v>
          </cell>
          <cell r="C4556" t="str">
            <v>CLÉ 17</v>
          </cell>
          <cell r="D4556" t="str">
            <v xml:space="preserve"> </v>
          </cell>
          <cell r="E4556">
            <v>8.5299999999999994</v>
          </cell>
          <cell r="F4556" t="str">
            <v>WRENCH 17</v>
          </cell>
        </row>
        <row r="4557">
          <cell r="A4557" t="str">
            <v>4902010-C</v>
          </cell>
          <cell r="B4557" t="str">
            <v>4902010-C</v>
          </cell>
          <cell r="C4557" t="str">
            <v>KIT D’OUTILS</v>
          </cell>
          <cell r="D4557" t="str">
            <v xml:space="preserve"> </v>
          </cell>
          <cell r="E4557" t="e">
            <v>#N/A</v>
          </cell>
          <cell r="F4557" t="str">
            <v>TOOL-KIT</v>
          </cell>
        </row>
        <row r="4558">
          <cell r="A4558" t="str">
            <v>5013340BL</v>
          </cell>
          <cell r="B4558" t="str">
            <v>5013340BL</v>
          </cell>
          <cell r="C4558" t="str">
            <v>CHÂSSIS S3 LARG. 33, PIÈC</v>
          </cell>
          <cell r="D4558" t="str">
            <v>E DE RECHANGE NOIRE</v>
          </cell>
          <cell r="E4558">
            <v>1273</v>
          </cell>
          <cell r="F4558" t="str">
            <v>CHASSIS S3 W 33 BLACK SPA</v>
          </cell>
        </row>
        <row r="4559">
          <cell r="A4559" t="str">
            <v>5013340BLN-C</v>
          </cell>
          <cell r="B4559" t="str">
            <v>5013340BLN-C</v>
          </cell>
          <cell r="C4559" t="str">
            <v>CHÂSSIS S3 33 NOIR</v>
          </cell>
          <cell r="D4559" t="str">
            <v xml:space="preserve"> </v>
          </cell>
          <cell r="E4559" t="e">
            <v>#N/A</v>
          </cell>
          <cell r="F4559" t="str">
            <v>CHASSIS S3 W 33 BLACK</v>
          </cell>
        </row>
        <row r="4560">
          <cell r="A4560" t="str">
            <v>5013340N-C</v>
          </cell>
          <cell r="B4560" t="str">
            <v>5013340N-C</v>
          </cell>
          <cell r="C4560" t="str">
            <v>CHÂSSIS S3 33 GRIS</v>
          </cell>
          <cell r="D4560" t="str">
            <v xml:space="preserve"> </v>
          </cell>
          <cell r="E4560" t="e">
            <v>#N/A</v>
          </cell>
          <cell r="F4560" t="str">
            <v>CHASSIS S3 W 33 GREY</v>
          </cell>
        </row>
        <row r="4561">
          <cell r="A4561" t="str">
            <v>5013341P</v>
          </cell>
          <cell r="B4561" t="str">
            <v>5013341P</v>
          </cell>
          <cell r="C4561" t="str">
            <v>CHÂSSIS S3 L 33 PIÈCE DE</v>
          </cell>
          <cell r="D4561" t="str">
            <v>RECHANGE NON PEINTE</v>
          </cell>
          <cell r="E4561">
            <v>1248</v>
          </cell>
          <cell r="F4561" t="str">
            <v>CHASSIS S3 W 33 UNPAINTED</v>
          </cell>
        </row>
        <row r="4562">
          <cell r="A4562" t="str">
            <v>5013640BL</v>
          </cell>
          <cell r="B4562" t="str">
            <v>5013640BL</v>
          </cell>
          <cell r="C4562" t="str">
            <v>CHÂSSIS S3 LARG. 36, PIÈC</v>
          </cell>
          <cell r="D4562" t="str">
            <v>E DE RECHANGE NOIRE</v>
          </cell>
          <cell r="E4562">
            <v>1273</v>
          </cell>
          <cell r="F4562" t="str">
            <v>CHASSIS S3 W 36 BLACK SPA</v>
          </cell>
        </row>
        <row r="4563">
          <cell r="A4563" t="str">
            <v>5013640BLN-C</v>
          </cell>
          <cell r="B4563" t="str">
            <v>5013640BLN-C</v>
          </cell>
          <cell r="C4563" t="str">
            <v>CHÂSSIS S3 36 NOIR</v>
          </cell>
          <cell r="D4563" t="str">
            <v xml:space="preserve"> </v>
          </cell>
          <cell r="E4563" t="e">
            <v>#N/A</v>
          </cell>
          <cell r="F4563" t="str">
            <v>CHASSIS S3 W 36 BLACK</v>
          </cell>
        </row>
        <row r="4564">
          <cell r="A4564" t="str">
            <v>5013640N-C</v>
          </cell>
          <cell r="B4564" t="str">
            <v>5013640N-C</v>
          </cell>
          <cell r="C4564" t="str">
            <v>CHÂSSIS S3 36 GRIS</v>
          </cell>
          <cell r="D4564" t="str">
            <v xml:space="preserve"> </v>
          </cell>
          <cell r="E4564" t="e">
            <v>#N/A</v>
          </cell>
          <cell r="F4564" t="str">
            <v>CHASSIS S3 W 36 GREY</v>
          </cell>
        </row>
        <row r="4565">
          <cell r="A4565" t="str">
            <v>5013641P</v>
          </cell>
          <cell r="B4565" t="str">
            <v>5013641P</v>
          </cell>
          <cell r="C4565" t="str">
            <v>CHÂSSIS S3 L 36, PIÈCE DE</v>
          </cell>
          <cell r="D4565" t="str">
            <v xml:space="preserve"> RECHANGE NON PEINTE</v>
          </cell>
          <cell r="E4565">
            <v>1248</v>
          </cell>
          <cell r="F4565" t="str">
            <v>CHASSIS S3 W 36 UNPAINTED</v>
          </cell>
        </row>
        <row r="4566">
          <cell r="A4566" t="str">
            <v>5013940BL</v>
          </cell>
          <cell r="B4566" t="str">
            <v>5013940BL</v>
          </cell>
          <cell r="C4566" t="str">
            <v>CHÂSSIS S3 LARG. 39, PIÈC</v>
          </cell>
          <cell r="D4566" t="str">
            <v>E DE RECHANGE NOIRE</v>
          </cell>
          <cell r="E4566">
            <v>1273</v>
          </cell>
          <cell r="F4566" t="str">
            <v>CHASSIS S3 W 39 BLACK SPA</v>
          </cell>
        </row>
        <row r="4567">
          <cell r="A4567" t="str">
            <v>5013940BLN-C</v>
          </cell>
          <cell r="B4567" t="str">
            <v>5013940BLN-C</v>
          </cell>
          <cell r="C4567" t="str">
            <v>CHÂSSIS S3 39 NOIR</v>
          </cell>
          <cell r="D4567" t="str">
            <v xml:space="preserve"> </v>
          </cell>
          <cell r="E4567" t="e">
            <v>#N/A</v>
          </cell>
          <cell r="F4567" t="str">
            <v>CHASSIS S3 W 39 BLACK</v>
          </cell>
        </row>
        <row r="4568">
          <cell r="A4568" t="str">
            <v>5013940N-C</v>
          </cell>
          <cell r="B4568" t="str">
            <v>5013940N-C</v>
          </cell>
          <cell r="C4568" t="str">
            <v>CHÂSSIS S3 39 GRIS</v>
          </cell>
          <cell r="D4568" t="str">
            <v xml:space="preserve"> </v>
          </cell>
          <cell r="E4568" t="e">
            <v>#N/A</v>
          </cell>
          <cell r="F4568" t="str">
            <v>CHASSIS S3 W 39 GREY</v>
          </cell>
        </row>
        <row r="4569">
          <cell r="A4569" t="str">
            <v>5013941P</v>
          </cell>
          <cell r="B4569" t="str">
            <v>5013941P</v>
          </cell>
          <cell r="C4569" t="str">
            <v>CHÂSSIS S3 L 39, PIÈCE DE</v>
          </cell>
          <cell r="D4569" t="str">
            <v xml:space="preserve"> RECHANGE NON PEINTE</v>
          </cell>
          <cell r="E4569">
            <v>1248</v>
          </cell>
          <cell r="F4569" t="str">
            <v>CHASSIS S3 W 39 UNPAINTED</v>
          </cell>
        </row>
        <row r="4570">
          <cell r="A4570" t="str">
            <v>5014240BL</v>
          </cell>
          <cell r="B4570" t="str">
            <v>5014240BL</v>
          </cell>
          <cell r="C4570" t="str">
            <v>CHÂSSIS S3 LARG. 42, PIÈC</v>
          </cell>
          <cell r="D4570" t="str">
            <v>E DE RECHANGE NOIRE</v>
          </cell>
          <cell r="E4570">
            <v>1273</v>
          </cell>
          <cell r="F4570" t="str">
            <v>CHASSIS S3 W 42 BLACK SPA</v>
          </cell>
        </row>
        <row r="4571">
          <cell r="A4571" t="str">
            <v>5014240BLN-C</v>
          </cell>
          <cell r="B4571" t="str">
            <v>5014240BLN-C</v>
          </cell>
          <cell r="C4571" t="str">
            <v>CHÂSSIS S3 42 NOIR</v>
          </cell>
          <cell r="D4571" t="str">
            <v xml:space="preserve"> </v>
          </cell>
          <cell r="E4571" t="e">
            <v>#N/A</v>
          </cell>
          <cell r="F4571" t="str">
            <v>CHASSIS S3 W 42 BLACK</v>
          </cell>
        </row>
        <row r="4572">
          <cell r="A4572" t="str">
            <v>5014240N-C</v>
          </cell>
          <cell r="B4572" t="str">
            <v>5014240N-C</v>
          </cell>
          <cell r="C4572" t="str">
            <v>CHÂSSIS S3 42 GRIS</v>
          </cell>
          <cell r="D4572" t="str">
            <v xml:space="preserve"> </v>
          </cell>
          <cell r="E4572" t="e">
            <v>#N/A</v>
          </cell>
          <cell r="F4572" t="str">
            <v>CHASSIS S3 W 42 GREY</v>
          </cell>
        </row>
        <row r="4573">
          <cell r="A4573" t="str">
            <v>5014241P</v>
          </cell>
          <cell r="B4573" t="str">
            <v>5014241P</v>
          </cell>
          <cell r="C4573" t="str">
            <v>CHÂSSIS S3 L 42, PIÈCE DE</v>
          </cell>
          <cell r="D4573" t="str">
            <v xml:space="preserve"> RECHANGE NON PEINTE</v>
          </cell>
          <cell r="E4573">
            <v>1248</v>
          </cell>
          <cell r="F4573" t="str">
            <v>CHASSIS S3 W 42 UNPAINTED</v>
          </cell>
        </row>
        <row r="4574">
          <cell r="A4574" t="str">
            <v>5014540BL</v>
          </cell>
          <cell r="B4574" t="str">
            <v>5014540BL</v>
          </cell>
          <cell r="C4574" t="str">
            <v>CHÂSSIS S3 LARG. 45, PIÈC</v>
          </cell>
          <cell r="D4574" t="str">
            <v>E DE RECHANGE NOIRE</v>
          </cell>
          <cell r="E4574">
            <v>1273</v>
          </cell>
          <cell r="F4574" t="str">
            <v>CHASSIS S3 W 45 BLACK SPA</v>
          </cell>
        </row>
        <row r="4575">
          <cell r="A4575" t="str">
            <v>5014540BLN-C</v>
          </cell>
          <cell r="B4575" t="str">
            <v>5014540BLN-C</v>
          </cell>
          <cell r="C4575" t="str">
            <v>CHÂSSIS S3 45 NOIR</v>
          </cell>
          <cell r="D4575" t="str">
            <v xml:space="preserve"> </v>
          </cell>
          <cell r="E4575" t="e">
            <v>#N/A</v>
          </cell>
          <cell r="F4575" t="str">
            <v>CHASSIS S3 W 45 BLACK</v>
          </cell>
        </row>
        <row r="4576">
          <cell r="A4576" t="str">
            <v>5014540N-C</v>
          </cell>
          <cell r="B4576" t="str">
            <v>5014540N-C</v>
          </cell>
          <cell r="C4576" t="str">
            <v>CHÂSSIS S3 45 GRIS</v>
          </cell>
          <cell r="D4576" t="str">
            <v xml:space="preserve"> </v>
          </cell>
          <cell r="E4576" t="e">
            <v>#N/A</v>
          </cell>
          <cell r="F4576" t="str">
            <v>CHASSIS S3 W 45 GREY</v>
          </cell>
        </row>
        <row r="4577">
          <cell r="A4577" t="str">
            <v>5014541P</v>
          </cell>
          <cell r="B4577" t="str">
            <v>5014541P</v>
          </cell>
          <cell r="C4577" t="str">
            <v>CHÂSSIS S3 L 45, PIÈCE DE</v>
          </cell>
          <cell r="D4577" t="str">
            <v xml:space="preserve"> RECHANGE NON PEINTE</v>
          </cell>
          <cell r="E4577">
            <v>1248</v>
          </cell>
          <cell r="F4577" t="str">
            <v>CHASSIS S3 W 45 UNPAINTED</v>
          </cell>
        </row>
        <row r="4578">
          <cell r="A4578" t="str">
            <v>5015040BL</v>
          </cell>
          <cell r="B4578" t="str">
            <v>5015040BL</v>
          </cell>
          <cell r="C4578" t="str">
            <v>CHÂSSIS S3 LARG. 50, PIÈC</v>
          </cell>
          <cell r="D4578" t="str">
            <v>E DE RECHANGE NOIRE</v>
          </cell>
          <cell r="E4578">
            <v>1273</v>
          </cell>
          <cell r="F4578" t="str">
            <v>CHASSIS S3 W 50 BLACK SPA</v>
          </cell>
        </row>
        <row r="4579">
          <cell r="A4579" t="str">
            <v>5015040BLN-C</v>
          </cell>
          <cell r="B4579" t="str">
            <v>5015040BLN-C</v>
          </cell>
          <cell r="C4579" t="str">
            <v>CHÂSSIS S3 50 NOIR</v>
          </cell>
          <cell r="D4579" t="str">
            <v xml:space="preserve"> </v>
          </cell>
          <cell r="E4579" t="e">
            <v>#N/A</v>
          </cell>
          <cell r="F4579" t="str">
            <v>CHASSIS S3 W 50 BLACK</v>
          </cell>
        </row>
        <row r="4580">
          <cell r="A4580" t="str">
            <v>5015040N-C</v>
          </cell>
          <cell r="B4580" t="str">
            <v>5015040N-C</v>
          </cell>
          <cell r="C4580" t="str">
            <v>CHÂSSIS S3 50 GRIS</v>
          </cell>
          <cell r="D4580" t="str">
            <v xml:space="preserve"> </v>
          </cell>
          <cell r="E4580" t="e">
            <v>#N/A</v>
          </cell>
          <cell r="F4580" t="str">
            <v>CHASSIS S3 W 50 GREY</v>
          </cell>
        </row>
        <row r="4581">
          <cell r="A4581" t="str">
            <v>5015041P</v>
          </cell>
          <cell r="B4581" t="str">
            <v>5015041P</v>
          </cell>
          <cell r="C4581" t="str">
            <v>CHÂSSIS S3 L 50 PIÈCE DE</v>
          </cell>
          <cell r="D4581" t="str">
            <v>RECHANGE NON PEINTE</v>
          </cell>
          <cell r="E4581">
            <v>1248</v>
          </cell>
          <cell r="F4581" t="str">
            <v>CHASSIS S3 W 50 UNPAINTED</v>
          </cell>
        </row>
        <row r="4582">
          <cell r="A4582" t="str">
            <v>5023040BL</v>
          </cell>
          <cell r="B4582" t="str">
            <v>5023040BL</v>
          </cell>
          <cell r="C4582" t="str">
            <v>CHÂSSIS S3 COURT, L30, PI</v>
          </cell>
          <cell r="D4582" t="str">
            <v>ÈCE DE RECHANGE NOIRE</v>
          </cell>
          <cell r="E4582">
            <v>1273</v>
          </cell>
          <cell r="F4582" t="str">
            <v>CHASSIS S3 SHORT W 30 BLA</v>
          </cell>
        </row>
        <row r="4583">
          <cell r="A4583" t="str">
            <v>5023040BLN-C</v>
          </cell>
          <cell r="B4583" t="str">
            <v>5023040BLN-C</v>
          </cell>
          <cell r="C4583" t="str">
            <v>CHÂSSIS S3 COURT 30 NOIR</v>
          </cell>
          <cell r="D4583" t="str">
            <v xml:space="preserve"> </v>
          </cell>
          <cell r="E4583" t="e">
            <v>#N/A</v>
          </cell>
          <cell r="F4583" t="str">
            <v>CHASSIS S3 SHORT W 30 BLA</v>
          </cell>
        </row>
        <row r="4584">
          <cell r="A4584" t="str">
            <v>5023040N-C</v>
          </cell>
          <cell r="B4584" t="str">
            <v>5023040N-C</v>
          </cell>
          <cell r="C4584" t="str">
            <v>CHÂSSIS S3 COURT 30 GRIS</v>
          </cell>
          <cell r="D4584" t="str">
            <v xml:space="preserve"> </v>
          </cell>
          <cell r="E4584" t="e">
            <v>#N/A</v>
          </cell>
          <cell r="F4584" t="str">
            <v>CHASSIS S3 SHORT W 30 GRE</v>
          </cell>
        </row>
        <row r="4585">
          <cell r="A4585" t="str">
            <v>5023041P</v>
          </cell>
          <cell r="B4585" t="str">
            <v>5023041P</v>
          </cell>
          <cell r="C4585" t="str">
            <v>CHÂSSIS S3 COURT 30, PIÈC</v>
          </cell>
          <cell r="D4585" t="str">
            <v>E DE RECHANGE NON PEINTE</v>
          </cell>
          <cell r="E4585">
            <v>1248</v>
          </cell>
          <cell r="F4585" t="str">
            <v>CHASSIS S3 SHORT 30 UNPAI</v>
          </cell>
        </row>
        <row r="4586">
          <cell r="A4586" t="str">
            <v>5023340BL</v>
          </cell>
          <cell r="B4586" t="str">
            <v>5023340BL</v>
          </cell>
          <cell r="C4586" t="str">
            <v>CHÂSSIS S3 COURT, L33, PI</v>
          </cell>
          <cell r="D4586" t="str">
            <v>ÈCE DE RECHANGE NOIRE</v>
          </cell>
          <cell r="E4586">
            <v>1273</v>
          </cell>
          <cell r="F4586" t="str">
            <v>CHASSIS S3 SHORT W 33 BLA</v>
          </cell>
        </row>
        <row r="4587">
          <cell r="A4587" t="str">
            <v>5023340BLN-C</v>
          </cell>
          <cell r="B4587" t="str">
            <v>5023340BLN-C</v>
          </cell>
          <cell r="C4587" t="str">
            <v>CHÂSSIS S3 COURT 33 NOIR</v>
          </cell>
          <cell r="D4587" t="str">
            <v xml:space="preserve"> </v>
          </cell>
          <cell r="E4587" t="e">
            <v>#N/A</v>
          </cell>
          <cell r="F4587" t="str">
            <v>CHASSIS S3 SHORT W 33 BLA</v>
          </cell>
        </row>
        <row r="4588">
          <cell r="A4588" t="str">
            <v>5023340N-C</v>
          </cell>
          <cell r="B4588" t="str">
            <v>5023340N-C</v>
          </cell>
          <cell r="C4588" t="str">
            <v>CHÂSSIS S3 COURT 33 GRIS</v>
          </cell>
          <cell r="D4588" t="str">
            <v xml:space="preserve"> </v>
          </cell>
          <cell r="E4588" t="e">
            <v>#N/A</v>
          </cell>
          <cell r="F4588" t="str">
            <v>CHASSIS S3 SHORT W 33 GRE</v>
          </cell>
        </row>
        <row r="4589">
          <cell r="A4589" t="str">
            <v>5023341P</v>
          </cell>
          <cell r="B4589" t="str">
            <v>5023341P</v>
          </cell>
          <cell r="C4589" t="str">
            <v>CHÂSSIS S3 COURT 33 PIÈCE</v>
          </cell>
          <cell r="D4589" t="str">
            <v xml:space="preserve"> DE RECHANGE NON PEINTE</v>
          </cell>
          <cell r="E4589">
            <v>1248</v>
          </cell>
          <cell r="F4589" t="str">
            <v>CHASSIS S3 SHORT 33 UNPAI</v>
          </cell>
        </row>
        <row r="4590">
          <cell r="A4590" t="str">
            <v>5023640BL</v>
          </cell>
          <cell r="B4590" t="str">
            <v>5023640BL</v>
          </cell>
          <cell r="C4590" t="str">
            <v>CHÂSSIS S3 COURT, L36, PI</v>
          </cell>
          <cell r="D4590" t="str">
            <v>ÈCE DE RECHANGE NOIRE</v>
          </cell>
          <cell r="E4590">
            <v>1273</v>
          </cell>
          <cell r="F4590" t="str">
            <v>CHASSIS S3 SHORT W 36 BLA</v>
          </cell>
        </row>
        <row r="4591">
          <cell r="A4591" t="str">
            <v>5023640BLN-C</v>
          </cell>
          <cell r="B4591" t="str">
            <v>5023640BLN-C</v>
          </cell>
          <cell r="C4591" t="str">
            <v>CHÂSSIS S3 COURT 36 NOIR</v>
          </cell>
          <cell r="D4591" t="str">
            <v xml:space="preserve"> </v>
          </cell>
          <cell r="E4591" t="e">
            <v>#N/A</v>
          </cell>
          <cell r="F4591" t="str">
            <v>CHASSIS S3 SHORT W 36 BLA</v>
          </cell>
        </row>
        <row r="4592">
          <cell r="A4592" t="str">
            <v>5023640N-C</v>
          </cell>
          <cell r="B4592" t="str">
            <v>5023640N-C</v>
          </cell>
          <cell r="C4592" t="str">
            <v>CHÂSSIS S3 COURT 36 GRIS</v>
          </cell>
          <cell r="D4592" t="str">
            <v xml:space="preserve"> </v>
          </cell>
          <cell r="E4592" t="e">
            <v>#N/A</v>
          </cell>
          <cell r="F4592" t="str">
            <v>CHASSIS S3 SHORT W 36 GRE</v>
          </cell>
        </row>
        <row r="4593">
          <cell r="A4593" t="str">
            <v>5023641P</v>
          </cell>
          <cell r="B4593" t="str">
            <v>5023641P</v>
          </cell>
          <cell r="C4593" t="str">
            <v>CHÂSSIS S3 COURT 36, PIÈC</v>
          </cell>
          <cell r="D4593" t="str">
            <v>E DE RECHANGE NON PEINTE</v>
          </cell>
          <cell r="E4593">
            <v>1248</v>
          </cell>
          <cell r="F4593" t="str">
            <v>CHASSIS S3 SHORT 36 UNPAI</v>
          </cell>
        </row>
        <row r="4594">
          <cell r="A4594" t="str">
            <v>5023940BL</v>
          </cell>
          <cell r="B4594" t="str">
            <v>5023940BL</v>
          </cell>
          <cell r="C4594" t="str">
            <v>CHÂSSIS S3 COURT, L39, PI</v>
          </cell>
          <cell r="D4594" t="str">
            <v>ÈCE DE RECHANGE NOIRE</v>
          </cell>
          <cell r="E4594">
            <v>1273</v>
          </cell>
          <cell r="F4594" t="str">
            <v>CHASSIS S3 SHORT W 39 BLA</v>
          </cell>
        </row>
        <row r="4595">
          <cell r="A4595" t="str">
            <v>5023940BLN-C</v>
          </cell>
          <cell r="B4595" t="str">
            <v>5023940BLN-C</v>
          </cell>
          <cell r="C4595" t="str">
            <v>CHÂSSIS S3 COURT 39 NOIR</v>
          </cell>
          <cell r="D4595" t="str">
            <v xml:space="preserve"> </v>
          </cell>
          <cell r="E4595" t="e">
            <v>#N/A</v>
          </cell>
          <cell r="F4595" t="str">
            <v>CHASSIS S3 SHORT W 39 BLA</v>
          </cell>
        </row>
        <row r="4596">
          <cell r="A4596" t="str">
            <v>5023940N-C</v>
          </cell>
          <cell r="B4596" t="str">
            <v>5023940N-C</v>
          </cell>
          <cell r="C4596" t="str">
            <v>CHÂSSIS S3 COURT 39 GRIS</v>
          </cell>
          <cell r="D4596" t="str">
            <v xml:space="preserve"> </v>
          </cell>
          <cell r="E4596" t="e">
            <v>#N/A</v>
          </cell>
          <cell r="F4596" t="str">
            <v>CHASSIS S3 SHORT W 39 GRE</v>
          </cell>
        </row>
        <row r="4597">
          <cell r="A4597" t="str">
            <v>5023941P</v>
          </cell>
          <cell r="B4597" t="str">
            <v>5023941P</v>
          </cell>
          <cell r="C4597" t="str">
            <v>CHÂSSIS S3 COURT 39, PIÈC</v>
          </cell>
          <cell r="D4597" t="str">
            <v>E DE RECHANGE NON PEINTE</v>
          </cell>
          <cell r="E4597">
            <v>1248</v>
          </cell>
          <cell r="F4597" t="str">
            <v>CHASSIS S3 SHORT 39 UNPAI</v>
          </cell>
        </row>
        <row r="4598">
          <cell r="A4598" t="str">
            <v>5024240BL</v>
          </cell>
          <cell r="B4598" t="str">
            <v>5024240BL</v>
          </cell>
          <cell r="C4598" t="str">
            <v>CHÂSSIS S3 COURT, L42, PI</v>
          </cell>
          <cell r="D4598" t="str">
            <v>ÈCE DE RECHANGE NOIRE</v>
          </cell>
          <cell r="E4598">
            <v>1273</v>
          </cell>
          <cell r="F4598" t="str">
            <v>CHASSIS S3 SHORT W 42 BLA</v>
          </cell>
        </row>
        <row r="4599">
          <cell r="A4599" t="str">
            <v>5024240BLN-C</v>
          </cell>
          <cell r="B4599" t="str">
            <v>5024240BLN-C</v>
          </cell>
          <cell r="C4599" t="str">
            <v>CHÂSSIS S3 COURT 42 NOIR</v>
          </cell>
          <cell r="D4599" t="str">
            <v xml:space="preserve"> </v>
          </cell>
          <cell r="E4599" t="e">
            <v>#N/A</v>
          </cell>
          <cell r="F4599" t="str">
            <v>CHASSIS S3 SHORT W 42 BLA</v>
          </cell>
        </row>
        <row r="4600">
          <cell r="A4600" t="str">
            <v>5024240N-C</v>
          </cell>
          <cell r="B4600" t="str">
            <v>5024240N-C</v>
          </cell>
          <cell r="C4600" t="str">
            <v>CHÂSSIS S3 COURT 42 GRIS</v>
          </cell>
          <cell r="D4600" t="str">
            <v xml:space="preserve"> </v>
          </cell>
          <cell r="E4600" t="e">
            <v>#N/A</v>
          </cell>
          <cell r="F4600" t="str">
            <v>CHASSIS S3 SHORT W 42 GRE</v>
          </cell>
        </row>
        <row r="4601">
          <cell r="A4601" t="str">
            <v>5024241P</v>
          </cell>
          <cell r="B4601" t="str">
            <v>5024241P</v>
          </cell>
          <cell r="C4601" t="str">
            <v>CHÂSSIS S3 COURT 42 PIÈCE</v>
          </cell>
          <cell r="D4601" t="str">
            <v xml:space="preserve"> DE RECHANGE NON PEINTE</v>
          </cell>
          <cell r="E4601">
            <v>1248</v>
          </cell>
          <cell r="F4601" t="str">
            <v>CHASSIS S3 SHORT 42 UNPAI</v>
          </cell>
        </row>
        <row r="4602">
          <cell r="A4602" t="str">
            <v>5024540BL</v>
          </cell>
          <cell r="B4602" t="str">
            <v>5024540BL</v>
          </cell>
          <cell r="C4602" t="str">
            <v>CHÂSSIS S3 COURT, L45, PI</v>
          </cell>
          <cell r="D4602" t="str">
            <v>ÈCE DE RECHANGE NOIRE</v>
          </cell>
          <cell r="E4602">
            <v>1273</v>
          </cell>
          <cell r="F4602" t="str">
            <v>CHASSIS S3 SHORT W 45 BLA</v>
          </cell>
        </row>
        <row r="4603">
          <cell r="A4603" t="str">
            <v>5024540BLN-C</v>
          </cell>
          <cell r="B4603" t="str">
            <v>5024540BLN-C</v>
          </cell>
          <cell r="C4603" t="str">
            <v>CHÂSSIS S3 COURT 45 NOIR</v>
          </cell>
          <cell r="D4603" t="str">
            <v xml:space="preserve"> </v>
          </cell>
          <cell r="E4603" t="e">
            <v>#N/A</v>
          </cell>
          <cell r="F4603" t="str">
            <v>CHASSIS S3 SHORT W 45 BLA</v>
          </cell>
        </row>
        <row r="4604">
          <cell r="A4604" t="str">
            <v>5024540N-C</v>
          </cell>
          <cell r="B4604" t="str">
            <v>5024540N-C</v>
          </cell>
          <cell r="C4604" t="str">
            <v>CHÂSSIS S3 COURT 45 GRIS</v>
          </cell>
          <cell r="D4604" t="str">
            <v xml:space="preserve"> </v>
          </cell>
          <cell r="E4604" t="e">
            <v>#N/A</v>
          </cell>
          <cell r="F4604" t="str">
            <v>CHASSIS S3 SHORT W 45 GRE</v>
          </cell>
        </row>
        <row r="4605">
          <cell r="A4605" t="str">
            <v>5024541P</v>
          </cell>
          <cell r="B4605" t="str">
            <v>5024541P</v>
          </cell>
          <cell r="C4605" t="str">
            <v>CHÂSSIS S3 COURT 45 PIÈCE</v>
          </cell>
          <cell r="D4605" t="str">
            <v xml:space="preserve"> DE RECHANGE NON PEINTE</v>
          </cell>
          <cell r="E4605">
            <v>1220</v>
          </cell>
          <cell r="F4605" t="str">
            <v>CHASSIS S3 SHORT 45 UNPAI</v>
          </cell>
        </row>
        <row r="4606">
          <cell r="A4606" t="str">
            <v>5033340BL</v>
          </cell>
          <cell r="B4606" t="str">
            <v>5033340BL</v>
          </cell>
          <cell r="C4606" t="str">
            <v>CHÂSSIS S3 COURT ET BAS,</v>
          </cell>
          <cell r="D4606" t="str">
            <v>L33, PIÈCE RECHANGE NOIRE</v>
          </cell>
          <cell r="E4606">
            <v>1273</v>
          </cell>
          <cell r="F4606" t="str">
            <v>CHASSIS S3 SHORT LOW W 33</v>
          </cell>
        </row>
        <row r="4607">
          <cell r="A4607" t="str">
            <v>5033340BLN-C</v>
          </cell>
          <cell r="B4607" t="str">
            <v>5033340BLN-C</v>
          </cell>
          <cell r="C4607" t="str">
            <v>CHÂSSIS S3 COURT BAS 33 N</v>
          </cell>
          <cell r="D4607" t="str">
            <v>OIR</v>
          </cell>
          <cell r="E4607">
            <v>397.16</v>
          </cell>
          <cell r="F4607" t="str">
            <v>CHASSIS S3 SHORT LOW W 33</v>
          </cell>
        </row>
        <row r="4608">
          <cell r="A4608" t="str">
            <v>5033341P</v>
          </cell>
          <cell r="B4608" t="str">
            <v>5033341P</v>
          </cell>
          <cell r="C4608" t="str">
            <v>CHÂSSIS S3 COURT BAS L 33</v>
          </cell>
          <cell r="D4608" t="str">
            <v xml:space="preserve"> PIÈCE RECH. NON PEINTE</v>
          </cell>
          <cell r="E4608">
            <v>1248</v>
          </cell>
          <cell r="F4608" t="str">
            <v>CHASSIS S3 SHORT LOW W 33</v>
          </cell>
        </row>
        <row r="4609">
          <cell r="A4609" t="str">
            <v>5033640BL</v>
          </cell>
          <cell r="B4609" t="str">
            <v>5033640BL</v>
          </cell>
          <cell r="C4609" t="str">
            <v>CHÂSSIS S3 COURT ET BAS,</v>
          </cell>
          <cell r="D4609" t="str">
            <v>L36, PIÈCE RECHANGE NOIRE</v>
          </cell>
          <cell r="E4609">
            <v>1273</v>
          </cell>
          <cell r="F4609" t="str">
            <v>CHASSIS S3 SHORT LOW W 36</v>
          </cell>
        </row>
        <row r="4610">
          <cell r="A4610" t="str">
            <v>5033640BLN-C</v>
          </cell>
          <cell r="B4610" t="str">
            <v>5033640BLN-C</v>
          </cell>
          <cell r="C4610" t="str">
            <v>CHÂSSIS S3 COURT BAS 36 N</v>
          </cell>
          <cell r="D4610" t="str">
            <v>OIR</v>
          </cell>
          <cell r="E4610">
            <v>397.16</v>
          </cell>
          <cell r="F4610" t="str">
            <v>CHASSIS S3 SHORT LOW W 36</v>
          </cell>
        </row>
        <row r="4611">
          <cell r="A4611" t="str">
            <v>5033641P</v>
          </cell>
          <cell r="B4611" t="str">
            <v>5033641P</v>
          </cell>
          <cell r="C4611" t="str">
            <v>CHÂSSIS S3 COURT BAS L 36</v>
          </cell>
          <cell r="D4611" t="str">
            <v>, PIÈCE RECH. NON PEINTE</v>
          </cell>
          <cell r="E4611">
            <v>1248</v>
          </cell>
          <cell r="F4611" t="str">
            <v>CHASSIS S3 SHORT LOW W 36</v>
          </cell>
        </row>
        <row r="4612">
          <cell r="A4612" t="str">
            <v>5033940BL</v>
          </cell>
          <cell r="B4612" t="str">
            <v>5033940BL</v>
          </cell>
          <cell r="C4612" t="str">
            <v>CHÂSSIS S3 COURT ET BAS,</v>
          </cell>
          <cell r="D4612" t="str">
            <v>L39, PIÈCE RECHANGE NOIRE</v>
          </cell>
          <cell r="E4612">
            <v>1273</v>
          </cell>
          <cell r="F4612" t="str">
            <v>CHASSIS S3 SHORT LOW W 39</v>
          </cell>
        </row>
        <row r="4613">
          <cell r="A4613" t="str">
            <v>5033940BLN-C</v>
          </cell>
          <cell r="B4613" t="str">
            <v>5033940BLN-C</v>
          </cell>
          <cell r="C4613" t="str">
            <v>CHÂSSIS S3 COURT BAS 39 N</v>
          </cell>
          <cell r="D4613" t="str">
            <v>OIR</v>
          </cell>
          <cell r="E4613">
            <v>397.16</v>
          </cell>
          <cell r="F4613" t="str">
            <v>CHASSIS S3 SHORT LOW W 39</v>
          </cell>
        </row>
        <row r="4614">
          <cell r="A4614" t="str">
            <v>5033941P</v>
          </cell>
          <cell r="B4614" t="str">
            <v>5033941P</v>
          </cell>
          <cell r="C4614" t="str">
            <v>CHÂSSIS S3 COURT BAS L39,</v>
          </cell>
          <cell r="D4614" t="str">
            <v xml:space="preserve"> PIÈCE RECH. NON PEINTE</v>
          </cell>
          <cell r="E4614">
            <v>1248</v>
          </cell>
          <cell r="F4614" t="str">
            <v>CHASSIS S3 SHORT LOW W 39</v>
          </cell>
        </row>
        <row r="4615">
          <cell r="A4615" t="str">
            <v>5043640BL</v>
          </cell>
          <cell r="B4615" t="str">
            <v>5043640BL</v>
          </cell>
          <cell r="C4615" t="str">
            <v>CHÂSSIS S3 SWING 36, PIÈC</v>
          </cell>
          <cell r="D4615" t="str">
            <v>E DE RECHANGE NOIRE</v>
          </cell>
          <cell r="E4615">
            <v>1273</v>
          </cell>
          <cell r="F4615" t="str">
            <v>CHASSIS S3 SWING 36 BLACK</v>
          </cell>
        </row>
        <row r="4616">
          <cell r="A4616" t="str">
            <v>5043640BLN-C</v>
          </cell>
          <cell r="B4616" t="str">
            <v>5043640BLN-C</v>
          </cell>
          <cell r="C4616" t="str">
            <v>CHÂSSIS S3 SWING 36 NOIR</v>
          </cell>
          <cell r="D4616" t="str">
            <v xml:space="preserve"> </v>
          </cell>
          <cell r="E4616" t="e">
            <v>#N/A</v>
          </cell>
          <cell r="F4616" t="str">
            <v>CHASSIS S3 SWING 36 BLACK</v>
          </cell>
        </row>
        <row r="4617">
          <cell r="A4617" t="str">
            <v>5043641P</v>
          </cell>
          <cell r="B4617" t="str">
            <v>5043641P</v>
          </cell>
          <cell r="C4617" t="str">
            <v>CHÂSSIS SWING L 36 PIÈCE</v>
          </cell>
          <cell r="D4617" t="str">
            <v>DE RECHANGE NON PEINTE</v>
          </cell>
          <cell r="E4617">
            <v>1248</v>
          </cell>
          <cell r="F4617" t="str">
            <v>CHASSIS SWING W 36 UNPAIN</v>
          </cell>
        </row>
        <row r="4618">
          <cell r="A4618" t="str">
            <v>5043940BL</v>
          </cell>
          <cell r="B4618" t="str">
            <v>5043940BL</v>
          </cell>
          <cell r="C4618" t="str">
            <v>CHÂSSIS S3 SWING 39, PIÈC</v>
          </cell>
          <cell r="D4618" t="str">
            <v>E DE RECHANGE NOIRE</v>
          </cell>
          <cell r="E4618">
            <v>1273</v>
          </cell>
          <cell r="F4618" t="str">
            <v>CHASSIS S3 SWING 39 BLACK</v>
          </cell>
        </row>
        <row r="4619">
          <cell r="A4619" t="str">
            <v>5043940BLN-C</v>
          </cell>
          <cell r="B4619" t="str">
            <v>5043940BLN-C</v>
          </cell>
          <cell r="C4619" t="str">
            <v>CHÂSSIS S3 SWING 39 NOIR</v>
          </cell>
          <cell r="D4619" t="str">
            <v xml:space="preserve"> </v>
          </cell>
          <cell r="E4619" t="e">
            <v>#N/A</v>
          </cell>
          <cell r="F4619" t="str">
            <v>CHASSIS S3 SWING 39 BLACK</v>
          </cell>
        </row>
        <row r="4620">
          <cell r="A4620" t="str">
            <v>5043941P</v>
          </cell>
          <cell r="B4620" t="str">
            <v>5043941P</v>
          </cell>
          <cell r="C4620" t="str">
            <v>CHÂSSIS SWING L 39 PIÈCE</v>
          </cell>
          <cell r="D4620" t="str">
            <v>DE RECHANGE NON PEINTE</v>
          </cell>
          <cell r="E4620">
            <v>1248</v>
          </cell>
          <cell r="F4620" t="str">
            <v>CHASSIS SWING W 39 UNPAIN</v>
          </cell>
        </row>
        <row r="4621">
          <cell r="A4621" t="str">
            <v>5044240BL</v>
          </cell>
          <cell r="B4621" t="str">
            <v>5044240BL</v>
          </cell>
          <cell r="C4621" t="str">
            <v>CHÂSSIS S3 SWING 42, PIÈC</v>
          </cell>
          <cell r="D4621" t="str">
            <v>E DE RECHANGE NOIRE</v>
          </cell>
          <cell r="E4621">
            <v>1273</v>
          </cell>
          <cell r="F4621" t="str">
            <v>CHASSIS S3 SWING 42 BLACK</v>
          </cell>
        </row>
        <row r="4622">
          <cell r="A4622" t="str">
            <v>5044240BLN-C</v>
          </cell>
          <cell r="B4622" t="str">
            <v>5044240BLN-C</v>
          </cell>
          <cell r="C4622" t="str">
            <v>CHÂSSIS S3 SWING 42 NOIR</v>
          </cell>
          <cell r="D4622" t="str">
            <v xml:space="preserve"> </v>
          </cell>
          <cell r="E4622" t="e">
            <v>#N/A</v>
          </cell>
          <cell r="F4622" t="str">
            <v>CHASSIS S3 SWING 42 BLACK</v>
          </cell>
        </row>
        <row r="4623">
          <cell r="A4623" t="str">
            <v>5044241P</v>
          </cell>
          <cell r="B4623" t="str">
            <v>5044241P</v>
          </cell>
          <cell r="C4623" t="str">
            <v>CHÂSSIS S3 SWING L 42 PIÈ</v>
          </cell>
          <cell r="D4623" t="str">
            <v>CE DE RECHANGE NON PEINTE</v>
          </cell>
          <cell r="E4623">
            <v>1248</v>
          </cell>
          <cell r="F4623" t="str">
            <v>CHASSIS S3 SWING W 42 UNP</v>
          </cell>
        </row>
        <row r="4624">
          <cell r="A4624" t="str">
            <v>5044540BL</v>
          </cell>
          <cell r="B4624" t="str">
            <v>5044540BL</v>
          </cell>
          <cell r="C4624" t="str">
            <v>CHÂSSIS S3 SWING 45, PIÈC</v>
          </cell>
          <cell r="D4624" t="str">
            <v>E DE RECHANGE NOIRE</v>
          </cell>
          <cell r="E4624">
            <v>1273</v>
          </cell>
          <cell r="F4624" t="str">
            <v>CHASSIS S3 SWING 45 BLACK</v>
          </cell>
        </row>
        <row r="4625">
          <cell r="A4625" t="str">
            <v>5044540BLN-C</v>
          </cell>
          <cell r="B4625" t="str">
            <v>5044540BLN-C</v>
          </cell>
          <cell r="C4625" t="str">
            <v>CHÂSSIS S3 SWING 45 NOIR</v>
          </cell>
          <cell r="D4625" t="str">
            <v xml:space="preserve"> </v>
          </cell>
          <cell r="E4625" t="e">
            <v>#N/A</v>
          </cell>
          <cell r="F4625" t="str">
            <v>CHASSIS S3 SWING 45 BLACK</v>
          </cell>
        </row>
        <row r="4626">
          <cell r="A4626" t="str">
            <v>5044541P</v>
          </cell>
          <cell r="B4626" t="str">
            <v>5044541P</v>
          </cell>
          <cell r="C4626" t="str">
            <v>CHÂSSIS SWING L 45 PIÈCE</v>
          </cell>
          <cell r="D4626" t="str">
            <v>DE RECHANGE NON PEINTE</v>
          </cell>
          <cell r="E4626">
            <v>1248</v>
          </cell>
          <cell r="F4626" t="str">
            <v>CHASSIS SWING W 45 UNPAIN</v>
          </cell>
        </row>
        <row r="4627">
          <cell r="A4627" t="str">
            <v>5045040BLN-C</v>
          </cell>
          <cell r="B4627" t="str">
            <v>5045040BLN-C</v>
          </cell>
          <cell r="C4627" t="str">
            <v>CHÂSSIS S3 SWING 50 NOIR</v>
          </cell>
          <cell r="D4627" t="str">
            <v xml:space="preserve"> </v>
          </cell>
          <cell r="E4627" t="e">
            <v>#N/A</v>
          </cell>
          <cell r="F4627" t="str">
            <v>CHASSIS S3 SWING 50 BLACK</v>
          </cell>
        </row>
        <row r="4628">
          <cell r="A4628" t="str">
            <v>5045041P</v>
          </cell>
          <cell r="B4628" t="str">
            <v>5045041P</v>
          </cell>
          <cell r="C4628" t="str">
            <v>CHÂSSIS SWING L 50 PIÈCE</v>
          </cell>
          <cell r="D4628" t="str">
            <v>DE RECHANGE NON PEINTE</v>
          </cell>
          <cell r="E4628">
            <v>1248</v>
          </cell>
          <cell r="F4628" t="str">
            <v>CHASSIS SWING W 50 UNPAIN</v>
          </cell>
        </row>
        <row r="4629">
          <cell r="A4629" t="str">
            <v>5053340BL-C</v>
          </cell>
          <cell r="B4629" t="str">
            <v>5053340BL-C</v>
          </cell>
          <cell r="C4629" t="str">
            <v>CHÂSSIS S3 SWING COURT 33</v>
          </cell>
          <cell r="D4629" t="str">
            <v xml:space="preserve"> NOIR</v>
          </cell>
          <cell r="E4629" t="e">
            <v>#N/A</v>
          </cell>
          <cell r="F4629" t="str">
            <v>CHASSIS SWING SHORT W 36</v>
          </cell>
        </row>
        <row r="4630">
          <cell r="A4630" t="str">
            <v>5053340BLN-C</v>
          </cell>
          <cell r="B4630" t="str">
            <v>5053340BLN-C</v>
          </cell>
          <cell r="C4630" t="str">
            <v>CHÂSSIS S3 SWING COURT 33</v>
          </cell>
          <cell r="D4630" t="str">
            <v xml:space="preserve"> NOIR</v>
          </cell>
          <cell r="E4630" t="e">
            <v>#N/A</v>
          </cell>
          <cell r="F4630" t="str">
            <v>CHASSIS SWING SHORT W 36</v>
          </cell>
        </row>
        <row r="4631">
          <cell r="A4631" t="str">
            <v>5053341P</v>
          </cell>
          <cell r="B4631" t="str">
            <v>5053341P</v>
          </cell>
          <cell r="C4631" t="str">
            <v>CHÂSSIS SWING COURT L 33</v>
          </cell>
          <cell r="D4631" t="str">
            <v>PIÈCE RECHANGE NON PEINTE</v>
          </cell>
          <cell r="E4631">
            <v>1248</v>
          </cell>
          <cell r="F4631" t="str">
            <v>CHASSIS SWING SHORT W 33</v>
          </cell>
        </row>
        <row r="4632">
          <cell r="A4632" t="str">
            <v>5053640BL-C</v>
          </cell>
          <cell r="B4632" t="str">
            <v>5053640BL-C</v>
          </cell>
          <cell r="C4632" t="str">
            <v>CHÂSSIS S3 SWING COURT 36</v>
          </cell>
          <cell r="D4632" t="str">
            <v xml:space="preserve"> NOIR</v>
          </cell>
          <cell r="E4632" t="e">
            <v>#N/A</v>
          </cell>
          <cell r="F4632" t="str">
            <v>CHASSIS SWING SHORT W 36</v>
          </cell>
        </row>
        <row r="4633">
          <cell r="A4633" t="str">
            <v>5053640BLN-C</v>
          </cell>
          <cell r="B4633" t="str">
            <v>5053640BLN-C</v>
          </cell>
          <cell r="C4633" t="str">
            <v>CHÂSSIS S3 SWING COURT 36</v>
          </cell>
          <cell r="D4633" t="str">
            <v xml:space="preserve"> NOIR</v>
          </cell>
          <cell r="E4633" t="e">
            <v>#N/A</v>
          </cell>
          <cell r="F4633" t="str">
            <v>CHASSIS SWING SHORT W 36</v>
          </cell>
        </row>
        <row r="4634">
          <cell r="A4634" t="str">
            <v>5053940BL-C</v>
          </cell>
          <cell r="B4634" t="str">
            <v>5053940BL-C</v>
          </cell>
          <cell r="C4634" t="str">
            <v>CHÂSSIS S3 SWING COURT 39</v>
          </cell>
          <cell r="D4634" t="str">
            <v xml:space="preserve"> NOIR</v>
          </cell>
          <cell r="E4634" t="e">
            <v>#N/A</v>
          </cell>
          <cell r="F4634" t="str">
            <v>CHASSIS SWING SHORT W 39</v>
          </cell>
        </row>
        <row r="4635">
          <cell r="A4635" t="str">
            <v>5053940BLN-C</v>
          </cell>
          <cell r="B4635" t="str">
            <v>5053940BLN-C</v>
          </cell>
          <cell r="C4635" t="str">
            <v>CHÂSSIS S3 SWING COURT 39</v>
          </cell>
          <cell r="D4635" t="str">
            <v xml:space="preserve"> NOIR</v>
          </cell>
          <cell r="E4635" t="e">
            <v>#N/A</v>
          </cell>
          <cell r="F4635" t="str">
            <v>CHASSIS SWING SHORT W 39</v>
          </cell>
        </row>
        <row r="4636">
          <cell r="A4636" t="str">
            <v>5053941P</v>
          </cell>
          <cell r="B4636" t="str">
            <v>5053941P</v>
          </cell>
          <cell r="C4636" t="str">
            <v>CHÂSSIS SWING COURT L 39</v>
          </cell>
          <cell r="D4636" t="str">
            <v>PIÈCE RECHANGE NON PEINTE</v>
          </cell>
          <cell r="E4636">
            <v>1248</v>
          </cell>
          <cell r="F4636" t="str">
            <v>CHASSIS SWING SHORT W 39</v>
          </cell>
        </row>
        <row r="4637">
          <cell r="A4637" t="str">
            <v>5055040BL</v>
          </cell>
          <cell r="B4637" t="str">
            <v>5055040BL</v>
          </cell>
          <cell r="C4637" t="str">
            <v>CHÂSSIS SWING LARG. 50, P</v>
          </cell>
          <cell r="D4637" t="str">
            <v>IÈCE DE RECHANGE NOIRE</v>
          </cell>
          <cell r="E4637">
            <v>1273</v>
          </cell>
          <cell r="F4637" t="str">
            <v>CHASSIS SWING W 50 BLACK</v>
          </cell>
        </row>
        <row r="4638">
          <cell r="A4638" t="str">
            <v>5073940BL</v>
          </cell>
          <cell r="B4638" t="str">
            <v>5073940BL</v>
          </cell>
          <cell r="C4638" t="str">
            <v>CHÂSSIS S3 39 LARGE, PIÈC</v>
          </cell>
          <cell r="D4638" t="str">
            <v>E DE RECHANGE NOIRE</v>
          </cell>
          <cell r="E4638">
            <v>1273</v>
          </cell>
          <cell r="F4638" t="str">
            <v>CHASSIS S3 39 LARGE BLACK</v>
          </cell>
        </row>
        <row r="4639">
          <cell r="A4639" t="str">
            <v>5073940BLN-C</v>
          </cell>
          <cell r="B4639" t="str">
            <v>5073940BLN-C</v>
          </cell>
          <cell r="C4639" t="str">
            <v>CHÂSSIS S3 39 LARGE NOIR</v>
          </cell>
          <cell r="D4639" t="str">
            <v xml:space="preserve"> </v>
          </cell>
          <cell r="E4639">
            <v>397.16</v>
          </cell>
          <cell r="F4639" t="str">
            <v>CHASSIS S3 39 LARGE BLACK</v>
          </cell>
        </row>
        <row r="4640">
          <cell r="A4640" t="str">
            <v>5073941P</v>
          </cell>
          <cell r="B4640" t="str">
            <v>5073941P</v>
          </cell>
          <cell r="C4640" t="str">
            <v>CHÂSSIS S3 39 LARGE PIÈCE</v>
          </cell>
          <cell r="D4640" t="str">
            <v xml:space="preserve"> DE RECHANGE NON PEINTE</v>
          </cell>
          <cell r="E4640">
            <v>1248</v>
          </cell>
          <cell r="F4640" t="str">
            <v>CHASSIS S3 39 LARGE UNPAI</v>
          </cell>
        </row>
        <row r="4641">
          <cell r="A4641" t="str">
            <v>5074240BL</v>
          </cell>
          <cell r="B4641" t="str">
            <v>5074240BL</v>
          </cell>
          <cell r="C4641" t="str">
            <v>CHÂSSIS S3 42 LARGE, PIÈC</v>
          </cell>
          <cell r="D4641" t="str">
            <v>E DE RECHANGE NOIRE</v>
          </cell>
          <cell r="E4641">
            <v>1273</v>
          </cell>
          <cell r="F4641" t="str">
            <v>CHASSIS S3 42 LARGE BLACK</v>
          </cell>
        </row>
        <row r="4642">
          <cell r="A4642" t="str">
            <v>5074240BLN-C</v>
          </cell>
          <cell r="B4642" t="str">
            <v>5074240BLN-C</v>
          </cell>
          <cell r="C4642" t="str">
            <v>CHÂSSIS S3 42 LARGE NOIR</v>
          </cell>
          <cell r="D4642" t="str">
            <v xml:space="preserve"> </v>
          </cell>
          <cell r="E4642">
            <v>397.16</v>
          </cell>
          <cell r="F4642" t="str">
            <v>CHASSIS S3 42 LARGE BLACK</v>
          </cell>
        </row>
        <row r="4643">
          <cell r="A4643" t="str">
            <v>5074241P</v>
          </cell>
          <cell r="B4643" t="str">
            <v>5074241P</v>
          </cell>
          <cell r="C4643" t="str">
            <v>CHÂSSIS S3 42 LARGE PIÈCE</v>
          </cell>
          <cell r="D4643" t="str">
            <v xml:space="preserve"> DE RECHANGE NON PEINTE</v>
          </cell>
          <cell r="E4643">
            <v>1248</v>
          </cell>
          <cell r="F4643" t="str">
            <v>CHASSIS S3 42 LARGE UNPAI</v>
          </cell>
        </row>
        <row r="4644">
          <cell r="A4644" t="str">
            <v>5074540BL</v>
          </cell>
          <cell r="B4644" t="str">
            <v>5074540BL</v>
          </cell>
          <cell r="C4644" t="str">
            <v>CHÂSSIS S3 45 LARGE, PIÈC</v>
          </cell>
          <cell r="D4644" t="str">
            <v>E DE RECHANGE NOIRE</v>
          </cell>
          <cell r="E4644">
            <v>1273</v>
          </cell>
          <cell r="F4644" t="str">
            <v>CHASSIS S3 45 LARGE BLACK</v>
          </cell>
        </row>
        <row r="4645">
          <cell r="A4645" t="str">
            <v>5074540BLN-C</v>
          </cell>
          <cell r="B4645" t="str">
            <v>5074540BLN-C</v>
          </cell>
          <cell r="C4645" t="str">
            <v>CHÂSSIS S3 45 LARGE NOIR</v>
          </cell>
          <cell r="D4645" t="str">
            <v xml:space="preserve"> </v>
          </cell>
          <cell r="E4645">
            <v>397.16</v>
          </cell>
          <cell r="F4645" t="str">
            <v>CHASSIS S3 45 LARGE BLACK</v>
          </cell>
        </row>
        <row r="4646">
          <cell r="A4646" t="str">
            <v>5074541P</v>
          </cell>
          <cell r="B4646" t="str">
            <v>5074541P</v>
          </cell>
          <cell r="C4646" t="str">
            <v>CHÂSSIS S3 45 LARGE PIÈCE</v>
          </cell>
          <cell r="D4646" t="str">
            <v xml:space="preserve"> DE RECHANGE NON PEINTE</v>
          </cell>
          <cell r="E4646">
            <v>1248</v>
          </cell>
          <cell r="F4646" t="str">
            <v>CHASSIS S3 45 LARGE UNPAI</v>
          </cell>
        </row>
        <row r="4647">
          <cell r="A4647" t="str">
            <v>5075040BL</v>
          </cell>
          <cell r="B4647" t="str">
            <v>5075040BL</v>
          </cell>
          <cell r="C4647" t="str">
            <v>CHÂSSIS S3 50 LARGE, PIÈC</v>
          </cell>
          <cell r="D4647" t="str">
            <v>E DE RECHANGE NOIRE</v>
          </cell>
          <cell r="E4647">
            <v>1273</v>
          </cell>
          <cell r="F4647" t="str">
            <v>CHASSIS S3 50 LARGE BLACK</v>
          </cell>
        </row>
        <row r="4648">
          <cell r="A4648" t="str">
            <v>5075040BLN-C</v>
          </cell>
          <cell r="B4648" t="str">
            <v>5075040BLN-C</v>
          </cell>
          <cell r="C4648" t="str">
            <v>CHÂSSIS S3 50 LARGE NOIR</v>
          </cell>
          <cell r="D4648" t="str">
            <v xml:space="preserve"> </v>
          </cell>
          <cell r="E4648">
            <v>397.16</v>
          </cell>
          <cell r="F4648" t="str">
            <v>CHASSIS S3 50 LARGE BLACK</v>
          </cell>
        </row>
        <row r="4649">
          <cell r="A4649" t="str">
            <v>5075041P</v>
          </cell>
          <cell r="B4649" t="str">
            <v>5075041P</v>
          </cell>
          <cell r="C4649" t="str">
            <v>CHÂSSIS S3 50 LARGE PIÈCE</v>
          </cell>
          <cell r="D4649" t="str">
            <v xml:space="preserve"> DE RECHANGE NON PEINTE</v>
          </cell>
          <cell r="E4649">
            <v>1248</v>
          </cell>
          <cell r="F4649" t="str">
            <v>CHASSIS S3 50 LARGE UNPAI</v>
          </cell>
        </row>
        <row r="4650">
          <cell r="A4650" t="str">
            <v>5082741BL</v>
          </cell>
          <cell r="B4650" t="str">
            <v>5082741BL</v>
          </cell>
          <cell r="C4650" t="str">
            <v>CHÂSSIS S3 COURT ABD 4° 2</v>
          </cell>
          <cell r="D4650" t="str">
            <v>7 PIÈCE DE RECHANGE NOIRE</v>
          </cell>
          <cell r="E4650">
            <v>1130</v>
          </cell>
          <cell r="F4650" t="str">
            <v>CHASSIS S3 SHORT ABD 4° 2</v>
          </cell>
        </row>
        <row r="4651">
          <cell r="A4651" t="str">
            <v>5082741P</v>
          </cell>
          <cell r="B4651" t="str">
            <v>5082741P</v>
          </cell>
          <cell r="C4651" t="str">
            <v>CHÂSSIS S3 COURT ABD 4° 2</v>
          </cell>
          <cell r="D4651" t="str">
            <v>7 PIÈCE RECH. NON PEINTE</v>
          </cell>
          <cell r="E4651">
            <v>1285</v>
          </cell>
          <cell r="F4651" t="str">
            <v>CHASSIS S3 SHORT ABD 4° 2</v>
          </cell>
        </row>
        <row r="4652">
          <cell r="A4652" t="str">
            <v>5083041BL</v>
          </cell>
          <cell r="B4652" t="str">
            <v>5083041BL</v>
          </cell>
          <cell r="C4652" t="str">
            <v>CHÂSSIS S3 COURT ABD 4° 3</v>
          </cell>
          <cell r="D4652" t="str">
            <v>0 PIÈCE DE RECHANGE NOIRE</v>
          </cell>
          <cell r="E4652">
            <v>1130</v>
          </cell>
          <cell r="F4652" t="str">
            <v>CHASSIS S3 SHORT ABD 4° 3</v>
          </cell>
        </row>
        <row r="4653">
          <cell r="A4653" t="str">
            <v>5083041P</v>
          </cell>
          <cell r="B4653" t="str">
            <v>5083041P</v>
          </cell>
          <cell r="C4653" t="str">
            <v>CHÂSSIS S3 COURT ABD 4° 3</v>
          </cell>
          <cell r="D4653" t="str">
            <v>0 PIÈCE RECH. NON PEINTE</v>
          </cell>
          <cell r="E4653">
            <v>1285</v>
          </cell>
          <cell r="F4653" t="str">
            <v>CHASSIS S3 SHORT ABD 4° 3</v>
          </cell>
        </row>
        <row r="4654">
          <cell r="A4654" t="str">
            <v>5083341BL</v>
          </cell>
          <cell r="B4654" t="str">
            <v>5083341BL</v>
          </cell>
          <cell r="C4654" t="str">
            <v>CHÂSSIS S3 COURT ABD 4° 3</v>
          </cell>
          <cell r="D4654" t="str">
            <v>3 PIÈCE DE RECHANGE NOIRE</v>
          </cell>
          <cell r="E4654">
            <v>1130</v>
          </cell>
          <cell r="F4654" t="str">
            <v>CHASSIS S3 SHORT ABD 4° 3</v>
          </cell>
        </row>
        <row r="4655">
          <cell r="A4655" t="str">
            <v>5083341P</v>
          </cell>
          <cell r="B4655" t="str">
            <v>5083341P</v>
          </cell>
          <cell r="C4655" t="str">
            <v>CHÂSSIS S3 COURT ABD 4° 3</v>
          </cell>
          <cell r="D4655" t="str">
            <v>3 PIÈCE RECH. NON PEINTE</v>
          </cell>
          <cell r="E4655">
            <v>1285</v>
          </cell>
          <cell r="F4655" t="str">
            <v>CHASSIS S3 SHORT ABD 4° 3</v>
          </cell>
        </row>
        <row r="4656">
          <cell r="A4656" t="str">
            <v>5110033BL</v>
          </cell>
          <cell r="B4656" t="str">
            <v>5110033BL</v>
          </cell>
          <cell r="C4656" t="str">
            <v>CHÂSSIS U3 LARG. 33, PIÈC</v>
          </cell>
          <cell r="D4656" t="str">
            <v>E DE RECHANGE NOIRE</v>
          </cell>
          <cell r="E4656">
            <v>1273</v>
          </cell>
          <cell r="F4656" t="str">
            <v>CHASSIS U3 W 33 BLACK SPA</v>
          </cell>
        </row>
        <row r="4657">
          <cell r="A4657" t="str">
            <v>5110033BLN-C</v>
          </cell>
          <cell r="B4657" t="str">
            <v>5110033BLN-C</v>
          </cell>
          <cell r="C4657" t="str">
            <v>CHÂSSIS U3 33 NOIR</v>
          </cell>
          <cell r="D4657" t="str">
            <v xml:space="preserve"> </v>
          </cell>
          <cell r="E4657" t="e">
            <v>#N/A</v>
          </cell>
          <cell r="F4657" t="str">
            <v>CHASSIS U3 W 33 BLACK</v>
          </cell>
        </row>
        <row r="4658">
          <cell r="A4658" t="str">
            <v>5110036BL</v>
          </cell>
          <cell r="B4658" t="str">
            <v>5110036BL</v>
          </cell>
          <cell r="C4658" t="str">
            <v>CHÂSSIS U3 LARG. 36, PIÈC</v>
          </cell>
          <cell r="D4658" t="str">
            <v>E DE RECHANGE NOIRE</v>
          </cell>
          <cell r="E4658">
            <v>1273</v>
          </cell>
          <cell r="F4658" t="str">
            <v>CHASSIS U3 W 36 BLACK SPA</v>
          </cell>
        </row>
        <row r="4659">
          <cell r="A4659" t="str">
            <v>5110036BLN-C</v>
          </cell>
          <cell r="B4659" t="str">
            <v>5110036BLN-C</v>
          </cell>
          <cell r="C4659" t="str">
            <v>CHÂSSIS U3 36 NOIR</v>
          </cell>
          <cell r="D4659" t="str">
            <v xml:space="preserve"> </v>
          </cell>
          <cell r="E4659" t="e">
            <v>#N/A</v>
          </cell>
          <cell r="F4659" t="str">
            <v>CHASSIS U3 W 36 BLACK</v>
          </cell>
        </row>
        <row r="4660">
          <cell r="A4660" t="str">
            <v>5110039BL</v>
          </cell>
          <cell r="B4660" t="str">
            <v>5110039BL</v>
          </cell>
          <cell r="C4660" t="str">
            <v>CHÂSSIS U3 LARG. 39 PIÈCE</v>
          </cell>
          <cell r="D4660" t="str">
            <v xml:space="preserve"> DE RECHANGE NOIRE</v>
          </cell>
          <cell r="E4660">
            <v>1273</v>
          </cell>
          <cell r="F4660" t="str">
            <v>CHASSIS U3 W 39 BLACK SPA</v>
          </cell>
        </row>
        <row r="4661">
          <cell r="A4661" t="str">
            <v>5110039BLN-C</v>
          </cell>
          <cell r="B4661" t="str">
            <v>5110039BLN-C</v>
          </cell>
          <cell r="C4661" t="str">
            <v>CHÂSSIS U3 39 NOIR</v>
          </cell>
          <cell r="D4661" t="str">
            <v xml:space="preserve"> </v>
          </cell>
          <cell r="E4661" t="e">
            <v>#N/A</v>
          </cell>
          <cell r="F4661" t="str">
            <v>CHASSIS U3 W 39 BLACK</v>
          </cell>
        </row>
        <row r="4662">
          <cell r="A4662" t="str">
            <v>5110042BL</v>
          </cell>
          <cell r="B4662" t="str">
            <v>5110042BL</v>
          </cell>
          <cell r="C4662" t="str">
            <v>CHÂSSIS U3 LARG. 42, PIÈC</v>
          </cell>
          <cell r="D4662" t="str">
            <v>E DE RECHANGE NOIRE</v>
          </cell>
          <cell r="E4662">
            <v>1273</v>
          </cell>
          <cell r="F4662" t="str">
            <v>CHASSIS U3 W 42 BLACK SPA</v>
          </cell>
        </row>
        <row r="4663">
          <cell r="A4663" t="str">
            <v>5110042BLN-C</v>
          </cell>
          <cell r="B4663" t="str">
            <v>5110042BLN-C</v>
          </cell>
          <cell r="C4663" t="str">
            <v>CHÂSSIS U3 42 NOIR</v>
          </cell>
          <cell r="D4663" t="str">
            <v xml:space="preserve"> </v>
          </cell>
          <cell r="E4663" t="e">
            <v>#N/A</v>
          </cell>
          <cell r="F4663" t="str">
            <v>CHASSIS U3 W 42 BLACK</v>
          </cell>
        </row>
        <row r="4664">
          <cell r="A4664" t="str">
            <v>5110045BL</v>
          </cell>
          <cell r="B4664" t="str">
            <v>5110045BL</v>
          </cell>
          <cell r="C4664" t="str">
            <v>CHÂSSIS U3 LARG. 45, PIÈC</v>
          </cell>
          <cell r="D4664" t="str">
            <v>E DE RECHANGE NOIRE</v>
          </cell>
          <cell r="E4664">
            <v>1273</v>
          </cell>
          <cell r="F4664" t="str">
            <v>CHASSIS U3 W 45 BLACK SPA</v>
          </cell>
        </row>
        <row r="4665">
          <cell r="A4665" t="str">
            <v>5110045BLN-C</v>
          </cell>
          <cell r="B4665" t="str">
            <v>5110045BLN-C</v>
          </cell>
          <cell r="C4665" t="str">
            <v>CHÂSSIS U3 45 NOIR</v>
          </cell>
          <cell r="D4665" t="str">
            <v xml:space="preserve"> </v>
          </cell>
          <cell r="E4665" t="e">
            <v>#N/A</v>
          </cell>
          <cell r="F4665" t="str">
            <v>CHASSIS U3 W 45 BLACK</v>
          </cell>
        </row>
        <row r="4666">
          <cell r="A4666" t="str">
            <v>5110133P</v>
          </cell>
          <cell r="B4666" t="str">
            <v>5110133P</v>
          </cell>
          <cell r="C4666" t="str">
            <v>CHÂSSIS U3 L 33 PIÈCE DE</v>
          </cell>
          <cell r="D4666" t="str">
            <v>RECHANGE NON PEINTE</v>
          </cell>
          <cell r="E4666">
            <v>1248</v>
          </cell>
          <cell r="F4666" t="str">
            <v>CHASSIS U3 W 33 UNPAINTED</v>
          </cell>
        </row>
        <row r="4667">
          <cell r="A4667" t="str">
            <v>5110136P</v>
          </cell>
          <cell r="B4667" t="str">
            <v>5110136P</v>
          </cell>
          <cell r="C4667" t="str">
            <v>CHÂSSIS U3 L 36 PIÈCE DÉT</v>
          </cell>
          <cell r="D4667" t="str">
            <v>ACHÉE NON PEINTE</v>
          </cell>
          <cell r="E4667">
            <v>1248</v>
          </cell>
          <cell r="F4667" t="str">
            <v>CHASSIS U3 W 36 UNPAINTED</v>
          </cell>
        </row>
        <row r="4668">
          <cell r="A4668" t="str">
            <v>5110139P</v>
          </cell>
          <cell r="B4668" t="str">
            <v>5110139P</v>
          </cell>
          <cell r="C4668" t="str">
            <v>CHÂSSIS U3 L 39 PIÈCE DÉT</v>
          </cell>
          <cell r="D4668" t="str">
            <v>ACHÉE NON PEINTE</v>
          </cell>
          <cell r="E4668">
            <v>1248</v>
          </cell>
          <cell r="F4668" t="str">
            <v>CHASSIS U3 W 39 UNPAINTED</v>
          </cell>
        </row>
        <row r="4669">
          <cell r="A4669" t="str">
            <v>5110142P</v>
          </cell>
          <cell r="B4669" t="str">
            <v>5110142P</v>
          </cell>
          <cell r="C4669" t="str">
            <v>CHÂSSIS U3 L 42 PIÈCE DÉT</v>
          </cell>
          <cell r="D4669" t="str">
            <v>ACHÉE NON PEINTE</v>
          </cell>
          <cell r="E4669">
            <v>1248</v>
          </cell>
          <cell r="F4669" t="str">
            <v>CHASSIS U3 W 42 UNPAINTED</v>
          </cell>
        </row>
        <row r="4670">
          <cell r="A4670" t="str">
            <v>5110145P</v>
          </cell>
          <cell r="B4670" t="str">
            <v>5110145P</v>
          </cell>
          <cell r="C4670" t="str">
            <v>CHÂSSIS U3 L 45 PIÈCE DE</v>
          </cell>
          <cell r="D4670" t="str">
            <v>RECHANGE NON PEINTE</v>
          </cell>
          <cell r="E4670">
            <v>1248</v>
          </cell>
          <cell r="F4670" t="str">
            <v>CHASSIS U3 W 45 UNPAINTED</v>
          </cell>
        </row>
        <row r="4671">
          <cell r="A4671" t="str">
            <v>5120033BL</v>
          </cell>
          <cell r="B4671" t="str">
            <v>5120033BL</v>
          </cell>
          <cell r="C4671" t="str">
            <v>CHÂSSIS U3 LIGHT 33, PIÈC</v>
          </cell>
          <cell r="D4671" t="str">
            <v>E DE RECHANGE NOIRE</v>
          </cell>
          <cell r="E4671">
            <v>1273</v>
          </cell>
          <cell r="F4671" t="str">
            <v>CHASSIS U3 LIGHT 33 BLACK</v>
          </cell>
        </row>
        <row r="4672">
          <cell r="A4672" t="str">
            <v>5120033BLN-C</v>
          </cell>
          <cell r="B4672" t="str">
            <v>5120033BLN-C</v>
          </cell>
          <cell r="C4672" t="str">
            <v>CHÂSSIS U3 LIGHT 33 NOIR</v>
          </cell>
          <cell r="D4672" t="str">
            <v xml:space="preserve"> </v>
          </cell>
          <cell r="E4672" t="e">
            <v>#N/A</v>
          </cell>
          <cell r="F4672" t="str">
            <v>CHASSIS U3 LIGHT 33 BLACK</v>
          </cell>
        </row>
        <row r="4673">
          <cell r="A4673" t="str">
            <v>5120033N-C</v>
          </cell>
          <cell r="B4673" t="str">
            <v>5120033N-C</v>
          </cell>
          <cell r="C4673" t="str">
            <v>CHÂSSIS U3 LIGHT 33 BLANC</v>
          </cell>
          <cell r="D4673" t="str">
            <v xml:space="preserve"> </v>
          </cell>
          <cell r="E4673" t="e">
            <v>#N/A</v>
          </cell>
          <cell r="F4673" t="str">
            <v>CHASSIS U3 LIGHT 33 WHITE</v>
          </cell>
        </row>
        <row r="4674">
          <cell r="A4674" t="str">
            <v>5120036BL</v>
          </cell>
          <cell r="B4674" t="str">
            <v>5120036BL</v>
          </cell>
          <cell r="C4674" t="str">
            <v>CHÂSSIS U3 LIGHT 36, PIÈC</v>
          </cell>
          <cell r="D4674" t="str">
            <v>E DE RECHANGE NOIRE</v>
          </cell>
          <cell r="E4674">
            <v>1273</v>
          </cell>
          <cell r="F4674" t="str">
            <v>CHASSIS U3 LIGHT 36 BLACK</v>
          </cell>
        </row>
        <row r="4675">
          <cell r="A4675" t="str">
            <v>5120036BLN-C</v>
          </cell>
          <cell r="B4675" t="str">
            <v>5120036BLN-C</v>
          </cell>
          <cell r="C4675" t="str">
            <v>CHÂSSIS U3 LIGHT 36 NOIR</v>
          </cell>
          <cell r="D4675" t="str">
            <v xml:space="preserve"> </v>
          </cell>
          <cell r="E4675" t="e">
            <v>#N/A</v>
          </cell>
          <cell r="F4675" t="str">
            <v>CHASSIS U3 LIGHT 36 BLACK</v>
          </cell>
        </row>
        <row r="4676">
          <cell r="A4676" t="str">
            <v>5120036N-C</v>
          </cell>
          <cell r="B4676" t="str">
            <v>5120036N-C</v>
          </cell>
          <cell r="C4676" t="str">
            <v>CHÂSSIS U3 LIGHT 36 BLANC</v>
          </cell>
          <cell r="D4676" t="str">
            <v xml:space="preserve"> </v>
          </cell>
          <cell r="E4676" t="e">
            <v>#N/A</v>
          </cell>
          <cell r="F4676" t="str">
            <v>CHASSIS U3 LIGHT 36 WHITE</v>
          </cell>
        </row>
        <row r="4677">
          <cell r="A4677" t="str">
            <v>5120039BL</v>
          </cell>
          <cell r="B4677" t="str">
            <v>5120039BL</v>
          </cell>
          <cell r="C4677" t="str">
            <v>CHÂSSIS U3 LIGHT 39, PIÈC</v>
          </cell>
          <cell r="D4677" t="str">
            <v>E DE RECHANGE NOIRE</v>
          </cell>
          <cell r="E4677">
            <v>1273</v>
          </cell>
          <cell r="F4677" t="str">
            <v>CHASSIS U3 LIGHT 39 BLACK</v>
          </cell>
        </row>
        <row r="4678">
          <cell r="A4678" t="str">
            <v>5120039BLN-C</v>
          </cell>
          <cell r="B4678" t="str">
            <v>5120039BLN-C</v>
          </cell>
          <cell r="C4678" t="str">
            <v>CHÂSSIS U3 LIGHT 39 NOIR</v>
          </cell>
          <cell r="D4678" t="str">
            <v xml:space="preserve"> </v>
          </cell>
          <cell r="E4678" t="e">
            <v>#N/A</v>
          </cell>
          <cell r="F4678" t="str">
            <v>CHASSIS U3 LIGHT 39 BLACK</v>
          </cell>
        </row>
        <row r="4679">
          <cell r="A4679" t="str">
            <v>5120039N-C</v>
          </cell>
          <cell r="B4679" t="str">
            <v>5120039N-C</v>
          </cell>
          <cell r="C4679" t="str">
            <v>CHÂSSIS U3 LIGHT 39 BLANC</v>
          </cell>
          <cell r="D4679" t="str">
            <v xml:space="preserve"> </v>
          </cell>
          <cell r="E4679" t="e">
            <v>#N/A</v>
          </cell>
          <cell r="F4679" t="str">
            <v>CHASSIS U3 LIGHT 39 WHITE</v>
          </cell>
        </row>
        <row r="4680">
          <cell r="A4680" t="str">
            <v>5120042BL</v>
          </cell>
          <cell r="B4680" t="str">
            <v>5120042BL</v>
          </cell>
          <cell r="C4680" t="str">
            <v>CHÂSSIS U3 LIGHT 42, PIÈC</v>
          </cell>
          <cell r="D4680" t="str">
            <v>E DE RECHANGE NOIRE</v>
          </cell>
          <cell r="E4680">
            <v>1273</v>
          </cell>
          <cell r="F4680" t="str">
            <v>CHASSIS U3 LIGHT 42 BLACK</v>
          </cell>
        </row>
        <row r="4681">
          <cell r="A4681" t="str">
            <v>5120042BLN-C</v>
          </cell>
          <cell r="B4681" t="str">
            <v>5120042BLN-C</v>
          </cell>
          <cell r="C4681" t="str">
            <v>CHÂSSIS U3 LIGHT 42 NOIR</v>
          </cell>
          <cell r="D4681" t="str">
            <v xml:space="preserve"> </v>
          </cell>
          <cell r="E4681" t="e">
            <v>#N/A</v>
          </cell>
          <cell r="F4681" t="str">
            <v>CHASSIS U3 LIGHT 42 BLACK</v>
          </cell>
        </row>
        <row r="4682">
          <cell r="A4682" t="str">
            <v>5120042N-C</v>
          </cell>
          <cell r="B4682" t="str">
            <v>5120042N-C</v>
          </cell>
          <cell r="C4682" t="str">
            <v>CHÂSSIS U3 LIGHT 42 BLANC</v>
          </cell>
          <cell r="D4682" t="str">
            <v xml:space="preserve"> </v>
          </cell>
          <cell r="E4682" t="e">
            <v>#N/A</v>
          </cell>
          <cell r="F4682" t="str">
            <v>CHASSIS U3 LIGHT 42 WHITE</v>
          </cell>
        </row>
        <row r="4683">
          <cell r="A4683" t="str">
            <v>5120045BL</v>
          </cell>
          <cell r="B4683" t="str">
            <v>5120045BL</v>
          </cell>
          <cell r="C4683" t="str">
            <v>CHÂSSIS U3 LIGHT 45, PIÈC</v>
          </cell>
          <cell r="D4683" t="str">
            <v>E DE RECHANGE NOIRE</v>
          </cell>
          <cell r="E4683">
            <v>1273</v>
          </cell>
          <cell r="F4683" t="str">
            <v>CHASSIS U3 LIGHT 45 BLACK</v>
          </cell>
        </row>
        <row r="4684">
          <cell r="A4684" t="str">
            <v>5120045BLN-C</v>
          </cell>
          <cell r="B4684" t="str">
            <v>5120045BLN-C</v>
          </cell>
          <cell r="C4684" t="str">
            <v>CHÂSSIS U3 LIGHT 45 NOIR</v>
          </cell>
          <cell r="D4684" t="str">
            <v xml:space="preserve"> </v>
          </cell>
          <cell r="E4684" t="e">
            <v>#N/A</v>
          </cell>
          <cell r="F4684" t="str">
            <v>CHASSIS U3 LIGHT 45 BLACK</v>
          </cell>
        </row>
        <row r="4685">
          <cell r="A4685" t="str">
            <v>5120045N-C</v>
          </cell>
          <cell r="B4685" t="str">
            <v>5120045N-C</v>
          </cell>
          <cell r="C4685" t="str">
            <v>CHÂSSIS U3 LIGHT 45 BLANC</v>
          </cell>
          <cell r="D4685" t="str">
            <v xml:space="preserve"> </v>
          </cell>
          <cell r="E4685" t="e">
            <v>#N/A</v>
          </cell>
          <cell r="F4685" t="str">
            <v>CHASSIS U3 LIGHT 45 WHITE</v>
          </cell>
        </row>
        <row r="4686">
          <cell r="A4686" t="str">
            <v>5120133P</v>
          </cell>
          <cell r="B4686" t="str">
            <v>5120133P</v>
          </cell>
          <cell r="C4686" t="str">
            <v>CHÂSSIS U3 LIGHT 33 PIÈCE</v>
          </cell>
          <cell r="D4686" t="str">
            <v xml:space="preserve"> DE RECHANGE NON PEINTE</v>
          </cell>
          <cell r="E4686">
            <v>1294</v>
          </cell>
          <cell r="F4686" t="str">
            <v>CHASSIS U3 LIGHT 33 UNPAI</v>
          </cell>
        </row>
        <row r="4687">
          <cell r="A4687" t="str">
            <v>5120136P</v>
          </cell>
          <cell r="B4687" t="str">
            <v>5120136P</v>
          </cell>
          <cell r="C4687" t="str">
            <v>CHÂSSIS U3 LIGHT 36 PIÈCE</v>
          </cell>
          <cell r="D4687" t="str">
            <v xml:space="preserve"> DE RECHANGE NON PEINTE</v>
          </cell>
          <cell r="E4687">
            <v>1294</v>
          </cell>
          <cell r="F4687" t="str">
            <v>CHASSIS U3 LIGHT 36 UNPAI</v>
          </cell>
        </row>
        <row r="4688">
          <cell r="A4688" t="str">
            <v>5120139P</v>
          </cell>
          <cell r="B4688" t="str">
            <v>5120139P</v>
          </cell>
          <cell r="C4688" t="str">
            <v>CHÂSSIS U3 LIGHT 39 PIÈCE</v>
          </cell>
          <cell r="D4688" t="str">
            <v xml:space="preserve"> DE RECHANGE NON PEINTE</v>
          </cell>
          <cell r="E4688">
            <v>1294</v>
          </cell>
          <cell r="F4688" t="str">
            <v>CHASSIS U3 LIGHT 39 UNPAI</v>
          </cell>
        </row>
        <row r="4689">
          <cell r="A4689" t="str">
            <v>5120142P</v>
          </cell>
          <cell r="B4689" t="str">
            <v>5120142P</v>
          </cell>
          <cell r="C4689" t="str">
            <v>CHÂSSIS U3 LIGHT 42 PIÈCE</v>
          </cell>
          <cell r="D4689" t="str">
            <v xml:space="preserve"> DE RECHANGE NON PEINTE</v>
          </cell>
          <cell r="E4689">
            <v>1294</v>
          </cell>
          <cell r="F4689" t="str">
            <v>CHASSIS U3 LIGHT 42 UNPAI</v>
          </cell>
        </row>
        <row r="4690">
          <cell r="A4690" t="str">
            <v>5120145P</v>
          </cell>
          <cell r="B4690" t="str">
            <v>5120145P</v>
          </cell>
          <cell r="C4690" t="str">
            <v>CHÂSSIS U3 LIGHT 45 PIÈCE</v>
          </cell>
          <cell r="D4690" t="str">
            <v xml:space="preserve"> DE RECHANGE NON PEINTE</v>
          </cell>
          <cell r="E4690">
            <v>1294</v>
          </cell>
          <cell r="F4690" t="str">
            <v>CHASSIS U3 LIGHT 45 UNPAI</v>
          </cell>
        </row>
        <row r="4691">
          <cell r="A4691" t="str">
            <v>5130033BL</v>
          </cell>
          <cell r="B4691" t="str">
            <v>5130033BL</v>
          </cell>
          <cell r="C4691" t="str">
            <v>CHÂSSIS U3 LIGHT/L33, PIÈ</v>
          </cell>
          <cell r="D4691" t="str">
            <v>CE DE RECHANGE NOIRE</v>
          </cell>
          <cell r="E4691">
            <v>1273</v>
          </cell>
          <cell r="F4691" t="str">
            <v>CHASSIS U3 LIGHT/L33 BLAC</v>
          </cell>
        </row>
        <row r="4692">
          <cell r="A4692" t="str">
            <v>5130033BLN-C</v>
          </cell>
          <cell r="B4692" t="str">
            <v>5130033BLN-C</v>
          </cell>
          <cell r="C4692" t="str">
            <v>CHÂSSIS U3 LIGHT/L 33 NOI</v>
          </cell>
          <cell r="D4692" t="str">
            <v>R</v>
          </cell>
          <cell r="E4692" t="e">
            <v>#N/A</v>
          </cell>
          <cell r="F4692" t="str">
            <v>CHASSIS U3 LIGHT/L 33 BLA</v>
          </cell>
        </row>
        <row r="4693">
          <cell r="A4693" t="str">
            <v>5130033N-C</v>
          </cell>
          <cell r="B4693" t="str">
            <v>5130033N-C</v>
          </cell>
          <cell r="C4693" t="str">
            <v>CHÂSSIS U3 LIGHT/L 33 BLA</v>
          </cell>
          <cell r="D4693" t="str">
            <v>NC</v>
          </cell>
          <cell r="E4693" t="e">
            <v>#N/A</v>
          </cell>
          <cell r="F4693" t="str">
            <v>CHASSIS U3 LIGHT/L 33 WHI</v>
          </cell>
        </row>
        <row r="4694">
          <cell r="A4694" t="str">
            <v>5130036BL</v>
          </cell>
          <cell r="B4694" t="str">
            <v>5130036BL</v>
          </cell>
          <cell r="C4694" t="str">
            <v>CHÂSSIS U3 LIGHT/L36, PIÈ</v>
          </cell>
          <cell r="D4694" t="str">
            <v>CE DE RECHANGE NOIRE</v>
          </cell>
          <cell r="E4694">
            <v>1273</v>
          </cell>
          <cell r="F4694" t="str">
            <v>CHASSIS U3 LIGHT/L36 BLAC</v>
          </cell>
        </row>
        <row r="4695">
          <cell r="A4695" t="str">
            <v>5130036BLN-C</v>
          </cell>
          <cell r="B4695" t="str">
            <v>5130036BLN-C</v>
          </cell>
          <cell r="C4695" t="str">
            <v>CHÂSSIS U3 LIGHT/L 36 NOI</v>
          </cell>
          <cell r="D4695" t="str">
            <v>R</v>
          </cell>
          <cell r="E4695" t="e">
            <v>#N/A</v>
          </cell>
          <cell r="F4695" t="str">
            <v>CHASSIS U3 LIGHT/L 36 BLA</v>
          </cell>
        </row>
        <row r="4696">
          <cell r="A4696" t="str">
            <v>5130036N-C</v>
          </cell>
          <cell r="B4696" t="str">
            <v>5130036N-C</v>
          </cell>
          <cell r="C4696" t="str">
            <v>CHÂSSIS U3 LIGHT/L 36 BLA</v>
          </cell>
          <cell r="D4696" t="str">
            <v>NC</v>
          </cell>
          <cell r="E4696" t="e">
            <v>#N/A</v>
          </cell>
          <cell r="F4696" t="str">
            <v>CHASSIS U3 IGHT/L 36 WHIT</v>
          </cell>
        </row>
        <row r="4697">
          <cell r="A4697" t="str">
            <v>5130039BL</v>
          </cell>
          <cell r="B4697" t="str">
            <v>5130039BL</v>
          </cell>
          <cell r="C4697" t="str">
            <v>CHÂSSIS U3 LIGHT/L39, PIÈ</v>
          </cell>
          <cell r="D4697" t="str">
            <v>CE DE RECHANGE NOIRE</v>
          </cell>
          <cell r="E4697">
            <v>1273</v>
          </cell>
          <cell r="F4697" t="str">
            <v>CHASSIS U3 LIGHT/L39 BLAC</v>
          </cell>
        </row>
        <row r="4698">
          <cell r="A4698" t="str">
            <v>5130039BLN-C</v>
          </cell>
          <cell r="B4698" t="str">
            <v>5130039BLN-C</v>
          </cell>
          <cell r="C4698" t="str">
            <v>CHÂSSIS U3 LIGHT/L 39 NOI</v>
          </cell>
          <cell r="D4698" t="str">
            <v>R</v>
          </cell>
          <cell r="E4698" t="e">
            <v>#N/A</v>
          </cell>
          <cell r="F4698" t="str">
            <v>CHASSIS U3 LIGHT/L39 BLAC</v>
          </cell>
        </row>
        <row r="4699">
          <cell r="A4699" t="str">
            <v>5130039N-C</v>
          </cell>
          <cell r="B4699" t="str">
            <v>5130039N-C</v>
          </cell>
          <cell r="C4699" t="str">
            <v>CHÂSSIS U3 LIGHT/L 39 BLA</v>
          </cell>
          <cell r="D4699" t="str">
            <v>NC</v>
          </cell>
          <cell r="E4699" t="e">
            <v>#N/A</v>
          </cell>
          <cell r="F4699" t="str">
            <v>CHASSIS U3 LIGHT/L 39 WHI</v>
          </cell>
        </row>
        <row r="4700">
          <cell r="A4700" t="str">
            <v>5130042BL</v>
          </cell>
          <cell r="B4700" t="str">
            <v>5130042BL</v>
          </cell>
          <cell r="C4700" t="str">
            <v>CHÂSSIS U3 LIGHT/L42, PIÈ</v>
          </cell>
          <cell r="D4700" t="str">
            <v>CE DE RECHANGE NOIRE</v>
          </cell>
          <cell r="E4700">
            <v>1273</v>
          </cell>
          <cell r="F4700" t="str">
            <v>CHASSIS U3 LIGHT/L42 BLAC</v>
          </cell>
        </row>
        <row r="4701">
          <cell r="A4701" t="str">
            <v>5130042BLN-C</v>
          </cell>
          <cell r="B4701" t="str">
            <v>5130042BLN-C</v>
          </cell>
          <cell r="C4701" t="str">
            <v>CHÂSSIS U3 LIGHT/L 42 NOI</v>
          </cell>
          <cell r="D4701" t="str">
            <v>R</v>
          </cell>
          <cell r="E4701" t="e">
            <v>#N/A</v>
          </cell>
          <cell r="F4701" t="str">
            <v>CHASSIS U3 LIGHT/L 42 BLA</v>
          </cell>
        </row>
        <row r="4702">
          <cell r="A4702" t="str">
            <v>5130042N-C</v>
          </cell>
          <cell r="B4702" t="str">
            <v>5130042N-C</v>
          </cell>
          <cell r="C4702" t="str">
            <v>CHÂSSIS U3 LIGHT/L 42 BLA</v>
          </cell>
          <cell r="D4702" t="str">
            <v>NC</v>
          </cell>
          <cell r="E4702" t="e">
            <v>#N/A</v>
          </cell>
          <cell r="F4702" t="str">
            <v>CHASSIS U3 LIGHT/L 42 WHI</v>
          </cell>
        </row>
        <row r="4703">
          <cell r="A4703" t="str">
            <v>5130045BL</v>
          </cell>
          <cell r="B4703" t="str">
            <v>5130045BL</v>
          </cell>
          <cell r="C4703" t="str">
            <v>CHÂSSIS U3 LIGHT/L45, PIÈ</v>
          </cell>
          <cell r="D4703" t="str">
            <v>CE DE RECHANGE NOIRE</v>
          </cell>
          <cell r="E4703">
            <v>1273</v>
          </cell>
          <cell r="F4703" t="str">
            <v>CHASSIS U3 LIGHT/L45 BLAC</v>
          </cell>
        </row>
        <row r="4704">
          <cell r="A4704" t="str">
            <v>5130045BLN-C</v>
          </cell>
          <cell r="B4704" t="str">
            <v>5130045BLN-C</v>
          </cell>
          <cell r="C4704" t="str">
            <v>CHÂSSIS U3 LIGHT/L 45 NOI</v>
          </cell>
          <cell r="D4704" t="str">
            <v>R</v>
          </cell>
          <cell r="E4704" t="e">
            <v>#N/A</v>
          </cell>
          <cell r="F4704" t="str">
            <v>CHASSIS U3 LIGHT/L 45 BLA</v>
          </cell>
        </row>
        <row r="4705">
          <cell r="A4705" t="str">
            <v>5130045N-C</v>
          </cell>
          <cell r="B4705" t="str">
            <v>5130045N-C</v>
          </cell>
          <cell r="C4705" t="str">
            <v>CHÂSSIS U3 LIGHT/L 45 BLA</v>
          </cell>
          <cell r="D4705" t="str">
            <v>NC</v>
          </cell>
          <cell r="E4705" t="e">
            <v>#N/A</v>
          </cell>
          <cell r="F4705" t="str">
            <v>CHASSIS U3 LIGHT/L 45 WHI</v>
          </cell>
        </row>
        <row r="4706">
          <cell r="A4706" t="str">
            <v>5130133P</v>
          </cell>
          <cell r="B4706" t="str">
            <v>5130133P</v>
          </cell>
          <cell r="C4706" t="str">
            <v>CHÂSSIS U3 LIGHT/L 33 PIÈ</v>
          </cell>
          <cell r="D4706" t="str">
            <v>CE DE RECHANGE NON PEINTE</v>
          </cell>
          <cell r="E4706">
            <v>1294</v>
          </cell>
          <cell r="F4706" t="str">
            <v>CHASSIS U3 LIGHT/L 33 UNP</v>
          </cell>
        </row>
        <row r="4707">
          <cell r="A4707" t="str">
            <v>5130136P</v>
          </cell>
          <cell r="B4707" t="str">
            <v>5130136P</v>
          </cell>
          <cell r="C4707" t="str">
            <v>CHÂSSIS U3 LIGHT/L 36 PIÈ</v>
          </cell>
          <cell r="D4707" t="str">
            <v>CE DE RECHANGE NON PEINTE</v>
          </cell>
          <cell r="E4707">
            <v>1294</v>
          </cell>
          <cell r="F4707" t="str">
            <v>CHASSIS U3 LIGHT/L 36 UNP</v>
          </cell>
        </row>
        <row r="4708">
          <cell r="A4708" t="str">
            <v>5130139P</v>
          </cell>
          <cell r="B4708" t="str">
            <v>5130139P</v>
          </cell>
          <cell r="C4708" t="str">
            <v>CHÂSSIS U3 LIGHT/L 39 PIÈ</v>
          </cell>
          <cell r="D4708" t="str">
            <v>CE DE RECHANGE NON PEINTE</v>
          </cell>
          <cell r="E4708">
            <v>1294</v>
          </cell>
          <cell r="F4708" t="str">
            <v>CHASSIS U3 LIGHT/L 39 UNP</v>
          </cell>
        </row>
        <row r="4709">
          <cell r="A4709" t="str">
            <v>5130142P</v>
          </cell>
          <cell r="B4709" t="str">
            <v>5130142P</v>
          </cell>
          <cell r="C4709" t="str">
            <v>CHÂSSIS U3 LIGHT/L 42 PIÈ</v>
          </cell>
          <cell r="D4709" t="str">
            <v>CE DE RECHANGE NON PEINTE</v>
          </cell>
          <cell r="E4709">
            <v>1294</v>
          </cell>
          <cell r="F4709" t="str">
            <v>CHASSIS U3 LIGHT/L 42 UNP</v>
          </cell>
        </row>
        <row r="4710">
          <cell r="A4710" t="str">
            <v>5130145P</v>
          </cell>
          <cell r="B4710" t="str">
            <v>5130145P</v>
          </cell>
          <cell r="C4710" t="str">
            <v>CHÂSSIS U3 LIGHT/L 45 PIÈ</v>
          </cell>
          <cell r="D4710" t="str">
            <v>CE DE RECHANGE NON PEINTE</v>
          </cell>
          <cell r="E4710">
            <v>1294</v>
          </cell>
          <cell r="F4710" t="str">
            <v>CHASSIS U3 LIGHT/L 45 UNP</v>
          </cell>
        </row>
        <row r="4711">
          <cell r="A4711" t="str">
            <v>5150024-C</v>
          </cell>
          <cell r="B4711" t="str">
            <v>5150024-C</v>
          </cell>
          <cell r="C4711" t="str">
            <v>CHÂSSIS MICRO 3 24 BLEU S</v>
          </cell>
          <cell r="D4711" t="str">
            <v>ANS ESSIEU NI SANGLE PECT</v>
          </cell>
          <cell r="E4711" t="e">
            <v>#N/A</v>
          </cell>
          <cell r="F4711" t="str">
            <v>CHASSIS MICRO 3 24 BLUE N</v>
          </cell>
        </row>
        <row r="4712">
          <cell r="A4712" t="str">
            <v>5150024G-C</v>
          </cell>
          <cell r="B4712" t="str">
            <v>5150024G-C</v>
          </cell>
          <cell r="C4712" t="str">
            <v>FAUTEUIL ROULANT MICRO 3</v>
          </cell>
          <cell r="D4712" t="str">
            <v>24 BLEU</v>
          </cell>
          <cell r="E4712" t="e">
            <v>#N/A</v>
          </cell>
          <cell r="F4712" t="str">
            <v>WHEELCHAIR MICRO 3 24 BLU</v>
          </cell>
        </row>
        <row r="4713">
          <cell r="A4713" t="str">
            <v>5150024GP-C</v>
          </cell>
          <cell r="B4713" t="str">
            <v>5150024GP-C</v>
          </cell>
          <cell r="C4713" t="str">
            <v>FAUTEUIL ROULANT MICRO 3</v>
          </cell>
          <cell r="D4713" t="str">
            <v>24 NON PEINT</v>
          </cell>
          <cell r="E4713" t="e">
            <v>#N/A</v>
          </cell>
          <cell r="F4713" t="str">
            <v>WHEELCHAIR MICRO 3 24 UNP</v>
          </cell>
        </row>
        <row r="4714">
          <cell r="A4714" t="str">
            <v>5150024P</v>
          </cell>
          <cell r="B4714" t="str">
            <v>5150024P</v>
          </cell>
          <cell r="C4714" t="str">
            <v>CHÂSSIS MICRO 3 24 N.PEIN</v>
          </cell>
          <cell r="D4714" t="str">
            <v>T SANS ESS. NI SGLE PECT</v>
          </cell>
          <cell r="E4714" t="e">
            <v>#N/A</v>
          </cell>
          <cell r="F4714" t="str">
            <v>CHASSIS MICRO 3 24 UNPAIN</v>
          </cell>
        </row>
        <row r="4715">
          <cell r="A4715" t="str">
            <v>5150024P-C</v>
          </cell>
          <cell r="B4715" t="str">
            <v>5150024P-C</v>
          </cell>
          <cell r="C4715" t="str">
            <v>CHÂSSIS MICRO 3 24 N.PEIN</v>
          </cell>
          <cell r="D4715" t="str">
            <v>T SANS ESS. NI SGLE PECT</v>
          </cell>
          <cell r="E4715" t="e">
            <v>#N/A</v>
          </cell>
          <cell r="F4715" t="str">
            <v>CHASSIS MICRO 3 24 UNPAIN</v>
          </cell>
        </row>
        <row r="4716">
          <cell r="A4716" t="str">
            <v>5150027-C</v>
          </cell>
          <cell r="B4716" t="str">
            <v>5150027-C</v>
          </cell>
          <cell r="C4716" t="str">
            <v>CHÂSSIS MICRO 3 27 BLEU S</v>
          </cell>
          <cell r="D4716" t="str">
            <v>ANS ESSIEU NI SGLE PECTOR</v>
          </cell>
          <cell r="E4716" t="e">
            <v>#N/A</v>
          </cell>
          <cell r="F4716" t="str">
            <v>CHASSIS MICRO 3 27 BLUE N</v>
          </cell>
        </row>
        <row r="4717">
          <cell r="A4717" t="str">
            <v>5150027G-C</v>
          </cell>
          <cell r="B4717" t="str">
            <v>5150027G-C</v>
          </cell>
          <cell r="C4717" t="str">
            <v>FAUTEUIL ROULANT MICRO 3</v>
          </cell>
          <cell r="D4717" t="str">
            <v>27 BLEU</v>
          </cell>
          <cell r="E4717" t="e">
            <v>#N/A</v>
          </cell>
          <cell r="F4717" t="str">
            <v>WHEELCHAIR MICRO 3 27 BLU</v>
          </cell>
        </row>
        <row r="4718">
          <cell r="A4718" t="str">
            <v>5150027GP-C</v>
          </cell>
          <cell r="B4718" t="str">
            <v>5150027GP-C</v>
          </cell>
          <cell r="C4718" t="str">
            <v>FAUTEUIL ROULANT MICRO 3</v>
          </cell>
          <cell r="D4718" t="str">
            <v>27 NON PEINT</v>
          </cell>
          <cell r="E4718" t="e">
            <v>#N/A</v>
          </cell>
          <cell r="F4718" t="str">
            <v>WHEELCHAIR MICRO 3 27 UNP</v>
          </cell>
        </row>
        <row r="4719">
          <cell r="A4719" t="str">
            <v>5150027P</v>
          </cell>
          <cell r="B4719" t="str">
            <v>5150027P</v>
          </cell>
          <cell r="C4719" t="str">
            <v>CHÂSSIS MICRO 3 27 N.PEIN</v>
          </cell>
          <cell r="D4719" t="str">
            <v>T SANS ESS. NI SGLE PECT.</v>
          </cell>
          <cell r="E4719" t="e">
            <v>#N/A</v>
          </cell>
          <cell r="F4719" t="str">
            <v>CHASSIS MICRO 3 27 UNPAIN</v>
          </cell>
        </row>
        <row r="4720">
          <cell r="A4720" t="str">
            <v>5150027P-C</v>
          </cell>
          <cell r="B4720" t="str">
            <v>5150027P-C</v>
          </cell>
          <cell r="C4720" t="str">
            <v>CHÂSSIS MICRO 3 27 N.PEIN</v>
          </cell>
          <cell r="D4720" t="str">
            <v>T SANS ESS. NI SGLE PECT.</v>
          </cell>
          <cell r="E4720" t="e">
            <v>#N/A</v>
          </cell>
          <cell r="F4720" t="str">
            <v>CHASSIS MICRO 3 27 UNPAIN</v>
          </cell>
        </row>
        <row r="4721">
          <cell r="A4721" t="str">
            <v>5151024G</v>
          </cell>
          <cell r="B4721" t="str">
            <v>5151024G</v>
          </cell>
          <cell r="C4721" t="str">
            <v>CHÂSSIS MICRO 3 24 PIÈCE</v>
          </cell>
          <cell r="D4721" t="str">
            <v>DE RECHANGE NON BLEUE</v>
          </cell>
          <cell r="E4721" t="e">
            <v>#N/A</v>
          </cell>
          <cell r="F4721" t="str">
            <v>CHASSIS MICRO 3 24 BLUE S</v>
          </cell>
        </row>
        <row r="4722">
          <cell r="A4722" t="str">
            <v>5151024GP</v>
          </cell>
          <cell r="B4722" t="str">
            <v>5151024GP</v>
          </cell>
          <cell r="C4722" t="str">
            <v>CHÂSSIS MICRO 3 24 PIÈCE</v>
          </cell>
          <cell r="D4722" t="str">
            <v>DE RECHANGE NON PEINTE</v>
          </cell>
          <cell r="E4722" t="e">
            <v>#N/A</v>
          </cell>
          <cell r="F4722" t="str">
            <v>CHASSIS MICRO 3 24 UNPAIN</v>
          </cell>
        </row>
        <row r="4723">
          <cell r="A4723" t="str">
            <v>5151027G</v>
          </cell>
          <cell r="B4723" t="str">
            <v>5151027G</v>
          </cell>
          <cell r="C4723" t="str">
            <v>CHÂSSIS MICRO 3 27 PIÈCE</v>
          </cell>
          <cell r="D4723" t="str">
            <v>DE RECHANGE BLEUE</v>
          </cell>
          <cell r="E4723" t="e">
            <v>#N/A</v>
          </cell>
          <cell r="F4723" t="str">
            <v>CHASSIS MICRO 3 27 BLUE S</v>
          </cell>
        </row>
        <row r="4724">
          <cell r="A4724" t="str">
            <v>5151027GP</v>
          </cell>
          <cell r="B4724" t="str">
            <v>5151027GP</v>
          </cell>
          <cell r="C4724" t="str">
            <v>CHÂSSIS MICRO 3 27 PIÈCE</v>
          </cell>
          <cell r="D4724" t="str">
            <v>DE RECHANGE NON PEINTE</v>
          </cell>
          <cell r="E4724" t="e">
            <v>#N/A</v>
          </cell>
          <cell r="F4724" t="str">
            <v>CHASSIS MICRO 3 27 UNPAIN</v>
          </cell>
        </row>
        <row r="4725">
          <cell r="A4725" t="str">
            <v>5160024-C</v>
          </cell>
          <cell r="B4725" t="str">
            <v>5160024-C</v>
          </cell>
          <cell r="C4725" t="str">
            <v>CHÂSSIS MICRO 3 24 LG BLE</v>
          </cell>
          <cell r="D4725" t="str">
            <v>U SANS ESS. NI SGLE PECT.</v>
          </cell>
          <cell r="E4725" t="e">
            <v>#N/A</v>
          </cell>
          <cell r="F4725" t="str">
            <v>CHASSIS MICRO 3 LONG 24 B</v>
          </cell>
        </row>
        <row r="4726">
          <cell r="A4726" t="str">
            <v>5160024G-C</v>
          </cell>
          <cell r="B4726" t="str">
            <v>5160024G-C</v>
          </cell>
          <cell r="C4726" t="str">
            <v>FAUTEUIL ROULANT MICRO 3</v>
          </cell>
          <cell r="D4726" t="str">
            <v>LONG 24 BLEU</v>
          </cell>
          <cell r="E4726" t="e">
            <v>#N/A</v>
          </cell>
          <cell r="F4726" t="str">
            <v>WHEELCHAIR MICRO 3 LONG 2</v>
          </cell>
        </row>
        <row r="4727">
          <cell r="A4727" t="str">
            <v>5160024GP-C</v>
          </cell>
          <cell r="B4727" t="str">
            <v>5160024GP-C</v>
          </cell>
          <cell r="C4727" t="str">
            <v>FAUTEUIL ROULANT MICRO 3</v>
          </cell>
          <cell r="D4727" t="str">
            <v>LONG 24 NON PEINT</v>
          </cell>
          <cell r="E4727" t="e">
            <v>#N/A</v>
          </cell>
          <cell r="F4727" t="str">
            <v>WHEELCHAIR MICRO 3 LONG 2</v>
          </cell>
        </row>
        <row r="4728">
          <cell r="A4728" t="str">
            <v>5160024P</v>
          </cell>
          <cell r="B4728" t="str">
            <v>5160024P</v>
          </cell>
          <cell r="C4728" t="str">
            <v>CHÂSSIS MICRO 3 24 LG N.P</v>
          </cell>
          <cell r="D4728" t="str">
            <v>EINT SS ESS. NI SGLE PECT</v>
          </cell>
          <cell r="E4728" t="e">
            <v>#N/A</v>
          </cell>
          <cell r="F4728" t="str">
            <v>CHASSIS MICRO 3 LONG24 UN</v>
          </cell>
        </row>
        <row r="4729">
          <cell r="A4729" t="str">
            <v>5160024P-C</v>
          </cell>
          <cell r="B4729" t="str">
            <v>5160024P-C</v>
          </cell>
          <cell r="C4729" t="str">
            <v>CHÂSSIS MICRO 3 24 LG N.P</v>
          </cell>
          <cell r="D4729" t="str">
            <v>EINT SS ESS. NI SGLE PECT</v>
          </cell>
          <cell r="E4729" t="e">
            <v>#N/A</v>
          </cell>
          <cell r="F4729" t="str">
            <v>CHASSIS MICRO 3 LONG24 UN</v>
          </cell>
        </row>
        <row r="4730">
          <cell r="A4730" t="str">
            <v>5160027-C</v>
          </cell>
          <cell r="B4730" t="str">
            <v>5160027-C</v>
          </cell>
          <cell r="C4730" t="str">
            <v>CHÂSSIS MICRO 3 27 LG BLE</v>
          </cell>
          <cell r="D4730" t="str">
            <v>U SANS ESS. NI SGLE PECT</v>
          </cell>
          <cell r="E4730" t="e">
            <v>#N/A</v>
          </cell>
          <cell r="F4730" t="str">
            <v>CHASSIS MICRO 3 LONG 27 B</v>
          </cell>
        </row>
        <row r="4731">
          <cell r="A4731" t="str">
            <v>5160027G-C</v>
          </cell>
          <cell r="B4731" t="str">
            <v>5160027G-C</v>
          </cell>
          <cell r="C4731" t="str">
            <v>FAUTEUIL ROULANT MICRO 3</v>
          </cell>
          <cell r="D4731" t="str">
            <v>LONG 27 BLEU</v>
          </cell>
          <cell r="E4731" t="e">
            <v>#N/A</v>
          </cell>
          <cell r="F4731" t="str">
            <v>WHEELCHAIR MICRO 3 LONG 2</v>
          </cell>
        </row>
        <row r="4732">
          <cell r="A4732" t="str">
            <v>5160027GP-C</v>
          </cell>
          <cell r="B4732" t="str">
            <v>5160027GP-C</v>
          </cell>
          <cell r="C4732" t="str">
            <v>FAUTEUIL ROULANT MICRO 3</v>
          </cell>
          <cell r="D4732" t="str">
            <v>LONG 27 NON PEINT</v>
          </cell>
          <cell r="E4732" t="e">
            <v>#N/A</v>
          </cell>
          <cell r="F4732" t="str">
            <v>WHEELCHAIR MICRO 3 LONG 2</v>
          </cell>
        </row>
        <row r="4733">
          <cell r="A4733" t="str">
            <v>5160027P</v>
          </cell>
          <cell r="B4733" t="str">
            <v>5160027P</v>
          </cell>
          <cell r="C4733" t="str">
            <v>CHÂSSIS MICRO 3 27LG N.PE</v>
          </cell>
          <cell r="D4733" t="str">
            <v>INT SANS ESS. NI SGLE PEC</v>
          </cell>
          <cell r="E4733" t="e">
            <v>#N/A</v>
          </cell>
          <cell r="F4733" t="str">
            <v>CHASSIS MICRO 3 LONG27 UN</v>
          </cell>
        </row>
        <row r="4734">
          <cell r="A4734" t="str">
            <v>5160027P-C</v>
          </cell>
          <cell r="B4734" t="str">
            <v>5160027P-C</v>
          </cell>
          <cell r="C4734" t="str">
            <v>CHÂSSIS MICRO 3 27LG N.PE</v>
          </cell>
          <cell r="D4734" t="str">
            <v>INT SANS ESS. NI SGLE PEC</v>
          </cell>
          <cell r="E4734" t="e">
            <v>#N/A</v>
          </cell>
          <cell r="F4734" t="str">
            <v>CHASSIS MICRO 3 LONG27 UN</v>
          </cell>
        </row>
        <row r="4735">
          <cell r="A4735" t="str">
            <v>5161024G</v>
          </cell>
          <cell r="B4735" t="str">
            <v>5161024G</v>
          </cell>
          <cell r="C4735" t="str">
            <v>CHÂSSIS MICRO 3 LONG 24 P</v>
          </cell>
          <cell r="D4735" t="str">
            <v>IÈCE DE RECHANGE BLEUE</v>
          </cell>
          <cell r="E4735" t="e">
            <v>#N/A</v>
          </cell>
          <cell r="F4735" t="str">
            <v>CHASSIS MICRO 3 LONG 24 B</v>
          </cell>
        </row>
        <row r="4736">
          <cell r="A4736" t="str">
            <v>5161024GP</v>
          </cell>
          <cell r="B4736" t="str">
            <v>5161024GP</v>
          </cell>
          <cell r="C4736" t="str">
            <v>CHÂSSIS MICRO 3 LONG 24 P</v>
          </cell>
          <cell r="D4736" t="str">
            <v>IÈCE RECHANGE NON PEINTE</v>
          </cell>
          <cell r="E4736" t="e">
            <v>#N/A</v>
          </cell>
          <cell r="F4736" t="str">
            <v>CHASSIS MICRO 3 LONG 24 U</v>
          </cell>
        </row>
        <row r="4737">
          <cell r="A4737" t="str">
            <v>5161027G</v>
          </cell>
          <cell r="B4737" t="str">
            <v>5161027G</v>
          </cell>
          <cell r="C4737" t="str">
            <v>CHÂSSIS MICRO 3 LONG 27 P</v>
          </cell>
          <cell r="D4737" t="str">
            <v>IÈCE DE RECHANGE BLEUE</v>
          </cell>
          <cell r="E4737" t="e">
            <v>#N/A</v>
          </cell>
          <cell r="F4737" t="str">
            <v>CHASSIS MICRO 3 LONG 27 B</v>
          </cell>
        </row>
        <row r="4738">
          <cell r="A4738" t="str">
            <v>5161027GP</v>
          </cell>
          <cell r="B4738" t="str">
            <v>5161027GP</v>
          </cell>
          <cell r="C4738" t="str">
            <v>CHÂSSIS MICRO 3 LONG 27 P</v>
          </cell>
          <cell r="D4738" t="str">
            <v>IÈCE RECHANGE NON PEINTE</v>
          </cell>
          <cell r="E4738" t="e">
            <v>#N/A</v>
          </cell>
          <cell r="F4738" t="str">
            <v>CHASSIS MICRO 3 LONG 27 U</v>
          </cell>
        </row>
        <row r="4739">
          <cell r="A4739" t="str">
            <v>5170024BLG-C</v>
          </cell>
          <cell r="B4739" t="str">
            <v>5170024BLG-C</v>
          </cell>
          <cell r="C4739" t="str">
            <v>FAUTEUIL ROULANT BAMBINO</v>
          </cell>
          <cell r="D4739" t="str">
            <v>3  24 NOIR</v>
          </cell>
          <cell r="E4739" t="e">
            <v>#N/A</v>
          </cell>
          <cell r="F4739" t="str">
            <v>WHEELCHAIR BAMBINO 3  24</v>
          </cell>
        </row>
        <row r="4740">
          <cell r="A4740" t="str">
            <v>5170024G-C</v>
          </cell>
          <cell r="B4740" t="str">
            <v>5170024G-C</v>
          </cell>
          <cell r="C4740" t="str">
            <v>FAUTEUIL ROULANT BAMBINO</v>
          </cell>
          <cell r="D4740" t="str">
            <v>3  24 BLEU</v>
          </cell>
          <cell r="E4740" t="e">
            <v>#N/A</v>
          </cell>
          <cell r="F4740" t="str">
            <v>WHEELCHAIR BAMBINO 3  24</v>
          </cell>
        </row>
        <row r="4741">
          <cell r="A4741" t="str">
            <v>5170024GP-C</v>
          </cell>
          <cell r="B4741" t="str">
            <v>5170024GP-C</v>
          </cell>
          <cell r="C4741" t="str">
            <v>FAUTEUIL ROULANT BAMBINO</v>
          </cell>
          <cell r="D4741" t="str">
            <v>3  24 NON PEINT</v>
          </cell>
          <cell r="E4741" t="e">
            <v>#N/A</v>
          </cell>
          <cell r="F4741" t="str">
            <v>WHEELCHAIR BAMBINO 3  24</v>
          </cell>
        </row>
        <row r="4742">
          <cell r="A4742" t="str">
            <v>5170027BLG-C</v>
          </cell>
          <cell r="B4742" t="str">
            <v>5170027BLG-C</v>
          </cell>
          <cell r="C4742" t="str">
            <v>FAUTEUIL ROULANT BAMBINO</v>
          </cell>
          <cell r="D4742" t="str">
            <v>3  27 NOIR</v>
          </cell>
          <cell r="E4742" t="e">
            <v>#N/A</v>
          </cell>
          <cell r="F4742" t="str">
            <v>WHEELCHAIR BAMBINO 3  27</v>
          </cell>
        </row>
        <row r="4743">
          <cell r="A4743" t="str">
            <v>5170027G-C</v>
          </cell>
          <cell r="B4743" t="str">
            <v>5170027G-C</v>
          </cell>
          <cell r="C4743" t="str">
            <v>FAUTEUIL ROULANT BAMBINO</v>
          </cell>
          <cell r="D4743" t="str">
            <v>3  27 BLEU</v>
          </cell>
          <cell r="E4743" t="e">
            <v>#N/A</v>
          </cell>
          <cell r="F4743" t="str">
            <v>WHEELCHAIR BAMBINO 3  27</v>
          </cell>
        </row>
        <row r="4744">
          <cell r="A4744" t="str">
            <v>5170027GP-C</v>
          </cell>
          <cell r="B4744" t="str">
            <v>5170027GP-C</v>
          </cell>
          <cell r="C4744" t="str">
            <v>FAUTEUIL ROULANT BAMBINO</v>
          </cell>
          <cell r="D4744" t="str">
            <v>3  27 NON PEINT</v>
          </cell>
          <cell r="E4744" t="e">
            <v>#N/A</v>
          </cell>
          <cell r="F4744" t="str">
            <v>WHEELCHAIR BAMBINO 3  27</v>
          </cell>
        </row>
        <row r="4745">
          <cell r="A4745" t="str">
            <v>5170030BLG-C</v>
          </cell>
          <cell r="B4745" t="str">
            <v>5170030BLG-C</v>
          </cell>
          <cell r="C4745" t="str">
            <v>FAUTEUIL ROULANT BAMBINO</v>
          </cell>
          <cell r="D4745" t="str">
            <v>3  30 NOIR</v>
          </cell>
          <cell r="E4745" t="e">
            <v>#N/A</v>
          </cell>
          <cell r="F4745" t="str">
            <v>WHEELCHAIR BAMBINO 3  30</v>
          </cell>
        </row>
        <row r="4746">
          <cell r="A4746" t="str">
            <v>5170030G-C</v>
          </cell>
          <cell r="B4746" t="str">
            <v>5170030G-C</v>
          </cell>
          <cell r="C4746" t="str">
            <v>FAUTEUIL ROULANT BAMBINO</v>
          </cell>
          <cell r="D4746" t="str">
            <v>3  30 BLEU</v>
          </cell>
          <cell r="E4746" t="e">
            <v>#N/A</v>
          </cell>
          <cell r="F4746" t="str">
            <v>WHEELCHAIR BAMBINO 3  30</v>
          </cell>
        </row>
        <row r="4747">
          <cell r="A4747" t="str">
            <v>5170030GP-C</v>
          </cell>
          <cell r="B4747" t="str">
            <v>5170030GP-C</v>
          </cell>
          <cell r="C4747" t="str">
            <v>FAUTEUIL ROULANT BAMBINO</v>
          </cell>
          <cell r="D4747" t="str">
            <v>3  30 NON PEINT</v>
          </cell>
          <cell r="E4747" t="e">
            <v>#N/A</v>
          </cell>
          <cell r="F4747" t="str">
            <v>WHEELCHAIR BAMBINO 3  30</v>
          </cell>
        </row>
        <row r="4748">
          <cell r="A4748" t="str">
            <v>5170033BLG-C</v>
          </cell>
          <cell r="B4748" t="str">
            <v>5170033BLG-C</v>
          </cell>
          <cell r="C4748" t="str">
            <v>FAUTEUIL ROULANT BAMBINO</v>
          </cell>
          <cell r="D4748" t="str">
            <v>3  33 NOIR</v>
          </cell>
          <cell r="E4748" t="e">
            <v>#N/A</v>
          </cell>
          <cell r="F4748" t="str">
            <v>WHEELCHAIR BAMBINO 3  33</v>
          </cell>
        </row>
        <row r="4749">
          <cell r="A4749" t="str">
            <v>5170033G-C</v>
          </cell>
          <cell r="B4749" t="str">
            <v>5170033G-C</v>
          </cell>
          <cell r="C4749" t="str">
            <v>FAUTEUIL ROULANT BAMBINO</v>
          </cell>
          <cell r="D4749" t="str">
            <v>3  33 BLEU</v>
          </cell>
          <cell r="E4749" t="e">
            <v>#N/A</v>
          </cell>
          <cell r="F4749" t="str">
            <v>WHEELCHAIR BAMBINO 3  33</v>
          </cell>
        </row>
        <row r="4750">
          <cell r="A4750" t="str">
            <v>5170033GP-C</v>
          </cell>
          <cell r="B4750" t="str">
            <v>5170033GP-C</v>
          </cell>
          <cell r="C4750" t="str">
            <v>FAUTEUIL ROULANT BAMBINO</v>
          </cell>
          <cell r="D4750" t="str">
            <v>3  33 NON PEINT</v>
          </cell>
          <cell r="E4750" t="e">
            <v>#N/A</v>
          </cell>
          <cell r="F4750" t="str">
            <v>WHEELCHAIR BAMBINO 3  33</v>
          </cell>
        </row>
        <row r="4751">
          <cell r="A4751" t="str">
            <v>5171024BLG</v>
          </cell>
          <cell r="B4751" t="str">
            <v>5171024BLG</v>
          </cell>
          <cell r="C4751" t="str">
            <v>CHÂSSIS BAMBINO 3 24, PIÈ</v>
          </cell>
          <cell r="D4751" t="str">
            <v>CE DE RECHANGE NOIRE</v>
          </cell>
          <cell r="E4751">
            <v>1020</v>
          </cell>
          <cell r="F4751" t="str">
            <v>CHASSIS BAMBINO 3 24 BLAC</v>
          </cell>
        </row>
        <row r="4752">
          <cell r="A4752" t="str">
            <v>5171024G</v>
          </cell>
          <cell r="B4752" t="str">
            <v>5171024G</v>
          </cell>
          <cell r="C4752" t="str">
            <v>CHÂSSIS BAMBINO 3 24, PIÈ</v>
          </cell>
          <cell r="D4752" t="str">
            <v>CE DE RECHANGE BLEUE</v>
          </cell>
          <cell r="E4752">
            <v>1020</v>
          </cell>
          <cell r="F4752" t="str">
            <v>CHASSIS BAMBINO 3 24 BLUE</v>
          </cell>
        </row>
        <row r="4753">
          <cell r="A4753" t="str">
            <v>5171024GP</v>
          </cell>
          <cell r="B4753" t="str">
            <v>5171024GP</v>
          </cell>
          <cell r="C4753" t="str">
            <v>CHÂSSIS BAMBINO 3 24, PIÈ</v>
          </cell>
          <cell r="D4753" t="str">
            <v>CE DE RECHANGE NON PEINTE</v>
          </cell>
          <cell r="E4753">
            <v>1020</v>
          </cell>
          <cell r="F4753" t="str">
            <v>CHASSIS BAMBINO 3 24 UNPA</v>
          </cell>
        </row>
        <row r="4754">
          <cell r="A4754" t="str">
            <v>5171027BLG</v>
          </cell>
          <cell r="B4754" t="str">
            <v>5171027BLG</v>
          </cell>
          <cell r="C4754" t="str">
            <v>CHÂSSIS BAMBINO 3 27, PIÈ</v>
          </cell>
          <cell r="D4754" t="str">
            <v>CE DE RECHANGE NOIRE</v>
          </cell>
          <cell r="E4754">
            <v>1020</v>
          </cell>
          <cell r="F4754" t="str">
            <v>CHASSIS BAMBINO 3 27 BLAC</v>
          </cell>
        </row>
        <row r="4755">
          <cell r="A4755" t="str">
            <v>5171027G</v>
          </cell>
          <cell r="B4755" t="str">
            <v>5171027G</v>
          </cell>
          <cell r="C4755" t="str">
            <v>CHÂSSIS BAMBINO 3 27, PIÈ</v>
          </cell>
          <cell r="D4755" t="str">
            <v>CE DE RECHANGE BLEUE</v>
          </cell>
          <cell r="E4755">
            <v>1020</v>
          </cell>
          <cell r="F4755" t="str">
            <v>CHASSIS BAMBINO 3 27 BLUE</v>
          </cell>
        </row>
        <row r="4756">
          <cell r="A4756" t="str">
            <v>5171027GP</v>
          </cell>
          <cell r="B4756" t="str">
            <v>5171027GP</v>
          </cell>
          <cell r="C4756" t="str">
            <v>CHÂSSIS BAMBINO 3 27, PIÈ</v>
          </cell>
          <cell r="D4756" t="str">
            <v>CE DE RECHANGE NON PEINTE</v>
          </cell>
          <cell r="E4756">
            <v>1020</v>
          </cell>
          <cell r="F4756" t="str">
            <v>CHASSIS BAMBINO 3 27 UNPA</v>
          </cell>
        </row>
        <row r="4757">
          <cell r="A4757" t="str">
            <v>5171030BLG</v>
          </cell>
          <cell r="B4757" t="str">
            <v>5171030BLG</v>
          </cell>
          <cell r="C4757" t="str">
            <v>CHÂSSIS BAMBINO 3 30, PIÈ</v>
          </cell>
          <cell r="D4757" t="str">
            <v>CE DE RECHANGE NOIRE</v>
          </cell>
          <cell r="E4757">
            <v>1020</v>
          </cell>
          <cell r="F4757" t="str">
            <v>CHASSIS BAMBINO 3 30 BLAC</v>
          </cell>
        </row>
        <row r="4758">
          <cell r="A4758" t="str">
            <v>5171030G</v>
          </cell>
          <cell r="B4758" t="str">
            <v>5171030G</v>
          </cell>
          <cell r="C4758" t="str">
            <v>CHÂSSIS BAMBINO 3 30, PIÈ</v>
          </cell>
          <cell r="D4758" t="str">
            <v>CE DE RECHANGE BLEUE</v>
          </cell>
          <cell r="E4758">
            <v>1020</v>
          </cell>
          <cell r="F4758" t="str">
            <v>CHASSIS BAMBINO 3 30 BLUE</v>
          </cell>
        </row>
        <row r="4759">
          <cell r="A4759" t="str">
            <v>5171030GP</v>
          </cell>
          <cell r="B4759" t="str">
            <v>5171030GP</v>
          </cell>
          <cell r="C4759" t="str">
            <v>CHÂSSIS BAMBINO 3 30, PIÈ</v>
          </cell>
          <cell r="D4759" t="str">
            <v>CE DE RECHANGE NON PEINTE</v>
          </cell>
          <cell r="E4759">
            <v>1020</v>
          </cell>
          <cell r="F4759" t="str">
            <v>CHASSIS BAMBINO 3 30 UNPA</v>
          </cell>
        </row>
        <row r="4760">
          <cell r="A4760" t="str">
            <v>5171033BLG</v>
          </cell>
          <cell r="B4760" t="str">
            <v>5171033BLG</v>
          </cell>
          <cell r="C4760" t="str">
            <v>CHÂSSIS BAMBINO 3 33, PIÈ</v>
          </cell>
          <cell r="D4760" t="str">
            <v>CE DE RECHANGE NOIRE</v>
          </cell>
          <cell r="E4760">
            <v>1020</v>
          </cell>
          <cell r="F4760" t="str">
            <v>CHASSIS BAMBINO 3 33 BLAC</v>
          </cell>
        </row>
        <row r="4761">
          <cell r="A4761" t="str">
            <v>5171033G</v>
          </cell>
          <cell r="B4761" t="str">
            <v>5171033G</v>
          </cell>
          <cell r="C4761" t="str">
            <v>CHÂSSIS BAMBINO 3 33, PIÈ</v>
          </cell>
          <cell r="D4761" t="str">
            <v>CE DE RECHANGE BLEUE</v>
          </cell>
          <cell r="E4761">
            <v>1020</v>
          </cell>
          <cell r="F4761" t="str">
            <v>CHASSIS BAMBINO 3 33 BLUE</v>
          </cell>
        </row>
        <row r="4762">
          <cell r="A4762" t="str">
            <v>5171033GP</v>
          </cell>
          <cell r="B4762" t="str">
            <v>5171033GP</v>
          </cell>
          <cell r="C4762" t="str">
            <v>CHÂSSIS BAMBINO 3 33, PIÈ</v>
          </cell>
          <cell r="D4762" t="str">
            <v>CE DE RECHANGE NON PEINTE</v>
          </cell>
          <cell r="E4762">
            <v>1020</v>
          </cell>
          <cell r="F4762" t="str">
            <v>CHASSIS BAMBINO 3 33 UNPA</v>
          </cell>
        </row>
        <row r="4763">
          <cell r="A4763" t="str">
            <v>5180024BLG-C</v>
          </cell>
          <cell r="B4763" t="str">
            <v>5180024BLG-C</v>
          </cell>
          <cell r="C4763" t="str">
            <v>FAUTEUIL ROULANT BAMBINO</v>
          </cell>
          <cell r="D4763" t="str">
            <v>3  COURT 24 NOIR</v>
          </cell>
          <cell r="E4763" t="e">
            <v>#N/A</v>
          </cell>
          <cell r="F4763" t="str">
            <v>WHEELCHAIR BAMBINO 3 SHOR</v>
          </cell>
        </row>
        <row r="4764">
          <cell r="A4764" t="str">
            <v>5180024G-C</v>
          </cell>
          <cell r="B4764" t="str">
            <v>5180024G-C</v>
          </cell>
          <cell r="C4764" t="str">
            <v>FAUTEUIL ROULANT BAMBINO</v>
          </cell>
          <cell r="D4764" t="str">
            <v>3  COURT 24 BLEU</v>
          </cell>
          <cell r="E4764" t="e">
            <v>#N/A</v>
          </cell>
          <cell r="F4764" t="str">
            <v>WHEELCHAIR BAMBINO 3 SHOR</v>
          </cell>
        </row>
        <row r="4765">
          <cell r="A4765" t="str">
            <v>5180024GP-C</v>
          </cell>
          <cell r="B4765" t="str">
            <v>5180024GP-C</v>
          </cell>
          <cell r="C4765" t="str">
            <v>FAUTEUIL ROULANT BAMBINO</v>
          </cell>
          <cell r="D4765" t="str">
            <v>3  COURT 24 NON PEINT</v>
          </cell>
          <cell r="E4765" t="e">
            <v>#N/A</v>
          </cell>
          <cell r="F4765" t="str">
            <v>WHEELCHAIR BAMBINO 3 SHOR</v>
          </cell>
        </row>
        <row r="4766">
          <cell r="A4766" t="str">
            <v>5180027BLG-C</v>
          </cell>
          <cell r="B4766" t="str">
            <v>5180027BLG-C</v>
          </cell>
          <cell r="C4766" t="str">
            <v>FAUTEUIL ROULANT BAMBINO</v>
          </cell>
          <cell r="D4766" t="str">
            <v>3  COURT 27 NOIR</v>
          </cell>
          <cell r="E4766" t="e">
            <v>#N/A</v>
          </cell>
          <cell r="F4766" t="str">
            <v>WHEELCHAIR BAMBINO 3 SHOR</v>
          </cell>
        </row>
        <row r="4767">
          <cell r="A4767" t="str">
            <v>5180027G-C</v>
          </cell>
          <cell r="B4767" t="str">
            <v>5180027G-C</v>
          </cell>
          <cell r="C4767" t="str">
            <v>FAUTEUIL ROULANT BAMBINO</v>
          </cell>
          <cell r="D4767" t="str">
            <v>3  COURT 27 BLEU</v>
          </cell>
          <cell r="E4767" t="e">
            <v>#N/A</v>
          </cell>
          <cell r="F4767" t="str">
            <v>WHEELCHAIR BAMBINO 3 SHOR</v>
          </cell>
        </row>
        <row r="4768">
          <cell r="A4768" t="str">
            <v>5180027GP-C</v>
          </cell>
          <cell r="B4768" t="str">
            <v>5180027GP-C</v>
          </cell>
          <cell r="C4768" t="str">
            <v>FAUTEUIL ROULANT BAMBINO</v>
          </cell>
          <cell r="D4768" t="str">
            <v>3  COURT 27 NON PEINT</v>
          </cell>
          <cell r="E4768" t="e">
            <v>#N/A</v>
          </cell>
          <cell r="F4768" t="str">
            <v>WHEELCHAIR BAMBINO 3 SHOR</v>
          </cell>
        </row>
        <row r="4769">
          <cell r="A4769" t="str">
            <v>5181024BLG</v>
          </cell>
          <cell r="B4769" t="str">
            <v>5181024BLG</v>
          </cell>
          <cell r="C4769" t="str">
            <v>CHÂSSIS BAMBINO 3 SHORT 2</v>
          </cell>
          <cell r="D4769" t="str">
            <v>4, PIÈCE DE RECHANGE</v>
          </cell>
          <cell r="E4769">
            <v>1020</v>
          </cell>
          <cell r="F4769" t="str">
            <v>CHASSIS BAMBINO 3 SHORT 2</v>
          </cell>
        </row>
        <row r="4770">
          <cell r="A4770" t="str">
            <v>5181024G</v>
          </cell>
          <cell r="B4770" t="str">
            <v>5181024G</v>
          </cell>
          <cell r="C4770" t="str">
            <v>CHÂSSIS BAMBINO 3 SHORT 2</v>
          </cell>
          <cell r="D4770" t="str">
            <v>4, PCE DE RECHANGE BLEUE</v>
          </cell>
          <cell r="E4770">
            <v>1020</v>
          </cell>
          <cell r="F4770" t="str">
            <v>CHASSIS BAMBINO 3 SHORT 2</v>
          </cell>
        </row>
        <row r="4771">
          <cell r="A4771" t="str">
            <v>5181024GP</v>
          </cell>
          <cell r="B4771" t="str">
            <v>5181024GP</v>
          </cell>
          <cell r="C4771" t="str">
            <v>CHÂSSIS BAMBINO 3 SHORT 2</v>
          </cell>
          <cell r="D4771" t="str">
            <v>4, P. RECHANGE NON PEINTE</v>
          </cell>
          <cell r="E4771">
            <v>1020</v>
          </cell>
          <cell r="F4771" t="str">
            <v>CHASSIS BAMBINO 3 SHORT 2</v>
          </cell>
        </row>
        <row r="4772">
          <cell r="A4772" t="str">
            <v>5181027BLG</v>
          </cell>
          <cell r="B4772" t="str">
            <v>5181027BLG</v>
          </cell>
          <cell r="C4772" t="str">
            <v>CHÂSSIS BAMBINO 3 SHORT 2</v>
          </cell>
          <cell r="D4772" t="str">
            <v>7, PIÈCE RECHANGE NOIRE</v>
          </cell>
          <cell r="E4772">
            <v>1020</v>
          </cell>
          <cell r="F4772" t="str">
            <v>CHASSIS BAMBINO 3 SHORT 2</v>
          </cell>
        </row>
        <row r="4773">
          <cell r="A4773" t="str">
            <v>5181027G</v>
          </cell>
          <cell r="B4773" t="str">
            <v>5181027G</v>
          </cell>
          <cell r="C4773" t="str">
            <v>CHÂSSIS BAMBINO 3 SHORT 2</v>
          </cell>
          <cell r="D4773" t="str">
            <v>7, PIÈCE RECHANGE BLEUE</v>
          </cell>
          <cell r="E4773">
            <v>1020</v>
          </cell>
          <cell r="F4773" t="str">
            <v>CHASSIS BAMBINO 3 SHORT 2</v>
          </cell>
        </row>
        <row r="4774">
          <cell r="A4774" t="str">
            <v>5181027GP</v>
          </cell>
          <cell r="B4774" t="str">
            <v>5181027GP</v>
          </cell>
          <cell r="C4774" t="str">
            <v>CHÂSSIS BAMBINO 3 SHORT 2</v>
          </cell>
          <cell r="D4774" t="str">
            <v>7, P. RECHANGE NON PEINTE</v>
          </cell>
          <cell r="E4774">
            <v>1020</v>
          </cell>
          <cell r="F4774" t="str">
            <v>CHASSIS BAMBINO 3 SHORT 2</v>
          </cell>
        </row>
        <row r="4775">
          <cell r="A4775" t="str">
            <v>5202417-C</v>
          </cell>
          <cell r="B4775" t="str">
            <v>5202417-C</v>
          </cell>
          <cell r="C4775" t="str">
            <v>CADRE DOSSIER B3 L24 H20-</v>
          </cell>
          <cell r="D4775" t="str">
            <v>28</v>
          </cell>
          <cell r="E4775" t="e">
            <v>#N/A</v>
          </cell>
          <cell r="F4775" t="str">
            <v>FRAME BACKREST B3 W24 H20</v>
          </cell>
        </row>
        <row r="4776">
          <cell r="A4776" t="str">
            <v>5202418-C</v>
          </cell>
          <cell r="B4776" t="str">
            <v>5202418-C</v>
          </cell>
          <cell r="C4776" t="str">
            <v>CADRE DOSSIER B3 L24 H27-</v>
          </cell>
          <cell r="D4776" t="str">
            <v>35</v>
          </cell>
          <cell r="E4776" t="e">
            <v>#N/A</v>
          </cell>
          <cell r="F4776" t="str">
            <v>FRAME BACKREST B3 W24 H27</v>
          </cell>
        </row>
        <row r="4777">
          <cell r="A4777" t="str">
            <v>5202717-C</v>
          </cell>
          <cell r="B4777" t="str">
            <v>5202717-C</v>
          </cell>
          <cell r="C4777" t="str">
            <v>CADRE DOSSIER B3 L27 H20-</v>
          </cell>
          <cell r="D4777" t="str">
            <v>28</v>
          </cell>
          <cell r="E4777" t="e">
            <v>#N/A</v>
          </cell>
          <cell r="F4777" t="str">
            <v>FRAME BACKREST B3 W27 H20</v>
          </cell>
        </row>
        <row r="4778">
          <cell r="A4778" t="str">
            <v>5202718-C</v>
          </cell>
          <cell r="B4778" t="str">
            <v>5202718-C</v>
          </cell>
          <cell r="C4778" t="str">
            <v>CADRE DOSSIER B3 L27 H27-</v>
          </cell>
          <cell r="D4778" t="str">
            <v>35</v>
          </cell>
          <cell r="E4778" t="e">
            <v>#N/A</v>
          </cell>
          <cell r="F4778" t="str">
            <v>FRAME BACKREST B3 W27 H27</v>
          </cell>
        </row>
        <row r="4779">
          <cell r="A4779" t="str">
            <v>5202725 VER2</v>
          </cell>
          <cell r="B4779" t="str">
            <v>5202725 VER2</v>
          </cell>
          <cell r="C4779" t="str">
            <v>DOSSIER S3 L27 H25</v>
          </cell>
          <cell r="D4779" t="str">
            <v xml:space="preserve"> </v>
          </cell>
          <cell r="E4779">
            <v>533</v>
          </cell>
          <cell r="F4779" t="str">
            <v>BACKREST S3 W 27 H 25</v>
          </cell>
        </row>
        <row r="4780">
          <cell r="A4780" t="str">
            <v>5202725 VER2-C</v>
          </cell>
          <cell r="B4780" t="str">
            <v>5202725 VER2-C</v>
          </cell>
          <cell r="C4780" t="str">
            <v>DOSSIER S3 L27 H25</v>
          </cell>
          <cell r="D4780" t="str">
            <v xml:space="preserve"> </v>
          </cell>
          <cell r="E4780" t="e">
            <v>#N/A</v>
          </cell>
          <cell r="F4780" t="str">
            <v>BACKREST S3 W 27 H 25</v>
          </cell>
        </row>
        <row r="4781">
          <cell r="A4781" t="str">
            <v>5202730 VER2</v>
          </cell>
          <cell r="B4781" t="str">
            <v>5202730 VER2</v>
          </cell>
          <cell r="C4781" t="str">
            <v>DOSSIER S3 L27 H30</v>
          </cell>
          <cell r="D4781" t="str">
            <v xml:space="preserve"> </v>
          </cell>
          <cell r="E4781">
            <v>533</v>
          </cell>
          <cell r="F4781" t="str">
            <v>BACKREST S3 W 27 H 30</v>
          </cell>
        </row>
        <row r="4782">
          <cell r="A4782" t="str">
            <v>5202730 VER2-C</v>
          </cell>
          <cell r="B4782" t="str">
            <v>5202730 VER2-C</v>
          </cell>
          <cell r="C4782" t="str">
            <v>DOSSIER S3 L27 H30</v>
          </cell>
          <cell r="D4782" t="str">
            <v xml:space="preserve"> </v>
          </cell>
          <cell r="E4782" t="e">
            <v>#N/A</v>
          </cell>
          <cell r="F4782" t="str">
            <v>BACKREST S3 W 27 H 30</v>
          </cell>
        </row>
        <row r="4783">
          <cell r="A4783" t="str">
            <v>5202735 VER2</v>
          </cell>
          <cell r="B4783" t="str">
            <v>5202735 VER2</v>
          </cell>
          <cell r="C4783" t="str">
            <v>DOSSIER S3 L27 H35</v>
          </cell>
          <cell r="D4783" t="str">
            <v xml:space="preserve"> </v>
          </cell>
          <cell r="E4783">
            <v>533</v>
          </cell>
          <cell r="F4783" t="str">
            <v>BACKREST S3 W 27 H 35</v>
          </cell>
        </row>
        <row r="4784">
          <cell r="A4784" t="str">
            <v>5202735 VER2-C</v>
          </cell>
          <cell r="B4784" t="str">
            <v>5202735 VER2-C</v>
          </cell>
          <cell r="C4784" t="str">
            <v>DOSSIER S3 L27 H35</v>
          </cell>
          <cell r="D4784" t="str">
            <v xml:space="preserve"> </v>
          </cell>
          <cell r="E4784" t="e">
            <v>#N/A</v>
          </cell>
          <cell r="F4784" t="str">
            <v>BACKREST S3 W 27 H 35</v>
          </cell>
        </row>
        <row r="4785">
          <cell r="A4785" t="str">
            <v>5202740 VER2</v>
          </cell>
          <cell r="B4785" t="str">
            <v>5202740 VER2</v>
          </cell>
          <cell r="C4785" t="str">
            <v>DOSSIER S3 L27 H40</v>
          </cell>
          <cell r="D4785" t="str">
            <v xml:space="preserve"> </v>
          </cell>
          <cell r="E4785">
            <v>533</v>
          </cell>
          <cell r="F4785" t="str">
            <v>BACKREST S3 W 27 H 40</v>
          </cell>
        </row>
        <row r="4786">
          <cell r="A4786" t="str">
            <v>5202740 VER2-C</v>
          </cell>
          <cell r="B4786" t="str">
            <v>5202740 VER2-C</v>
          </cell>
          <cell r="C4786" t="str">
            <v>DOSSIER S3 L27 H40</v>
          </cell>
          <cell r="D4786" t="str">
            <v xml:space="preserve"> </v>
          </cell>
          <cell r="E4786" t="e">
            <v>#N/A</v>
          </cell>
          <cell r="F4786" t="str">
            <v>BACKREST S3 W 27 H 40</v>
          </cell>
        </row>
        <row r="4787">
          <cell r="A4787" t="str">
            <v>5203017-C</v>
          </cell>
          <cell r="B4787" t="str">
            <v>5203017-C</v>
          </cell>
          <cell r="C4787" t="str">
            <v>CADRE DOSSIER B3 L30 H20-</v>
          </cell>
          <cell r="D4787" t="str">
            <v>28</v>
          </cell>
          <cell r="E4787" t="e">
            <v>#N/A</v>
          </cell>
          <cell r="F4787" t="str">
            <v>FRAME BACKREST B3 W30 H20</v>
          </cell>
        </row>
        <row r="4788">
          <cell r="A4788" t="str">
            <v>5203018-C</v>
          </cell>
          <cell r="B4788" t="str">
            <v>5203018-C</v>
          </cell>
          <cell r="C4788" t="str">
            <v>CADRE DOSSIER B3 L30 H27-</v>
          </cell>
          <cell r="D4788" t="str">
            <v>35</v>
          </cell>
          <cell r="E4788" t="e">
            <v>#N/A</v>
          </cell>
          <cell r="F4788" t="str">
            <v>FRAME BACKREST B3 W30 H27</v>
          </cell>
        </row>
        <row r="4789">
          <cell r="A4789" t="str">
            <v>5203020 VER2</v>
          </cell>
          <cell r="B4789" t="str">
            <v>5203020 VER2</v>
          </cell>
          <cell r="C4789" t="str">
            <v>DOSSIER S3 L30 H20</v>
          </cell>
          <cell r="D4789" t="str">
            <v xml:space="preserve"> </v>
          </cell>
          <cell r="E4789">
            <v>533</v>
          </cell>
          <cell r="F4789" t="str">
            <v>BACKREST S3 W 30 H 20</v>
          </cell>
        </row>
        <row r="4790">
          <cell r="A4790" t="str">
            <v>5203020 VER2-C</v>
          </cell>
          <cell r="B4790" t="str">
            <v>5203020 VER2-C</v>
          </cell>
          <cell r="C4790" t="str">
            <v>DOSSIER S3 L30 H20</v>
          </cell>
          <cell r="D4790" t="str">
            <v xml:space="preserve"> </v>
          </cell>
          <cell r="E4790" t="e">
            <v>#N/A</v>
          </cell>
          <cell r="F4790" t="str">
            <v>BACKREST S3 W 30 H 20</v>
          </cell>
        </row>
        <row r="4791">
          <cell r="A4791" t="str">
            <v>5203025 VER2</v>
          </cell>
          <cell r="B4791" t="str">
            <v>5203025 VER2</v>
          </cell>
          <cell r="C4791" t="str">
            <v>DOSSIER S3 L 30 H 25</v>
          </cell>
          <cell r="D4791" t="str">
            <v xml:space="preserve"> </v>
          </cell>
          <cell r="E4791">
            <v>536</v>
          </cell>
          <cell r="F4791" t="str">
            <v>BACKREST S3 W 30 H 25</v>
          </cell>
        </row>
        <row r="4792">
          <cell r="A4792" t="str">
            <v>5203025 VER2-C</v>
          </cell>
          <cell r="B4792" t="str">
            <v>5203025 VER2-C</v>
          </cell>
          <cell r="C4792" t="str">
            <v>DOSSIER S3 L 30 H 25</v>
          </cell>
          <cell r="D4792" t="str">
            <v xml:space="preserve"> </v>
          </cell>
          <cell r="E4792" t="e">
            <v>#N/A</v>
          </cell>
          <cell r="F4792" t="str">
            <v>BACKREST S3 W 30 H 25</v>
          </cell>
        </row>
        <row r="4793">
          <cell r="A4793" t="str">
            <v>5203030 VER2</v>
          </cell>
          <cell r="B4793" t="str">
            <v>5203030 VER2</v>
          </cell>
          <cell r="C4793" t="str">
            <v>DOSSIER S3 L30 H30</v>
          </cell>
          <cell r="D4793" t="str">
            <v xml:space="preserve"> </v>
          </cell>
          <cell r="E4793">
            <v>533</v>
          </cell>
          <cell r="F4793" t="str">
            <v>BACKREST S3 W 30 H 30</v>
          </cell>
        </row>
        <row r="4794">
          <cell r="A4794" t="str">
            <v>5203030 VER2-C</v>
          </cell>
          <cell r="B4794" t="str">
            <v>5203030 VER2-C</v>
          </cell>
          <cell r="C4794" t="str">
            <v>DOSSIER S3 L30 H30</v>
          </cell>
          <cell r="D4794" t="str">
            <v xml:space="preserve"> </v>
          </cell>
          <cell r="E4794" t="e">
            <v>#N/A</v>
          </cell>
          <cell r="F4794" t="str">
            <v>BACKREST S3 W 30 H 30</v>
          </cell>
        </row>
        <row r="4795">
          <cell r="A4795" t="str">
            <v>5203035 VER2</v>
          </cell>
          <cell r="B4795" t="str">
            <v>5203035 VER2</v>
          </cell>
          <cell r="C4795" t="str">
            <v>DOSSIER S3 L30 H35</v>
          </cell>
          <cell r="D4795" t="str">
            <v xml:space="preserve"> </v>
          </cell>
          <cell r="E4795">
            <v>533</v>
          </cell>
          <cell r="F4795" t="str">
            <v>BACKREST S3 W 30 H 35</v>
          </cell>
        </row>
        <row r="4796">
          <cell r="A4796" t="str">
            <v>5203035 VER2-C</v>
          </cell>
          <cell r="B4796" t="str">
            <v>5203035 VER2-C</v>
          </cell>
          <cell r="C4796" t="str">
            <v>DOSSIER S3 L30 H35</v>
          </cell>
          <cell r="D4796" t="str">
            <v xml:space="preserve"> </v>
          </cell>
          <cell r="E4796" t="e">
            <v>#N/A</v>
          </cell>
          <cell r="F4796" t="str">
            <v>BACKREST S3 W 30 H 35</v>
          </cell>
        </row>
        <row r="4797">
          <cell r="A4797" t="str">
            <v>5203040 VER2</v>
          </cell>
          <cell r="B4797" t="str">
            <v>5203040 VER2</v>
          </cell>
          <cell r="C4797" t="str">
            <v>DOSSIER S3 L30 H40</v>
          </cell>
          <cell r="D4797" t="str">
            <v xml:space="preserve"> </v>
          </cell>
          <cell r="E4797">
            <v>533</v>
          </cell>
          <cell r="F4797" t="str">
            <v>BACKREST S3 W 30 H 40</v>
          </cell>
        </row>
        <row r="4798">
          <cell r="A4798" t="str">
            <v>5203040 VER2-C</v>
          </cell>
          <cell r="B4798" t="str">
            <v>5203040 VER2-C</v>
          </cell>
          <cell r="C4798" t="str">
            <v>DOSSIER S3 L30 H40</v>
          </cell>
          <cell r="D4798" t="str">
            <v xml:space="preserve"> </v>
          </cell>
          <cell r="E4798" t="e">
            <v>#N/A</v>
          </cell>
          <cell r="F4798" t="str">
            <v>BACKREST S3 W 30 H 40</v>
          </cell>
        </row>
        <row r="4799">
          <cell r="A4799" t="str">
            <v>5203045 VER2</v>
          </cell>
          <cell r="B4799" t="str">
            <v>5203045 VER2</v>
          </cell>
          <cell r="C4799" t="str">
            <v>DOSSIER S3 L30 H45</v>
          </cell>
          <cell r="D4799" t="str">
            <v xml:space="preserve"> </v>
          </cell>
          <cell r="E4799">
            <v>533</v>
          </cell>
          <cell r="F4799" t="str">
            <v>BACKREST S3 W 30 H 45</v>
          </cell>
        </row>
        <row r="4800">
          <cell r="A4800" t="str">
            <v>5203045 VER2-C</v>
          </cell>
          <cell r="B4800" t="str">
            <v>5203045 VER2-C</v>
          </cell>
          <cell r="C4800" t="str">
            <v>DOSSIER S3 L30 H45</v>
          </cell>
          <cell r="D4800" t="str">
            <v xml:space="preserve"> </v>
          </cell>
          <cell r="E4800" t="e">
            <v>#N/A</v>
          </cell>
          <cell r="F4800" t="str">
            <v>BACKREST S3 W 30 H 45</v>
          </cell>
        </row>
        <row r="4801">
          <cell r="A4801" t="str">
            <v>5203317-C</v>
          </cell>
          <cell r="B4801" t="str">
            <v>5203317-C</v>
          </cell>
          <cell r="C4801" t="str">
            <v>CADRE DOSSIER B3 L33 H20-</v>
          </cell>
          <cell r="D4801" t="str">
            <v>28</v>
          </cell>
          <cell r="E4801" t="e">
            <v>#N/A</v>
          </cell>
          <cell r="F4801" t="str">
            <v>FRAME BACKREST B3 W33 H20</v>
          </cell>
        </row>
        <row r="4802">
          <cell r="A4802" t="str">
            <v>5203318-C</v>
          </cell>
          <cell r="B4802" t="str">
            <v>5203318-C</v>
          </cell>
          <cell r="C4802" t="str">
            <v>CADRE DOSSIER B3 L33 H27-</v>
          </cell>
          <cell r="D4802" t="str">
            <v>35</v>
          </cell>
          <cell r="E4802" t="e">
            <v>#N/A</v>
          </cell>
          <cell r="F4802" t="str">
            <v>FRAME BACKREST B3 W33 H27</v>
          </cell>
        </row>
        <row r="4803">
          <cell r="A4803" t="str">
            <v>5203320 VER2</v>
          </cell>
          <cell r="B4803" t="str">
            <v>5203320 VER2</v>
          </cell>
          <cell r="C4803" t="str">
            <v>DOSSIER S3 L33 H20</v>
          </cell>
          <cell r="D4803" t="str">
            <v xml:space="preserve"> </v>
          </cell>
          <cell r="E4803">
            <v>533</v>
          </cell>
          <cell r="F4803" t="str">
            <v>BACKREST S3 W 33 H 20</v>
          </cell>
        </row>
        <row r="4804">
          <cell r="A4804" t="str">
            <v>5203320 VER2-C</v>
          </cell>
          <cell r="B4804" t="str">
            <v>5203320 VER2-C</v>
          </cell>
          <cell r="C4804" t="str">
            <v>DOSSIER S3 L33 H20</v>
          </cell>
          <cell r="D4804" t="str">
            <v xml:space="preserve"> </v>
          </cell>
          <cell r="E4804" t="e">
            <v>#N/A</v>
          </cell>
          <cell r="F4804" t="str">
            <v>BACKREST S3 W 33 H 20</v>
          </cell>
        </row>
        <row r="4805">
          <cell r="A4805" t="str">
            <v>5203325 VER2</v>
          </cell>
          <cell r="B4805" t="str">
            <v>5203325 VER2</v>
          </cell>
          <cell r="C4805" t="str">
            <v>DOSSIER S3 L33 H25</v>
          </cell>
          <cell r="D4805" t="str">
            <v xml:space="preserve"> </v>
          </cell>
          <cell r="E4805">
            <v>533</v>
          </cell>
          <cell r="F4805" t="str">
            <v>BACKREST S3 W 33 H 25</v>
          </cell>
        </row>
        <row r="4806">
          <cell r="A4806" t="str">
            <v>5203325 VER2-C</v>
          </cell>
          <cell r="B4806" t="str">
            <v>5203325 VER2-C</v>
          </cell>
          <cell r="C4806" t="str">
            <v>DOSSIER S3 L33 H25</v>
          </cell>
          <cell r="D4806" t="str">
            <v xml:space="preserve"> </v>
          </cell>
          <cell r="E4806" t="e">
            <v>#N/A</v>
          </cell>
          <cell r="F4806" t="str">
            <v>BACKREST S3 W 33 H 25</v>
          </cell>
        </row>
        <row r="4807">
          <cell r="A4807" t="str">
            <v>5203325L</v>
          </cell>
          <cell r="B4807" t="str">
            <v>5203325L</v>
          </cell>
          <cell r="C4807" t="str">
            <v>DOSSIER U3L L33 H25</v>
          </cell>
          <cell r="D4807" t="str">
            <v xml:space="preserve"> </v>
          </cell>
          <cell r="E4807">
            <v>533</v>
          </cell>
          <cell r="F4807" t="str">
            <v>BACKREST U3L W 33 H 25</v>
          </cell>
        </row>
        <row r="4808">
          <cell r="A4808" t="str">
            <v>5203325L-C</v>
          </cell>
          <cell r="B4808" t="str">
            <v>5203325L-C</v>
          </cell>
          <cell r="C4808" t="str">
            <v>DOSSIER U3L L33 H25</v>
          </cell>
          <cell r="D4808" t="str">
            <v xml:space="preserve"> </v>
          </cell>
          <cell r="E4808" t="e">
            <v>#N/A</v>
          </cell>
          <cell r="F4808" t="str">
            <v>BACKREST U3L W 33 H 25</v>
          </cell>
        </row>
        <row r="4809">
          <cell r="A4809" t="str">
            <v>5203330 VER2</v>
          </cell>
          <cell r="B4809" t="str">
            <v>5203330 VER2</v>
          </cell>
          <cell r="C4809" t="str">
            <v>DOSSIER S3 L33 H30</v>
          </cell>
          <cell r="D4809" t="str">
            <v xml:space="preserve"> </v>
          </cell>
          <cell r="E4809">
            <v>533</v>
          </cell>
          <cell r="F4809" t="str">
            <v>BACKREST S3 W 33 H 30</v>
          </cell>
        </row>
        <row r="4810">
          <cell r="A4810" t="str">
            <v>5203330 VER2-C</v>
          </cell>
          <cell r="B4810" t="str">
            <v>5203330 VER2-C</v>
          </cell>
          <cell r="C4810" t="str">
            <v>DOSSIER S3 L33 H30</v>
          </cell>
          <cell r="D4810" t="str">
            <v xml:space="preserve"> </v>
          </cell>
          <cell r="E4810" t="e">
            <v>#N/A</v>
          </cell>
          <cell r="F4810" t="str">
            <v>BACKREST S3 W 33 H 30</v>
          </cell>
        </row>
        <row r="4811">
          <cell r="A4811" t="str">
            <v>5203330L</v>
          </cell>
          <cell r="B4811" t="str">
            <v>5203330L</v>
          </cell>
          <cell r="C4811" t="str">
            <v>DOSSIER U3L L33 H30</v>
          </cell>
          <cell r="D4811" t="str">
            <v xml:space="preserve"> </v>
          </cell>
          <cell r="E4811">
            <v>533</v>
          </cell>
          <cell r="F4811" t="str">
            <v>BACKREST U3L W 33 H 30</v>
          </cell>
        </row>
        <row r="4812">
          <cell r="A4812" t="str">
            <v>5203330L-C</v>
          </cell>
          <cell r="B4812" t="str">
            <v>5203330L-C</v>
          </cell>
          <cell r="C4812" t="str">
            <v>DOSSIER U3L L33 H30</v>
          </cell>
          <cell r="D4812" t="str">
            <v xml:space="preserve"> </v>
          </cell>
          <cell r="E4812" t="e">
            <v>#N/A</v>
          </cell>
          <cell r="F4812" t="str">
            <v>BACKREST U3L W 33 H 30</v>
          </cell>
        </row>
        <row r="4813">
          <cell r="A4813" t="str">
            <v>5203335 VER2</v>
          </cell>
          <cell r="B4813" t="str">
            <v>5203335 VER2</v>
          </cell>
          <cell r="C4813" t="str">
            <v>DOSSIER S3 L33 H35</v>
          </cell>
          <cell r="D4813" t="str">
            <v xml:space="preserve"> </v>
          </cell>
          <cell r="E4813">
            <v>533</v>
          </cell>
          <cell r="F4813" t="str">
            <v>BACKREST S3 W 33 H 35</v>
          </cell>
        </row>
        <row r="4814">
          <cell r="A4814" t="str">
            <v>5203335 VER2-C</v>
          </cell>
          <cell r="B4814" t="str">
            <v>5203335 VER2-C</v>
          </cell>
          <cell r="C4814" t="str">
            <v>DOSSIER S3 L33 H35</v>
          </cell>
          <cell r="D4814" t="str">
            <v xml:space="preserve"> </v>
          </cell>
          <cell r="E4814" t="e">
            <v>#N/A</v>
          </cell>
          <cell r="F4814" t="str">
            <v>BACKREST S3 W 33 H 35</v>
          </cell>
        </row>
        <row r="4815">
          <cell r="A4815" t="str">
            <v>5203335L</v>
          </cell>
          <cell r="B4815" t="str">
            <v>5203335L</v>
          </cell>
          <cell r="C4815" t="str">
            <v>DOSSIER U3L L33 H35</v>
          </cell>
          <cell r="D4815" t="str">
            <v xml:space="preserve"> </v>
          </cell>
          <cell r="E4815">
            <v>533</v>
          </cell>
          <cell r="F4815" t="str">
            <v>BACKREST U3L W 33 H 35</v>
          </cell>
        </row>
        <row r="4816">
          <cell r="A4816" t="str">
            <v>5203335L-C</v>
          </cell>
          <cell r="B4816" t="str">
            <v>5203335L-C</v>
          </cell>
          <cell r="C4816" t="str">
            <v>DOSSIER U3L L33 H35</v>
          </cell>
          <cell r="D4816" t="str">
            <v xml:space="preserve"> </v>
          </cell>
          <cell r="E4816" t="e">
            <v>#N/A</v>
          </cell>
          <cell r="F4816" t="str">
            <v>BACKREST U3L W 33 H 35</v>
          </cell>
        </row>
        <row r="4817">
          <cell r="A4817" t="str">
            <v>5203340 VER2</v>
          </cell>
          <cell r="B4817" t="str">
            <v>5203340 VER2</v>
          </cell>
          <cell r="C4817" t="str">
            <v>DOSSIER S3 L33 H40</v>
          </cell>
          <cell r="D4817" t="str">
            <v xml:space="preserve"> </v>
          </cell>
          <cell r="E4817">
            <v>533</v>
          </cell>
          <cell r="F4817" t="str">
            <v>BACKREST S3 W 33 H 40</v>
          </cell>
        </row>
        <row r="4818">
          <cell r="A4818" t="str">
            <v>5203340 VER2-C</v>
          </cell>
          <cell r="B4818" t="str">
            <v>5203340 VER2-C</v>
          </cell>
          <cell r="C4818" t="str">
            <v>DOSSIER S3 L33 H40</v>
          </cell>
          <cell r="D4818" t="str">
            <v xml:space="preserve"> </v>
          </cell>
          <cell r="E4818" t="e">
            <v>#N/A</v>
          </cell>
          <cell r="F4818" t="str">
            <v>BACKREST S3 W 33 H 40</v>
          </cell>
        </row>
        <row r="4819">
          <cell r="A4819" t="str">
            <v>5203345 VER2</v>
          </cell>
          <cell r="B4819" t="str">
            <v>5203345 VER2</v>
          </cell>
          <cell r="C4819" t="str">
            <v>DOSSIER S3 L33 H45</v>
          </cell>
          <cell r="D4819" t="str">
            <v xml:space="preserve"> </v>
          </cell>
          <cell r="E4819">
            <v>533</v>
          </cell>
          <cell r="F4819" t="str">
            <v>BACKREST S3 W 33 H 45</v>
          </cell>
        </row>
        <row r="4820">
          <cell r="A4820" t="str">
            <v>5203345 VER2-C</v>
          </cell>
          <cell r="B4820" t="str">
            <v>5203345 VER2-C</v>
          </cell>
          <cell r="C4820" t="str">
            <v>DOSSIER S3 L33 H45</v>
          </cell>
          <cell r="D4820" t="str">
            <v xml:space="preserve"> </v>
          </cell>
          <cell r="E4820" t="e">
            <v>#N/A</v>
          </cell>
          <cell r="F4820" t="str">
            <v>BACKREST S3 W 33 H 45</v>
          </cell>
        </row>
        <row r="4821">
          <cell r="A4821" t="str">
            <v>5203620 VER2</v>
          </cell>
          <cell r="B4821" t="str">
            <v>5203620 VER2</v>
          </cell>
          <cell r="C4821" t="str">
            <v>DOSSIER S3 L36 H20</v>
          </cell>
          <cell r="D4821" t="str">
            <v xml:space="preserve"> </v>
          </cell>
          <cell r="E4821">
            <v>533</v>
          </cell>
          <cell r="F4821" t="str">
            <v>BACKREST S3 W 36 H 20</v>
          </cell>
        </row>
        <row r="4822">
          <cell r="A4822" t="str">
            <v>5203620 VER2-C</v>
          </cell>
          <cell r="B4822" t="str">
            <v>5203620 VER2-C</v>
          </cell>
          <cell r="C4822" t="str">
            <v>DOSSIER S3 L36 H20</v>
          </cell>
          <cell r="D4822" t="str">
            <v xml:space="preserve"> </v>
          </cell>
          <cell r="E4822" t="e">
            <v>#N/A</v>
          </cell>
          <cell r="F4822" t="str">
            <v>BACKREST S3 W 36 H 20</v>
          </cell>
        </row>
        <row r="4823">
          <cell r="A4823" t="str">
            <v>5203625 VER2</v>
          </cell>
          <cell r="B4823" t="str">
            <v>5203625 VER2</v>
          </cell>
          <cell r="C4823" t="str">
            <v>DOSSIER S3 L36 H25</v>
          </cell>
          <cell r="D4823" t="str">
            <v xml:space="preserve"> </v>
          </cell>
          <cell r="E4823">
            <v>533</v>
          </cell>
          <cell r="F4823" t="str">
            <v>BACKREST S3 W 36 H 25</v>
          </cell>
        </row>
        <row r="4824">
          <cell r="A4824" t="str">
            <v>5203625 VER2-C</v>
          </cell>
          <cell r="B4824" t="str">
            <v>5203625 VER2-C</v>
          </cell>
          <cell r="C4824" t="str">
            <v>DOSSIER S3 L36 H25</v>
          </cell>
          <cell r="D4824" t="str">
            <v xml:space="preserve"> </v>
          </cell>
          <cell r="E4824" t="e">
            <v>#N/A</v>
          </cell>
          <cell r="F4824" t="str">
            <v>BACKREST S3 W 36 H 25</v>
          </cell>
        </row>
        <row r="4825">
          <cell r="A4825" t="str">
            <v>5203625L</v>
          </cell>
          <cell r="B4825" t="str">
            <v>5203625L</v>
          </cell>
          <cell r="C4825" t="str">
            <v>DOSSIER U3L L36 H25</v>
          </cell>
          <cell r="D4825" t="str">
            <v xml:space="preserve"> </v>
          </cell>
          <cell r="E4825">
            <v>533</v>
          </cell>
          <cell r="F4825" t="str">
            <v>BACKREST U3L W 36 H 25</v>
          </cell>
        </row>
        <row r="4826">
          <cell r="A4826" t="str">
            <v>5203625L-C</v>
          </cell>
          <cell r="B4826" t="str">
            <v>5203625L-C</v>
          </cell>
          <cell r="C4826" t="str">
            <v>DOSSIER U3L L36 H25</v>
          </cell>
          <cell r="D4826" t="str">
            <v xml:space="preserve"> </v>
          </cell>
          <cell r="E4826" t="e">
            <v>#N/A</v>
          </cell>
          <cell r="F4826" t="str">
            <v>BACKREST U3L W 36 H 25</v>
          </cell>
        </row>
        <row r="4827">
          <cell r="A4827" t="str">
            <v>5203630 VER2</v>
          </cell>
          <cell r="B4827" t="str">
            <v>5203630 VER2</v>
          </cell>
          <cell r="C4827" t="str">
            <v>DOSSIER S3 L36 H30</v>
          </cell>
          <cell r="D4827" t="str">
            <v xml:space="preserve"> </v>
          </cell>
          <cell r="E4827">
            <v>533</v>
          </cell>
          <cell r="F4827" t="str">
            <v>BACKREST S3 W 36 H 30</v>
          </cell>
        </row>
        <row r="4828">
          <cell r="A4828" t="str">
            <v>5203630 VER2-C</v>
          </cell>
          <cell r="B4828" t="str">
            <v>5203630 VER2-C</v>
          </cell>
          <cell r="C4828" t="str">
            <v>DOSSIER S3 L36 H30</v>
          </cell>
          <cell r="D4828" t="str">
            <v xml:space="preserve"> </v>
          </cell>
          <cell r="E4828" t="e">
            <v>#N/A</v>
          </cell>
          <cell r="F4828" t="str">
            <v>BACKREST S3 W 36 H 30</v>
          </cell>
        </row>
        <row r="4829">
          <cell r="A4829" t="str">
            <v>5203630L</v>
          </cell>
          <cell r="B4829" t="str">
            <v>5203630L</v>
          </cell>
          <cell r="C4829" t="str">
            <v>DOSSIER U3L L36 H30</v>
          </cell>
          <cell r="D4829" t="str">
            <v xml:space="preserve"> </v>
          </cell>
          <cell r="E4829">
            <v>533</v>
          </cell>
          <cell r="F4829" t="str">
            <v>BACKREST U3L W 36 H 30</v>
          </cell>
        </row>
        <row r="4830">
          <cell r="A4830" t="str">
            <v>5203630L-C</v>
          </cell>
          <cell r="B4830" t="str">
            <v>5203630L-C</v>
          </cell>
          <cell r="C4830" t="str">
            <v>DOSSIER U3L L36 H30</v>
          </cell>
          <cell r="D4830" t="str">
            <v xml:space="preserve"> </v>
          </cell>
          <cell r="E4830" t="e">
            <v>#N/A</v>
          </cell>
          <cell r="F4830" t="str">
            <v>BACKREST U3L W 36 H 30</v>
          </cell>
        </row>
        <row r="4831">
          <cell r="A4831" t="str">
            <v>5203635 VER2</v>
          </cell>
          <cell r="B4831" t="str">
            <v>5203635 VER2</v>
          </cell>
          <cell r="C4831" t="str">
            <v>DOSSIER S3 L36 H35</v>
          </cell>
          <cell r="D4831" t="str">
            <v xml:space="preserve"> </v>
          </cell>
          <cell r="E4831">
            <v>533</v>
          </cell>
          <cell r="F4831" t="str">
            <v>BACKREST S3 W 36 H 35</v>
          </cell>
        </row>
        <row r="4832">
          <cell r="A4832" t="str">
            <v>5203635 VER2-C</v>
          </cell>
          <cell r="B4832" t="str">
            <v>5203635 VER2-C</v>
          </cell>
          <cell r="C4832" t="str">
            <v>DOSSIER S3 L36 H35</v>
          </cell>
          <cell r="D4832" t="str">
            <v xml:space="preserve"> </v>
          </cell>
          <cell r="E4832" t="e">
            <v>#N/A</v>
          </cell>
          <cell r="F4832" t="str">
            <v>BACKREST S3 W 36 H 35</v>
          </cell>
        </row>
        <row r="4833">
          <cell r="A4833" t="str">
            <v>5203635L</v>
          </cell>
          <cell r="B4833" t="str">
            <v>5203635L</v>
          </cell>
          <cell r="C4833" t="str">
            <v>DOSSIER U3L L36 H35</v>
          </cell>
          <cell r="D4833" t="str">
            <v xml:space="preserve"> </v>
          </cell>
          <cell r="E4833">
            <v>533</v>
          </cell>
          <cell r="F4833" t="str">
            <v>BACKREST U3L W 36 H 35</v>
          </cell>
        </row>
        <row r="4834">
          <cell r="A4834" t="str">
            <v>5203635L-C</v>
          </cell>
          <cell r="B4834" t="str">
            <v>5203635L-C</v>
          </cell>
          <cell r="C4834" t="str">
            <v>DOSSIER U3L L36 H35</v>
          </cell>
          <cell r="D4834" t="str">
            <v xml:space="preserve"> </v>
          </cell>
          <cell r="E4834" t="e">
            <v>#N/A</v>
          </cell>
          <cell r="F4834" t="str">
            <v>BACKREST U3L W 36 H 35</v>
          </cell>
        </row>
        <row r="4835">
          <cell r="A4835" t="str">
            <v>5203640 VER2</v>
          </cell>
          <cell r="B4835" t="str">
            <v>5203640 VER2</v>
          </cell>
          <cell r="C4835" t="str">
            <v>DOSSIER S3 L36 H40</v>
          </cell>
          <cell r="D4835" t="str">
            <v xml:space="preserve"> </v>
          </cell>
          <cell r="E4835">
            <v>533</v>
          </cell>
          <cell r="F4835" t="str">
            <v>BACKREST S3 W 36 H 40</v>
          </cell>
        </row>
        <row r="4836">
          <cell r="A4836" t="str">
            <v>5203640 VER2-C</v>
          </cell>
          <cell r="B4836" t="str">
            <v>5203640 VER2-C</v>
          </cell>
          <cell r="C4836" t="str">
            <v>DOSSIER S3 L36 H40</v>
          </cell>
          <cell r="D4836" t="str">
            <v xml:space="preserve"> </v>
          </cell>
          <cell r="E4836" t="e">
            <v>#N/A</v>
          </cell>
          <cell r="F4836" t="str">
            <v>BACKREST S3 W 36 H 40</v>
          </cell>
        </row>
        <row r="4837">
          <cell r="A4837" t="str">
            <v>5203645 VER2</v>
          </cell>
          <cell r="B4837" t="str">
            <v>5203645 VER2</v>
          </cell>
          <cell r="C4837" t="str">
            <v>DOSSIER S3 L36 H45</v>
          </cell>
          <cell r="D4837" t="str">
            <v xml:space="preserve"> </v>
          </cell>
          <cell r="E4837">
            <v>533</v>
          </cell>
          <cell r="F4837" t="str">
            <v>BACKREST S3 W 36 H 45</v>
          </cell>
        </row>
        <row r="4838">
          <cell r="A4838" t="str">
            <v>5203645 VER2-C</v>
          </cell>
          <cell r="B4838" t="str">
            <v>5203645 VER2-C</v>
          </cell>
          <cell r="C4838" t="str">
            <v>DOSSIER S3 L36 H45</v>
          </cell>
          <cell r="D4838" t="str">
            <v xml:space="preserve"> </v>
          </cell>
          <cell r="E4838" t="e">
            <v>#N/A</v>
          </cell>
          <cell r="F4838" t="str">
            <v>BACKREST S3 W 36 H 45</v>
          </cell>
        </row>
        <row r="4839">
          <cell r="A4839" t="str">
            <v>5203920 VER2</v>
          </cell>
          <cell r="B4839" t="str">
            <v>5203920 VER2</v>
          </cell>
          <cell r="C4839" t="str">
            <v>DOSSIER S3 L39 H20</v>
          </cell>
          <cell r="D4839" t="str">
            <v xml:space="preserve"> </v>
          </cell>
          <cell r="E4839">
            <v>533</v>
          </cell>
          <cell r="F4839" t="str">
            <v>BACKREST S3 W 39 H 20</v>
          </cell>
        </row>
        <row r="4840">
          <cell r="A4840" t="str">
            <v>5203920 VER2-C</v>
          </cell>
          <cell r="B4840" t="str">
            <v>5203920 VER2-C</v>
          </cell>
          <cell r="C4840" t="str">
            <v>DOSSIER S3 L39 H20</v>
          </cell>
          <cell r="D4840" t="str">
            <v xml:space="preserve"> </v>
          </cell>
          <cell r="E4840" t="e">
            <v>#N/A</v>
          </cell>
          <cell r="F4840" t="str">
            <v>BACKREST S3 W 39 H 20</v>
          </cell>
        </row>
        <row r="4841">
          <cell r="A4841" t="str">
            <v>5203925 VER2</v>
          </cell>
          <cell r="B4841" t="str">
            <v>5203925 VER2</v>
          </cell>
          <cell r="C4841" t="str">
            <v>DOSSIER S3 L39 H25</v>
          </cell>
          <cell r="D4841" t="str">
            <v xml:space="preserve"> </v>
          </cell>
          <cell r="E4841">
            <v>533</v>
          </cell>
          <cell r="F4841" t="str">
            <v>BACKREST S3 W 39 H 25</v>
          </cell>
        </row>
        <row r="4842">
          <cell r="A4842" t="str">
            <v>5203925 VER2-C</v>
          </cell>
          <cell r="B4842" t="str">
            <v>5203925 VER2-C</v>
          </cell>
          <cell r="C4842" t="str">
            <v>DOSSIER S3 L39 H25</v>
          </cell>
          <cell r="D4842" t="str">
            <v xml:space="preserve"> </v>
          </cell>
          <cell r="E4842" t="e">
            <v>#N/A</v>
          </cell>
          <cell r="F4842" t="str">
            <v>BACKREST S3 W 39 H 25</v>
          </cell>
        </row>
        <row r="4843">
          <cell r="A4843" t="str">
            <v>5203925L</v>
          </cell>
          <cell r="B4843" t="str">
            <v>5203925L</v>
          </cell>
          <cell r="C4843" t="str">
            <v>DOSSIER U3L L39 H25</v>
          </cell>
          <cell r="D4843" t="str">
            <v xml:space="preserve"> </v>
          </cell>
          <cell r="E4843">
            <v>533</v>
          </cell>
          <cell r="F4843" t="str">
            <v>BACKREST U3L W 39 H 25</v>
          </cell>
        </row>
        <row r="4844">
          <cell r="A4844" t="str">
            <v>5203925L-C</v>
          </cell>
          <cell r="B4844" t="str">
            <v>5203925L-C</v>
          </cell>
          <cell r="C4844" t="str">
            <v>DOSSIER U3L L39 H25</v>
          </cell>
          <cell r="D4844" t="str">
            <v xml:space="preserve"> </v>
          </cell>
          <cell r="E4844" t="e">
            <v>#N/A</v>
          </cell>
          <cell r="F4844" t="str">
            <v>BACKREST U3L W 39 H 25</v>
          </cell>
        </row>
        <row r="4845">
          <cell r="A4845" t="str">
            <v>5203930 VER2</v>
          </cell>
          <cell r="B4845" t="str">
            <v>5203930 VER2</v>
          </cell>
          <cell r="C4845" t="str">
            <v>DOSSIER S3 L39 H30</v>
          </cell>
          <cell r="D4845" t="str">
            <v xml:space="preserve"> </v>
          </cell>
          <cell r="E4845">
            <v>533</v>
          </cell>
          <cell r="F4845" t="str">
            <v>BACKREST S3 W 39 H 30</v>
          </cell>
        </row>
        <row r="4846">
          <cell r="A4846" t="str">
            <v>5203930 VER2-C</v>
          </cell>
          <cell r="B4846" t="str">
            <v>5203930 VER2-C</v>
          </cell>
          <cell r="C4846" t="str">
            <v>DOSSIER S3 L39 H30</v>
          </cell>
          <cell r="D4846" t="str">
            <v xml:space="preserve"> </v>
          </cell>
          <cell r="E4846" t="e">
            <v>#N/A</v>
          </cell>
          <cell r="F4846" t="str">
            <v>BACKREST S3 W 39 H 30</v>
          </cell>
        </row>
        <row r="4847">
          <cell r="A4847" t="str">
            <v>5203930L</v>
          </cell>
          <cell r="B4847" t="str">
            <v>5203930L</v>
          </cell>
          <cell r="C4847" t="str">
            <v>DOSSIER U3L L39 H30</v>
          </cell>
          <cell r="D4847" t="str">
            <v xml:space="preserve"> </v>
          </cell>
          <cell r="E4847">
            <v>533</v>
          </cell>
          <cell r="F4847" t="str">
            <v>BACKREST U3L W 39 H 30</v>
          </cell>
        </row>
        <row r="4848">
          <cell r="A4848" t="str">
            <v>5203930L-C</v>
          </cell>
          <cell r="B4848" t="str">
            <v>5203930L-C</v>
          </cell>
          <cell r="C4848" t="str">
            <v>DOSSIER U3L L39 H30</v>
          </cell>
          <cell r="D4848" t="str">
            <v xml:space="preserve"> </v>
          </cell>
          <cell r="E4848" t="e">
            <v>#N/A</v>
          </cell>
          <cell r="F4848" t="str">
            <v>BACKREST U3L W 39 H 30</v>
          </cell>
        </row>
        <row r="4849">
          <cell r="A4849" t="str">
            <v>5203935 VER2</v>
          </cell>
          <cell r="B4849" t="str">
            <v>5203935 VER2</v>
          </cell>
          <cell r="C4849" t="str">
            <v>DOSSIER S3 L39 H35</v>
          </cell>
          <cell r="D4849" t="str">
            <v xml:space="preserve"> </v>
          </cell>
          <cell r="E4849">
            <v>533</v>
          </cell>
          <cell r="F4849" t="str">
            <v>BACKREST S3 W 39 H 35</v>
          </cell>
        </row>
        <row r="4850">
          <cell r="A4850" t="str">
            <v>5203935 VER2-C</v>
          </cell>
          <cell r="B4850" t="str">
            <v>5203935 VER2-C</v>
          </cell>
          <cell r="C4850" t="str">
            <v>DOSSIER S3 L39 H35</v>
          </cell>
          <cell r="D4850" t="str">
            <v xml:space="preserve"> </v>
          </cell>
          <cell r="E4850" t="e">
            <v>#N/A</v>
          </cell>
          <cell r="F4850" t="str">
            <v>BACKREST S3 W 39 H 35</v>
          </cell>
        </row>
        <row r="4851">
          <cell r="A4851" t="str">
            <v>5203935L</v>
          </cell>
          <cell r="B4851" t="str">
            <v>5203935L</v>
          </cell>
          <cell r="C4851" t="str">
            <v>DOSSIER U3L L39 H35</v>
          </cell>
          <cell r="D4851" t="str">
            <v xml:space="preserve"> </v>
          </cell>
          <cell r="E4851">
            <v>533</v>
          </cell>
          <cell r="F4851" t="str">
            <v>BACKREST U3L W 39 H 35</v>
          </cell>
        </row>
        <row r="4852">
          <cell r="A4852" t="str">
            <v>5203935L-C</v>
          </cell>
          <cell r="B4852" t="str">
            <v>5203935L-C</v>
          </cell>
          <cell r="C4852" t="str">
            <v>DOSSIER U3L L39 H35</v>
          </cell>
          <cell r="D4852" t="str">
            <v xml:space="preserve"> </v>
          </cell>
          <cell r="E4852" t="e">
            <v>#N/A</v>
          </cell>
          <cell r="F4852" t="str">
            <v>BACKREST U3L W 39 H 35</v>
          </cell>
        </row>
        <row r="4853">
          <cell r="A4853" t="str">
            <v>5203940 VER2</v>
          </cell>
          <cell r="B4853" t="str">
            <v>5203940 VER2</v>
          </cell>
          <cell r="C4853" t="str">
            <v>DOSSIER S3 L39 H40</v>
          </cell>
          <cell r="D4853" t="str">
            <v xml:space="preserve"> </v>
          </cell>
          <cell r="E4853">
            <v>533</v>
          </cell>
          <cell r="F4853" t="str">
            <v>BACKREST S3 W 39 H 40</v>
          </cell>
        </row>
        <row r="4854">
          <cell r="A4854" t="str">
            <v>5203940 VER2-C</v>
          </cell>
          <cell r="B4854" t="str">
            <v>5203940 VER2-C</v>
          </cell>
          <cell r="C4854" t="str">
            <v>DOSSIER S3 L39 H40</v>
          </cell>
          <cell r="D4854" t="str">
            <v xml:space="preserve"> </v>
          </cell>
          <cell r="E4854" t="e">
            <v>#N/A</v>
          </cell>
          <cell r="F4854" t="str">
            <v>BACKREST S3 W 39 H 40</v>
          </cell>
        </row>
        <row r="4855">
          <cell r="A4855" t="str">
            <v>5203945 VER2</v>
          </cell>
          <cell r="B4855" t="str">
            <v>5203945 VER2</v>
          </cell>
          <cell r="C4855" t="str">
            <v>DOSSIER S3 L39 H45</v>
          </cell>
          <cell r="D4855" t="str">
            <v xml:space="preserve"> </v>
          </cell>
          <cell r="E4855">
            <v>533</v>
          </cell>
          <cell r="F4855" t="str">
            <v>BACKREST S3 W 39 H 45</v>
          </cell>
        </row>
        <row r="4856">
          <cell r="A4856" t="str">
            <v>5203945 VER2-C</v>
          </cell>
          <cell r="B4856" t="str">
            <v>5203945 VER2-C</v>
          </cell>
          <cell r="C4856" t="str">
            <v>DOSSIER S3 L39 H45</v>
          </cell>
          <cell r="D4856" t="str">
            <v xml:space="preserve"> </v>
          </cell>
          <cell r="E4856" t="e">
            <v>#N/A</v>
          </cell>
          <cell r="F4856" t="str">
            <v>BACKREST S3 W 39 H 45</v>
          </cell>
        </row>
        <row r="4857">
          <cell r="A4857" t="str">
            <v>5204220 VER2</v>
          </cell>
          <cell r="B4857" t="str">
            <v>5204220 VER2</v>
          </cell>
          <cell r="C4857" t="str">
            <v>DOSSIER S3 L42 H20</v>
          </cell>
          <cell r="D4857" t="str">
            <v xml:space="preserve"> </v>
          </cell>
          <cell r="E4857">
            <v>533</v>
          </cell>
          <cell r="F4857" t="str">
            <v>BACKREST S3 W 42 H 20</v>
          </cell>
        </row>
        <row r="4858">
          <cell r="A4858" t="str">
            <v>5204220 VER2-C</v>
          </cell>
          <cell r="B4858" t="str">
            <v>5204220 VER2-C</v>
          </cell>
          <cell r="C4858" t="str">
            <v>DOSSIER S3 L42 H20</v>
          </cell>
          <cell r="D4858" t="str">
            <v xml:space="preserve"> </v>
          </cell>
          <cell r="E4858" t="e">
            <v>#N/A</v>
          </cell>
          <cell r="F4858" t="str">
            <v>BACKREST S3 W 42 H 20</v>
          </cell>
        </row>
        <row r="4859">
          <cell r="A4859" t="str">
            <v>5204225 VER2</v>
          </cell>
          <cell r="B4859" t="str">
            <v>5204225 VER2</v>
          </cell>
          <cell r="C4859" t="str">
            <v>DOSSIER S3 L42 H25</v>
          </cell>
          <cell r="D4859" t="str">
            <v xml:space="preserve"> </v>
          </cell>
          <cell r="E4859">
            <v>533</v>
          </cell>
          <cell r="F4859" t="str">
            <v>BACKREST S3 W 42 H 25</v>
          </cell>
        </row>
        <row r="4860">
          <cell r="A4860" t="str">
            <v>5204225 VER2-C</v>
          </cell>
          <cell r="B4860" t="str">
            <v>5204225 VER2-C</v>
          </cell>
          <cell r="C4860" t="str">
            <v>DOSSIER S3 L42 H25</v>
          </cell>
          <cell r="D4860" t="str">
            <v xml:space="preserve"> </v>
          </cell>
          <cell r="E4860" t="e">
            <v>#N/A</v>
          </cell>
          <cell r="F4860" t="str">
            <v>BACKREST S3 W 42 H 25</v>
          </cell>
        </row>
        <row r="4861">
          <cell r="A4861" t="str">
            <v>5204225L</v>
          </cell>
          <cell r="B4861" t="str">
            <v>5204225L</v>
          </cell>
          <cell r="C4861" t="str">
            <v>DOSSIER U3L L42 H25</v>
          </cell>
          <cell r="D4861" t="str">
            <v xml:space="preserve"> </v>
          </cell>
          <cell r="E4861">
            <v>533</v>
          </cell>
          <cell r="F4861" t="str">
            <v>BACKREST U3L W 42 H 25</v>
          </cell>
        </row>
        <row r="4862">
          <cell r="A4862" t="str">
            <v>5204225L-C</v>
          </cell>
          <cell r="B4862" t="str">
            <v>5204225L-C</v>
          </cell>
          <cell r="C4862" t="str">
            <v>DOSSIER U3L L42 H25</v>
          </cell>
          <cell r="D4862" t="str">
            <v xml:space="preserve"> </v>
          </cell>
          <cell r="E4862" t="e">
            <v>#N/A</v>
          </cell>
          <cell r="F4862" t="str">
            <v>BACKREST U3L W 42 H 25</v>
          </cell>
        </row>
        <row r="4863">
          <cell r="A4863" t="str">
            <v>5204230 VER2</v>
          </cell>
          <cell r="B4863" t="str">
            <v>5204230 VER2</v>
          </cell>
          <cell r="C4863" t="str">
            <v>DOSSIER S3 L42 H30</v>
          </cell>
          <cell r="D4863" t="str">
            <v xml:space="preserve"> </v>
          </cell>
          <cell r="E4863">
            <v>533</v>
          </cell>
          <cell r="F4863" t="str">
            <v>BACKREST S3 W 42 H 30</v>
          </cell>
        </row>
        <row r="4864">
          <cell r="A4864" t="str">
            <v>5204230 VER2-C</v>
          </cell>
          <cell r="B4864" t="str">
            <v>5204230 VER2-C</v>
          </cell>
          <cell r="C4864" t="str">
            <v>DOSSIER S3 L42 H30</v>
          </cell>
          <cell r="D4864" t="str">
            <v xml:space="preserve"> </v>
          </cell>
          <cell r="E4864" t="e">
            <v>#N/A</v>
          </cell>
          <cell r="F4864" t="str">
            <v>BACKREST S3 W 42 H 30</v>
          </cell>
        </row>
        <row r="4865">
          <cell r="A4865" t="str">
            <v>5204230L</v>
          </cell>
          <cell r="B4865" t="str">
            <v>5204230L</v>
          </cell>
          <cell r="C4865" t="str">
            <v>DOSSIER U3L L42 H30</v>
          </cell>
          <cell r="D4865" t="str">
            <v xml:space="preserve"> </v>
          </cell>
          <cell r="E4865">
            <v>533</v>
          </cell>
          <cell r="F4865" t="str">
            <v>BACKREST U3LW 42 H 30</v>
          </cell>
        </row>
        <row r="4866">
          <cell r="A4866" t="str">
            <v>5204230L-C</v>
          </cell>
          <cell r="B4866" t="str">
            <v>5204230L-C</v>
          </cell>
          <cell r="C4866" t="str">
            <v>DOSSIER U3L L42 H30</v>
          </cell>
          <cell r="D4866" t="str">
            <v xml:space="preserve"> </v>
          </cell>
          <cell r="E4866" t="e">
            <v>#N/A</v>
          </cell>
          <cell r="F4866" t="str">
            <v>BACKREST U3LW 42 H 30</v>
          </cell>
        </row>
        <row r="4867">
          <cell r="A4867" t="str">
            <v>5204235 VER2</v>
          </cell>
          <cell r="B4867" t="str">
            <v>5204235 VER2</v>
          </cell>
          <cell r="C4867" t="str">
            <v>DOSSIER S3 L42 H35</v>
          </cell>
          <cell r="D4867" t="str">
            <v xml:space="preserve"> </v>
          </cell>
          <cell r="E4867">
            <v>533</v>
          </cell>
          <cell r="F4867" t="str">
            <v>BACKREST S3 W 42 H 35</v>
          </cell>
        </row>
        <row r="4868">
          <cell r="A4868" t="str">
            <v>5204235 VER2-C</v>
          </cell>
          <cell r="B4868" t="str">
            <v>5204235 VER2-C</v>
          </cell>
          <cell r="C4868" t="str">
            <v>DOSSIER S3 L42 H35</v>
          </cell>
          <cell r="D4868" t="str">
            <v xml:space="preserve"> </v>
          </cell>
          <cell r="E4868" t="e">
            <v>#N/A</v>
          </cell>
          <cell r="F4868" t="str">
            <v>BACKREST S3 W 42 H 35</v>
          </cell>
        </row>
        <row r="4869">
          <cell r="A4869" t="str">
            <v>5204235L</v>
          </cell>
          <cell r="B4869" t="str">
            <v>5204235L</v>
          </cell>
          <cell r="C4869" t="str">
            <v>DOSSIER U3L L42 H35</v>
          </cell>
          <cell r="D4869" t="str">
            <v xml:space="preserve"> </v>
          </cell>
          <cell r="E4869">
            <v>533</v>
          </cell>
          <cell r="F4869" t="str">
            <v>BACKREST U3L W 42 H 35</v>
          </cell>
        </row>
        <row r="4870">
          <cell r="A4870" t="str">
            <v>5204235L-C</v>
          </cell>
          <cell r="B4870" t="str">
            <v>5204235L-C</v>
          </cell>
          <cell r="C4870" t="str">
            <v>DOSSIER U3L L42 H35</v>
          </cell>
          <cell r="D4870" t="str">
            <v xml:space="preserve"> </v>
          </cell>
          <cell r="E4870" t="e">
            <v>#N/A</v>
          </cell>
          <cell r="F4870" t="str">
            <v>BACKREST U3L W 42 H 35</v>
          </cell>
        </row>
        <row r="4871">
          <cell r="A4871" t="str">
            <v>5204240 VER2</v>
          </cell>
          <cell r="B4871" t="str">
            <v>5204240 VER2</v>
          </cell>
          <cell r="C4871" t="str">
            <v>DOSSIER S3 L42 H40</v>
          </cell>
          <cell r="D4871" t="str">
            <v xml:space="preserve"> </v>
          </cell>
          <cell r="E4871">
            <v>533</v>
          </cell>
          <cell r="F4871" t="str">
            <v>BACKREST S3 W 42 H 40</v>
          </cell>
        </row>
        <row r="4872">
          <cell r="A4872" t="str">
            <v>5204240 VER2-C</v>
          </cell>
          <cell r="B4872" t="str">
            <v>5204240 VER2-C</v>
          </cell>
          <cell r="C4872" t="str">
            <v>DOSSIER S3 L42 H40</v>
          </cell>
          <cell r="D4872" t="str">
            <v xml:space="preserve"> </v>
          </cell>
          <cell r="E4872" t="e">
            <v>#N/A</v>
          </cell>
          <cell r="F4872" t="str">
            <v>BACKREST S3 W 42 H 40</v>
          </cell>
        </row>
        <row r="4873">
          <cell r="A4873" t="str">
            <v>5204245 VER2</v>
          </cell>
          <cell r="B4873" t="str">
            <v>5204245 VER2</v>
          </cell>
          <cell r="C4873" t="str">
            <v>DOSSIER S3 L42 H45</v>
          </cell>
          <cell r="D4873" t="str">
            <v xml:space="preserve"> </v>
          </cell>
          <cell r="E4873">
            <v>533</v>
          </cell>
          <cell r="F4873" t="str">
            <v>BACKREST S3 W 42 H 45</v>
          </cell>
        </row>
        <row r="4874">
          <cell r="A4874" t="str">
            <v>5204245 VER2-C</v>
          </cell>
          <cell r="B4874" t="str">
            <v>5204245 VER2-C</v>
          </cell>
          <cell r="C4874" t="str">
            <v>DOSSIER S3 L42 H45</v>
          </cell>
          <cell r="D4874" t="str">
            <v xml:space="preserve"> </v>
          </cell>
          <cell r="E4874" t="e">
            <v>#N/A</v>
          </cell>
          <cell r="F4874" t="str">
            <v>BACKREST S3 W 42 H 45</v>
          </cell>
        </row>
        <row r="4875">
          <cell r="A4875" t="str">
            <v>5204520 VER2</v>
          </cell>
          <cell r="B4875" t="str">
            <v>5204520 VER2</v>
          </cell>
          <cell r="C4875" t="str">
            <v>DOSSIER S3 L45 H20</v>
          </cell>
          <cell r="D4875" t="str">
            <v xml:space="preserve"> </v>
          </cell>
          <cell r="E4875">
            <v>533</v>
          </cell>
          <cell r="F4875" t="str">
            <v>BACKREST S3 W 45 H 20</v>
          </cell>
        </row>
        <row r="4876">
          <cell r="A4876" t="str">
            <v>5204520 VER2-C</v>
          </cell>
          <cell r="B4876" t="str">
            <v>5204520 VER2-C</v>
          </cell>
          <cell r="C4876" t="str">
            <v>DOSSIER S3 L45 H20</v>
          </cell>
          <cell r="D4876" t="str">
            <v xml:space="preserve"> </v>
          </cell>
          <cell r="E4876" t="e">
            <v>#N/A</v>
          </cell>
          <cell r="F4876" t="str">
            <v>BACKREST S3 W 45 H 20</v>
          </cell>
        </row>
        <row r="4877">
          <cell r="A4877" t="str">
            <v>5204525 VER2</v>
          </cell>
          <cell r="B4877" t="str">
            <v>5204525 VER2</v>
          </cell>
          <cell r="C4877" t="str">
            <v>DOSSIER S3 L45 H25</v>
          </cell>
          <cell r="D4877" t="str">
            <v xml:space="preserve"> </v>
          </cell>
          <cell r="E4877">
            <v>533</v>
          </cell>
          <cell r="F4877" t="str">
            <v>BACKREST S3 W 45 H 25</v>
          </cell>
        </row>
        <row r="4878">
          <cell r="A4878" t="str">
            <v>5204525 VER2-C</v>
          </cell>
          <cell r="B4878" t="str">
            <v>5204525 VER2-C</v>
          </cell>
          <cell r="C4878" t="str">
            <v>DOSSIER S3 L45 H25</v>
          </cell>
          <cell r="D4878" t="str">
            <v xml:space="preserve"> </v>
          </cell>
          <cell r="E4878" t="e">
            <v>#N/A</v>
          </cell>
          <cell r="F4878" t="str">
            <v>BACKREST S3 W 45 H 25</v>
          </cell>
        </row>
        <row r="4879">
          <cell r="A4879" t="str">
            <v>5204525L</v>
          </cell>
          <cell r="B4879" t="str">
            <v>5204525L</v>
          </cell>
          <cell r="C4879" t="str">
            <v>DOSSIER U3L L45 H25</v>
          </cell>
          <cell r="D4879" t="str">
            <v xml:space="preserve"> </v>
          </cell>
          <cell r="E4879">
            <v>533</v>
          </cell>
          <cell r="F4879" t="str">
            <v>BACKREST U3L W 45 H 25</v>
          </cell>
        </row>
        <row r="4880">
          <cell r="A4880" t="str">
            <v>5204525L-C</v>
          </cell>
          <cell r="B4880" t="str">
            <v>5204525L-C</v>
          </cell>
          <cell r="C4880" t="str">
            <v>DOSSIER U3L L45 H25</v>
          </cell>
          <cell r="D4880" t="str">
            <v xml:space="preserve"> </v>
          </cell>
          <cell r="E4880" t="e">
            <v>#N/A</v>
          </cell>
          <cell r="F4880" t="str">
            <v>BACKREST U3L W 45 H 25</v>
          </cell>
        </row>
        <row r="4881">
          <cell r="A4881" t="str">
            <v>5204530 VER2</v>
          </cell>
          <cell r="B4881" t="str">
            <v>5204530 VER2</v>
          </cell>
          <cell r="C4881" t="str">
            <v>DOSSIER S3 L45 H30</v>
          </cell>
          <cell r="D4881" t="str">
            <v xml:space="preserve"> </v>
          </cell>
          <cell r="E4881">
            <v>533</v>
          </cell>
          <cell r="F4881" t="str">
            <v>BACKREST S3 W 45 H 30</v>
          </cell>
        </row>
        <row r="4882">
          <cell r="A4882" t="str">
            <v>5204530 VER2-C</v>
          </cell>
          <cell r="B4882" t="str">
            <v>5204530 VER2-C</v>
          </cell>
          <cell r="C4882" t="str">
            <v>DOSSIER S3 L45 H30</v>
          </cell>
          <cell r="D4882" t="str">
            <v xml:space="preserve"> </v>
          </cell>
          <cell r="E4882" t="e">
            <v>#N/A</v>
          </cell>
          <cell r="F4882" t="str">
            <v>BACKREST S3 W 45 H 30</v>
          </cell>
        </row>
        <row r="4883">
          <cell r="A4883" t="str">
            <v>5204530L</v>
          </cell>
          <cell r="B4883" t="str">
            <v>5204530L</v>
          </cell>
          <cell r="C4883" t="str">
            <v>DOSSIER U3L L45 H30</v>
          </cell>
          <cell r="D4883" t="str">
            <v xml:space="preserve"> </v>
          </cell>
          <cell r="E4883">
            <v>533</v>
          </cell>
          <cell r="F4883" t="str">
            <v>BACKREST U3L W 45 H 30</v>
          </cell>
        </row>
        <row r="4884">
          <cell r="A4884" t="str">
            <v>5204530L-C</v>
          </cell>
          <cell r="B4884" t="str">
            <v>5204530L-C</v>
          </cell>
          <cell r="C4884" t="str">
            <v>DOSSIER U3L L45 H30</v>
          </cell>
          <cell r="D4884" t="str">
            <v xml:space="preserve"> </v>
          </cell>
          <cell r="E4884" t="e">
            <v>#N/A</v>
          </cell>
          <cell r="F4884" t="str">
            <v>BACKREST U3L W 45 H 30</v>
          </cell>
        </row>
        <row r="4885">
          <cell r="A4885" t="str">
            <v>5204535 VER2</v>
          </cell>
          <cell r="B4885" t="str">
            <v>5204535 VER2</v>
          </cell>
          <cell r="C4885" t="str">
            <v>DOSSIER S3 L45 H35</v>
          </cell>
          <cell r="D4885" t="str">
            <v xml:space="preserve"> </v>
          </cell>
          <cell r="E4885">
            <v>533</v>
          </cell>
          <cell r="F4885" t="str">
            <v>BACKREST S3 W 45 H 35</v>
          </cell>
        </row>
        <row r="4886">
          <cell r="A4886" t="str">
            <v>5204535 VER2-C</v>
          </cell>
          <cell r="B4886" t="str">
            <v>5204535 VER2-C</v>
          </cell>
          <cell r="C4886" t="str">
            <v>DOSSIER S3 L45 H35</v>
          </cell>
          <cell r="D4886" t="str">
            <v xml:space="preserve"> </v>
          </cell>
          <cell r="E4886" t="e">
            <v>#N/A</v>
          </cell>
          <cell r="F4886" t="str">
            <v>BACKREST S3 W 45 H 35</v>
          </cell>
        </row>
        <row r="4887">
          <cell r="A4887" t="str">
            <v>5204535L</v>
          </cell>
          <cell r="B4887" t="str">
            <v>5204535L</v>
          </cell>
          <cell r="C4887" t="str">
            <v>DOSSIER U3L L45 H35</v>
          </cell>
          <cell r="D4887" t="str">
            <v xml:space="preserve"> </v>
          </cell>
          <cell r="E4887">
            <v>533</v>
          </cell>
          <cell r="F4887" t="str">
            <v>BACKREST U3L W 45 H 35</v>
          </cell>
        </row>
        <row r="4888">
          <cell r="A4888" t="str">
            <v>5204535L-C</v>
          </cell>
          <cell r="B4888" t="str">
            <v>5204535L-C</v>
          </cell>
          <cell r="C4888" t="str">
            <v>DOSSIER U3L L45 H35</v>
          </cell>
          <cell r="D4888" t="str">
            <v xml:space="preserve"> </v>
          </cell>
          <cell r="E4888" t="e">
            <v>#N/A</v>
          </cell>
          <cell r="F4888" t="str">
            <v>BACKREST U3L W 45 H 35</v>
          </cell>
        </row>
        <row r="4889">
          <cell r="A4889" t="str">
            <v>5204540 VER2</v>
          </cell>
          <cell r="B4889" t="str">
            <v>5204540 VER2</v>
          </cell>
          <cell r="C4889" t="str">
            <v>DOSSIER S3 L45 H40</v>
          </cell>
          <cell r="D4889" t="str">
            <v xml:space="preserve"> </v>
          </cell>
          <cell r="E4889">
            <v>533</v>
          </cell>
          <cell r="F4889" t="str">
            <v>BACKREST S3 W 45 H 40</v>
          </cell>
        </row>
        <row r="4890">
          <cell r="A4890" t="str">
            <v>5204540 VER2-C</v>
          </cell>
          <cell r="B4890" t="str">
            <v>5204540 VER2-C</v>
          </cell>
          <cell r="C4890" t="str">
            <v>DOSSIER S3 L45 H40</v>
          </cell>
          <cell r="D4890" t="str">
            <v xml:space="preserve"> </v>
          </cell>
          <cell r="E4890" t="e">
            <v>#N/A</v>
          </cell>
          <cell r="F4890" t="str">
            <v>BACKREST S3 W 45 H 40</v>
          </cell>
        </row>
        <row r="4891">
          <cell r="A4891" t="str">
            <v>5204545 VER2</v>
          </cell>
          <cell r="B4891" t="str">
            <v>5204545 VER2</v>
          </cell>
          <cell r="C4891" t="str">
            <v>DOSSIER S3 L45 H45</v>
          </cell>
          <cell r="D4891" t="str">
            <v xml:space="preserve"> </v>
          </cell>
          <cell r="E4891">
            <v>533</v>
          </cell>
          <cell r="F4891" t="str">
            <v>BACKREST S3 W 45 H 45</v>
          </cell>
        </row>
        <row r="4892">
          <cell r="A4892" t="str">
            <v>5204545 VER2-C</v>
          </cell>
          <cell r="B4892" t="str">
            <v>5204545 VER2-C</v>
          </cell>
          <cell r="C4892" t="str">
            <v>DOSSIER S3 L45 H45</v>
          </cell>
          <cell r="D4892" t="str">
            <v xml:space="preserve"> </v>
          </cell>
          <cell r="E4892" t="e">
            <v>#N/A</v>
          </cell>
          <cell r="F4892" t="str">
            <v>BACKREST S3 W 45 H 45</v>
          </cell>
        </row>
        <row r="4893">
          <cell r="A4893" t="str">
            <v>5205020 VER2</v>
          </cell>
          <cell r="B4893" t="str">
            <v>5205020 VER2</v>
          </cell>
          <cell r="C4893" t="str">
            <v>DOSSIER S3 L50 H20</v>
          </cell>
          <cell r="D4893" t="str">
            <v xml:space="preserve"> </v>
          </cell>
          <cell r="E4893">
            <v>533</v>
          </cell>
          <cell r="F4893" t="str">
            <v>BACKREST S3 W 50 H 20</v>
          </cell>
        </row>
        <row r="4894">
          <cell r="A4894" t="str">
            <v>5205020 VER2-C</v>
          </cell>
          <cell r="B4894" t="str">
            <v>5205020 VER2-C</v>
          </cell>
          <cell r="C4894" t="str">
            <v>DOSSIER S3 L50 H20</v>
          </cell>
          <cell r="D4894" t="str">
            <v xml:space="preserve"> </v>
          </cell>
          <cell r="E4894" t="e">
            <v>#N/A</v>
          </cell>
          <cell r="F4894" t="str">
            <v>BACKREST S3 W 50 H 20</v>
          </cell>
        </row>
        <row r="4895">
          <cell r="A4895" t="str">
            <v>5205025 VER2</v>
          </cell>
          <cell r="B4895" t="str">
            <v>5205025 VER2</v>
          </cell>
          <cell r="C4895" t="str">
            <v>DOSSIER S3 L50 H25</v>
          </cell>
          <cell r="D4895" t="str">
            <v xml:space="preserve"> </v>
          </cell>
          <cell r="E4895">
            <v>533</v>
          </cell>
          <cell r="F4895" t="str">
            <v>BACKREST S3 W 50 H 25</v>
          </cell>
        </row>
        <row r="4896">
          <cell r="A4896" t="str">
            <v>5205025 VER2-C</v>
          </cell>
          <cell r="B4896" t="str">
            <v>5205025 VER2-C</v>
          </cell>
          <cell r="C4896" t="str">
            <v>DOSSIER S3 L50 H25</v>
          </cell>
          <cell r="D4896" t="str">
            <v xml:space="preserve"> </v>
          </cell>
          <cell r="E4896" t="e">
            <v>#N/A</v>
          </cell>
          <cell r="F4896" t="str">
            <v>BACKREST S3 W 50 H 25</v>
          </cell>
        </row>
        <row r="4897">
          <cell r="A4897" t="str">
            <v>5205030 VER2</v>
          </cell>
          <cell r="B4897" t="str">
            <v>5205030 VER2</v>
          </cell>
          <cell r="C4897" t="str">
            <v>DOSSIER S3 L50 H30</v>
          </cell>
          <cell r="D4897" t="str">
            <v xml:space="preserve"> </v>
          </cell>
          <cell r="E4897">
            <v>533</v>
          </cell>
          <cell r="F4897" t="str">
            <v>BACKREST S3 W 50 H 30</v>
          </cell>
        </row>
        <row r="4898">
          <cell r="A4898" t="str">
            <v>5205030 VER2-C</v>
          </cell>
          <cell r="B4898" t="str">
            <v>5205030 VER2-C</v>
          </cell>
          <cell r="C4898" t="str">
            <v>DOSSIER S3 L50 H30</v>
          </cell>
          <cell r="D4898" t="str">
            <v xml:space="preserve"> </v>
          </cell>
          <cell r="E4898" t="e">
            <v>#N/A</v>
          </cell>
          <cell r="F4898" t="str">
            <v>BACKREST S3 W 50 H 30</v>
          </cell>
        </row>
        <row r="4899">
          <cell r="A4899" t="str">
            <v>5205035 VER2</v>
          </cell>
          <cell r="B4899" t="str">
            <v>5205035 VER2</v>
          </cell>
          <cell r="C4899" t="str">
            <v>DOSSIER S3 L50 H35</v>
          </cell>
          <cell r="D4899" t="str">
            <v xml:space="preserve"> </v>
          </cell>
          <cell r="E4899">
            <v>533</v>
          </cell>
          <cell r="F4899" t="str">
            <v>BACKREST S3 W 50 H 35</v>
          </cell>
        </row>
        <row r="4900">
          <cell r="A4900" t="str">
            <v>5205035 VER2-C</v>
          </cell>
          <cell r="B4900" t="str">
            <v>5205035 VER2-C</v>
          </cell>
          <cell r="C4900" t="str">
            <v>DOSSIER S3 L50 H35</v>
          </cell>
          <cell r="D4900" t="str">
            <v xml:space="preserve"> </v>
          </cell>
          <cell r="E4900" t="e">
            <v>#N/A</v>
          </cell>
          <cell r="F4900" t="str">
            <v>BACKREST S3 W 50 H 35</v>
          </cell>
        </row>
        <row r="4901">
          <cell r="A4901" t="str">
            <v>5205040 VER2</v>
          </cell>
          <cell r="B4901" t="str">
            <v>5205040 VER2</v>
          </cell>
          <cell r="C4901" t="str">
            <v>DOSSIER S3 L50 H40</v>
          </cell>
          <cell r="D4901" t="str">
            <v xml:space="preserve"> </v>
          </cell>
          <cell r="E4901">
            <v>533</v>
          </cell>
          <cell r="F4901" t="str">
            <v>BACKREST S3 W 50 H 40</v>
          </cell>
        </row>
        <row r="4902">
          <cell r="A4902" t="str">
            <v>5205040 VER2-C</v>
          </cell>
          <cell r="B4902" t="str">
            <v>5205040 VER2-C</v>
          </cell>
          <cell r="C4902" t="str">
            <v>DOSSIER S3 L50 H40</v>
          </cell>
          <cell r="D4902" t="str">
            <v xml:space="preserve"> </v>
          </cell>
          <cell r="E4902" t="e">
            <v>#N/A</v>
          </cell>
          <cell r="F4902" t="str">
            <v>BACKREST S3 W 50 H 40</v>
          </cell>
        </row>
        <row r="4903">
          <cell r="A4903" t="str">
            <v>5205045 VER2</v>
          </cell>
          <cell r="B4903" t="str">
            <v>5205045 VER2</v>
          </cell>
          <cell r="C4903" t="str">
            <v>DOSSIER S3 L50 H45</v>
          </cell>
          <cell r="D4903" t="str">
            <v xml:space="preserve"> </v>
          </cell>
          <cell r="E4903">
            <v>533</v>
          </cell>
          <cell r="F4903" t="str">
            <v>BACKREST S3 W 50 H 45</v>
          </cell>
        </row>
        <row r="4904">
          <cell r="A4904" t="str">
            <v>5205045 VER2-C</v>
          </cell>
          <cell r="B4904" t="str">
            <v>5205045 VER2-C</v>
          </cell>
          <cell r="C4904" t="str">
            <v>DOSSIER S3 L50 H45</v>
          </cell>
          <cell r="D4904" t="str">
            <v xml:space="preserve"> </v>
          </cell>
          <cell r="E4904" t="e">
            <v>#N/A</v>
          </cell>
          <cell r="F4904" t="str">
            <v>BACKREST S3 W 50 H 45</v>
          </cell>
        </row>
        <row r="4905">
          <cell r="A4905" t="str">
            <v>5213025 VER2</v>
          </cell>
          <cell r="B4905" t="str">
            <v>5213025 VER2</v>
          </cell>
          <cell r="C4905" t="str">
            <v>DOSSIER S3 INCURVÉ L30 H2</v>
          </cell>
          <cell r="D4905" t="str">
            <v>5</v>
          </cell>
          <cell r="E4905">
            <v>896</v>
          </cell>
          <cell r="F4905" t="str">
            <v>BACKREST S3 CURVED W30 H2</v>
          </cell>
        </row>
        <row r="4906">
          <cell r="A4906" t="str">
            <v>5213025 VER2-C</v>
          </cell>
          <cell r="B4906" t="str">
            <v>5213025 VER2-C</v>
          </cell>
          <cell r="C4906" t="str">
            <v>DOSSIER S3 INCURVÉ L30 H2</v>
          </cell>
          <cell r="D4906" t="str">
            <v>5</v>
          </cell>
          <cell r="E4906">
            <v>397.16</v>
          </cell>
          <cell r="F4906" t="str">
            <v>BACKREST S3 CURVED W30 H2</v>
          </cell>
        </row>
        <row r="4907">
          <cell r="A4907" t="str">
            <v>5213030 VER2</v>
          </cell>
          <cell r="B4907" t="str">
            <v>5213030 VER2</v>
          </cell>
          <cell r="C4907" t="str">
            <v>DOSSIER S3 INCURVÉ L30 H3</v>
          </cell>
          <cell r="D4907" t="str">
            <v>0</v>
          </cell>
          <cell r="E4907">
            <v>896</v>
          </cell>
          <cell r="F4907" t="str">
            <v>BACKREST S3 CURVED W30 H3</v>
          </cell>
        </row>
        <row r="4908">
          <cell r="A4908" t="str">
            <v>5213030 VER2-C</v>
          </cell>
          <cell r="B4908" t="str">
            <v>5213030 VER2-C</v>
          </cell>
          <cell r="C4908" t="str">
            <v>DOSSIER S3 INCURVÉ L30 H3</v>
          </cell>
          <cell r="D4908" t="str">
            <v>0</v>
          </cell>
          <cell r="E4908">
            <v>397.16</v>
          </cell>
          <cell r="F4908" t="str">
            <v>BACKREST S3 CURVED W30 H3</v>
          </cell>
        </row>
        <row r="4909">
          <cell r="A4909" t="str">
            <v>5213035 VER2</v>
          </cell>
          <cell r="B4909" t="str">
            <v>5213035 VER2</v>
          </cell>
          <cell r="C4909" t="str">
            <v>DOSSIER S3 INCURVÉ L30 H3</v>
          </cell>
          <cell r="D4909" t="str">
            <v>5</v>
          </cell>
          <cell r="E4909">
            <v>896</v>
          </cell>
          <cell r="F4909" t="str">
            <v>BACKREST S3 CURVED W30 H3</v>
          </cell>
        </row>
        <row r="4910">
          <cell r="A4910" t="str">
            <v>5213035 VER2-C</v>
          </cell>
          <cell r="B4910" t="str">
            <v>5213035 VER2-C</v>
          </cell>
          <cell r="C4910" t="str">
            <v>DOSSIER S3 INCURVÉ L30 H3</v>
          </cell>
          <cell r="D4910" t="str">
            <v>5</v>
          </cell>
          <cell r="E4910">
            <v>397.16</v>
          </cell>
          <cell r="F4910" t="str">
            <v>BACKREST S3 CURVED W30 H3</v>
          </cell>
        </row>
        <row r="4911">
          <cell r="A4911" t="str">
            <v>5213040 VER2</v>
          </cell>
          <cell r="B4911" t="str">
            <v>5213040 VER2</v>
          </cell>
          <cell r="C4911" t="str">
            <v>DOSSIER S3 INCURVÉ L30 H4</v>
          </cell>
          <cell r="D4911" t="str">
            <v>0</v>
          </cell>
          <cell r="E4911">
            <v>896</v>
          </cell>
          <cell r="F4911" t="str">
            <v>BACKREST S3 CURVED W30 H4</v>
          </cell>
        </row>
        <row r="4912">
          <cell r="A4912" t="str">
            <v>5213040 VER2-C</v>
          </cell>
          <cell r="B4912" t="str">
            <v>5213040 VER2-C</v>
          </cell>
          <cell r="C4912" t="str">
            <v>DOSSIER S3 INCURVÉ L30 H4</v>
          </cell>
          <cell r="D4912" t="str">
            <v>0</v>
          </cell>
          <cell r="E4912">
            <v>397.16</v>
          </cell>
          <cell r="F4912" t="str">
            <v>BACKREST S3 CURVED W30 H4</v>
          </cell>
        </row>
        <row r="4913">
          <cell r="A4913" t="str">
            <v>5213325 VER2</v>
          </cell>
          <cell r="B4913" t="str">
            <v>5213325 VER2</v>
          </cell>
          <cell r="C4913" t="str">
            <v>DOSSIER S3 INCURVÉ L33 H2</v>
          </cell>
          <cell r="D4913" t="str">
            <v>5</v>
          </cell>
          <cell r="E4913">
            <v>896</v>
          </cell>
          <cell r="F4913" t="str">
            <v>BACKREST S3 CURVED W33 H2</v>
          </cell>
        </row>
        <row r="4914">
          <cell r="A4914" t="str">
            <v>5213325 VER2-C</v>
          </cell>
          <cell r="B4914" t="str">
            <v>5213325 VER2-C</v>
          </cell>
          <cell r="C4914" t="str">
            <v>DOSSIER S3 INCURVÉ L33 H2</v>
          </cell>
          <cell r="D4914" t="str">
            <v>5</v>
          </cell>
          <cell r="E4914">
            <v>397.16</v>
          </cell>
          <cell r="F4914" t="str">
            <v>BACKREST S3 CURVED W33 H2</v>
          </cell>
        </row>
        <row r="4915">
          <cell r="A4915" t="str">
            <v>5213325L</v>
          </cell>
          <cell r="B4915" t="str">
            <v>5213325L</v>
          </cell>
          <cell r="C4915" t="str">
            <v>DOSSIER U3L INCURVÉ L33 H</v>
          </cell>
          <cell r="D4915" t="str">
            <v>25</v>
          </cell>
          <cell r="E4915">
            <v>896</v>
          </cell>
          <cell r="F4915" t="str">
            <v>BACKREST U3L CURVED W33 H</v>
          </cell>
        </row>
        <row r="4916">
          <cell r="A4916" t="str">
            <v>5213325L-C</v>
          </cell>
          <cell r="B4916" t="str">
            <v>5213325L-C</v>
          </cell>
          <cell r="C4916" t="str">
            <v>DOSSIER U3L INCURVÉ L33 H</v>
          </cell>
          <cell r="D4916" t="str">
            <v>25</v>
          </cell>
          <cell r="E4916">
            <v>397.16</v>
          </cell>
          <cell r="F4916" t="str">
            <v>BACKREST U3L CURVED W33 H</v>
          </cell>
        </row>
        <row r="4917">
          <cell r="A4917" t="str">
            <v>5213330 VER2</v>
          </cell>
          <cell r="B4917" t="str">
            <v>5213330 VER2</v>
          </cell>
          <cell r="C4917" t="str">
            <v>DOSSIER S3 INCURVÉ L33 H3</v>
          </cell>
          <cell r="D4917" t="str">
            <v>0</v>
          </cell>
          <cell r="E4917">
            <v>896</v>
          </cell>
          <cell r="F4917" t="str">
            <v>BACKREST S3 CURVED W33 H3</v>
          </cell>
        </row>
        <row r="4918">
          <cell r="A4918" t="str">
            <v>5213330 VER2-C</v>
          </cell>
          <cell r="B4918" t="str">
            <v>5213330 VER2-C</v>
          </cell>
          <cell r="C4918" t="str">
            <v>DOSSIER S3 INCURVÉ L33 H3</v>
          </cell>
          <cell r="D4918" t="str">
            <v>0</v>
          </cell>
          <cell r="E4918">
            <v>397.16</v>
          </cell>
          <cell r="F4918" t="str">
            <v>BACKREST S3 CURVED W33 H3</v>
          </cell>
        </row>
        <row r="4919">
          <cell r="A4919" t="str">
            <v>5213330L</v>
          </cell>
          <cell r="B4919" t="str">
            <v>5213330L</v>
          </cell>
          <cell r="C4919" t="str">
            <v>DOSSIER U3L INCURVÉ L33 H</v>
          </cell>
          <cell r="D4919" t="str">
            <v>30</v>
          </cell>
          <cell r="E4919">
            <v>896</v>
          </cell>
          <cell r="F4919" t="str">
            <v>BACKREST U3L CURVED W33 H</v>
          </cell>
        </row>
        <row r="4920">
          <cell r="A4920" t="str">
            <v>5213330L-C</v>
          </cell>
          <cell r="B4920" t="str">
            <v>5213330L-C</v>
          </cell>
          <cell r="C4920" t="str">
            <v>DOSSIER U3L INCURVÉ L33 H</v>
          </cell>
          <cell r="D4920" t="str">
            <v>30</v>
          </cell>
          <cell r="E4920">
            <v>397.16</v>
          </cell>
          <cell r="F4920" t="str">
            <v>BACKREST U3L CURVED W33 H</v>
          </cell>
        </row>
        <row r="4921">
          <cell r="A4921" t="str">
            <v>5213335 VER2</v>
          </cell>
          <cell r="B4921" t="str">
            <v>5213335 VER2</v>
          </cell>
          <cell r="C4921" t="str">
            <v>DOSSIER S3 INCURVÉ L33 H3</v>
          </cell>
          <cell r="D4921" t="str">
            <v>5</v>
          </cell>
          <cell r="E4921">
            <v>896</v>
          </cell>
          <cell r="F4921" t="str">
            <v>BACKREST S3 CURVED W33 H3</v>
          </cell>
        </row>
        <row r="4922">
          <cell r="A4922" t="str">
            <v>5213335 VER2-C</v>
          </cell>
          <cell r="B4922" t="str">
            <v>5213335 VER2-C</v>
          </cell>
          <cell r="C4922" t="str">
            <v>DOSSIER S3 INCURVÉ L33 H3</v>
          </cell>
          <cell r="D4922" t="str">
            <v>5</v>
          </cell>
          <cell r="E4922">
            <v>397.16</v>
          </cell>
          <cell r="F4922" t="str">
            <v>BACKREST S3 CURVED W33 H3</v>
          </cell>
        </row>
        <row r="4923">
          <cell r="A4923" t="str">
            <v>5213335L</v>
          </cell>
          <cell r="B4923" t="str">
            <v>5213335L</v>
          </cell>
          <cell r="C4923" t="str">
            <v>DOSSIER U3L INCURVÉ L33 H</v>
          </cell>
          <cell r="D4923" t="str">
            <v>35</v>
          </cell>
          <cell r="E4923">
            <v>896</v>
          </cell>
          <cell r="F4923" t="str">
            <v>BACKREST U3L CURVED W33 H</v>
          </cell>
        </row>
        <row r="4924">
          <cell r="A4924" t="str">
            <v>5213335L-C</v>
          </cell>
          <cell r="B4924" t="str">
            <v>5213335L-C</v>
          </cell>
          <cell r="C4924" t="str">
            <v>DOSSIER U3L INCURVÉ L33 H</v>
          </cell>
          <cell r="D4924" t="str">
            <v>35</v>
          </cell>
          <cell r="E4924">
            <v>397.16</v>
          </cell>
          <cell r="F4924" t="str">
            <v>BACKREST U3L CURVED W33 H</v>
          </cell>
        </row>
        <row r="4925">
          <cell r="A4925" t="str">
            <v>5213340 VER2</v>
          </cell>
          <cell r="B4925" t="str">
            <v>5213340 VER2</v>
          </cell>
          <cell r="C4925" t="str">
            <v>DOSSIER S3 INCURVÉ L33 H4</v>
          </cell>
          <cell r="D4925" t="str">
            <v>0</v>
          </cell>
          <cell r="E4925">
            <v>896</v>
          </cell>
          <cell r="F4925" t="str">
            <v>BACKREST S3 CURVED W33 H4</v>
          </cell>
        </row>
        <row r="4926">
          <cell r="A4926" t="str">
            <v>5213340 VER2-C</v>
          </cell>
          <cell r="B4926" t="str">
            <v>5213340 VER2-C</v>
          </cell>
          <cell r="C4926" t="str">
            <v>DOSSIER S3 INCURVÉ L33 H4</v>
          </cell>
          <cell r="D4926" t="str">
            <v>0</v>
          </cell>
          <cell r="E4926">
            <v>397.16</v>
          </cell>
          <cell r="F4926" t="str">
            <v>BACKREST S3 CURVED W33 H4</v>
          </cell>
        </row>
        <row r="4927">
          <cell r="A4927" t="str">
            <v>5213625 VER2</v>
          </cell>
          <cell r="B4927" t="str">
            <v>5213625 VER2</v>
          </cell>
          <cell r="C4927" t="str">
            <v>DOSSIER S3 INCURVÉ L36 H2</v>
          </cell>
          <cell r="D4927" t="str">
            <v>5</v>
          </cell>
          <cell r="E4927">
            <v>896</v>
          </cell>
          <cell r="F4927" t="str">
            <v>BACKREST S3 CURVED W36 H2</v>
          </cell>
        </row>
        <row r="4928">
          <cell r="A4928" t="str">
            <v>5213625 VER2-C</v>
          </cell>
          <cell r="B4928" t="str">
            <v>5213625 VER2-C</v>
          </cell>
          <cell r="C4928" t="str">
            <v>DOSSIER S3 INCURVÉ L36 H2</v>
          </cell>
          <cell r="D4928" t="str">
            <v>5</v>
          </cell>
          <cell r="E4928">
            <v>397.16</v>
          </cell>
          <cell r="F4928" t="str">
            <v>BACKREST S3 CURVED W36 H2</v>
          </cell>
        </row>
        <row r="4929">
          <cell r="A4929" t="str">
            <v>5213625L</v>
          </cell>
          <cell r="B4929" t="str">
            <v>5213625L</v>
          </cell>
          <cell r="C4929" t="str">
            <v>DOSSIER U3L INCURVÉ L36 H</v>
          </cell>
          <cell r="D4929" t="str">
            <v>25</v>
          </cell>
          <cell r="E4929">
            <v>896</v>
          </cell>
          <cell r="F4929" t="str">
            <v>BACKREST U3L CURVED W36 H</v>
          </cell>
        </row>
        <row r="4930">
          <cell r="A4930" t="str">
            <v>5213625L-C</v>
          </cell>
          <cell r="B4930" t="str">
            <v>5213625L-C</v>
          </cell>
          <cell r="C4930" t="str">
            <v>DOSSIER U3L INCURVÉ L36 H</v>
          </cell>
          <cell r="D4930" t="str">
            <v>25</v>
          </cell>
          <cell r="E4930">
            <v>397.16</v>
          </cell>
          <cell r="F4930" t="str">
            <v>BACKREST U3L CURVED W36 H</v>
          </cell>
        </row>
        <row r="4931">
          <cell r="A4931" t="str">
            <v>5213630 VER2</v>
          </cell>
          <cell r="B4931" t="str">
            <v>5213630 VER2</v>
          </cell>
          <cell r="C4931" t="str">
            <v>DOSSIER S3 INCURVÉ L36 H3</v>
          </cell>
          <cell r="D4931" t="str">
            <v>0</v>
          </cell>
          <cell r="E4931">
            <v>896</v>
          </cell>
          <cell r="F4931" t="str">
            <v>BACKREST S3 CURVED W36 H3</v>
          </cell>
        </row>
        <row r="4932">
          <cell r="A4932" t="str">
            <v>5213630 VER2-C</v>
          </cell>
          <cell r="B4932" t="str">
            <v>5213630 VER2-C</v>
          </cell>
          <cell r="C4932" t="str">
            <v>DOSSIER S3 INCURVÉ L36 H3</v>
          </cell>
          <cell r="D4932" t="str">
            <v>0</v>
          </cell>
          <cell r="E4932">
            <v>397.16</v>
          </cell>
          <cell r="F4932" t="str">
            <v>BACKREST S3 CURVED W36 H3</v>
          </cell>
        </row>
        <row r="4933">
          <cell r="A4933" t="str">
            <v>5213630L</v>
          </cell>
          <cell r="B4933" t="str">
            <v>5213630L</v>
          </cell>
          <cell r="C4933" t="str">
            <v>DOSSIER U3L INCURVÉ L36 H</v>
          </cell>
          <cell r="D4933" t="str">
            <v>30</v>
          </cell>
          <cell r="E4933">
            <v>896</v>
          </cell>
          <cell r="F4933" t="str">
            <v>BACKREST U3L CURVED W36 H</v>
          </cell>
        </row>
        <row r="4934">
          <cell r="A4934" t="str">
            <v>5213630L-C</v>
          </cell>
          <cell r="B4934" t="str">
            <v>5213630L-C</v>
          </cell>
          <cell r="C4934" t="str">
            <v>DOSSIER U3L INCURVÉ L36 H</v>
          </cell>
          <cell r="D4934" t="str">
            <v>30</v>
          </cell>
          <cell r="E4934">
            <v>397.16</v>
          </cell>
          <cell r="F4934" t="str">
            <v>BACKREST U3L CURVED W36 H</v>
          </cell>
        </row>
        <row r="4935">
          <cell r="A4935" t="str">
            <v>5213635 VER2</v>
          </cell>
          <cell r="B4935" t="str">
            <v>5213635 VER2</v>
          </cell>
          <cell r="C4935" t="str">
            <v>DOSSIER S3 INCURVÉ L36 H3</v>
          </cell>
          <cell r="D4935" t="str">
            <v>5</v>
          </cell>
          <cell r="E4935">
            <v>896</v>
          </cell>
          <cell r="F4935" t="str">
            <v>BACKREST S3 CURVED W36 H3</v>
          </cell>
        </row>
        <row r="4936">
          <cell r="A4936" t="str">
            <v>5213635 VER2-C</v>
          </cell>
          <cell r="B4936" t="str">
            <v>5213635 VER2-C</v>
          </cell>
          <cell r="C4936" t="str">
            <v>DOSSIER S3 INCURVÉ L36 H3</v>
          </cell>
          <cell r="D4936" t="str">
            <v>5</v>
          </cell>
          <cell r="E4936">
            <v>397.16</v>
          </cell>
          <cell r="F4936" t="str">
            <v>BACKREST S3 CURVED W36 H3</v>
          </cell>
        </row>
        <row r="4937">
          <cell r="A4937" t="str">
            <v>5213635L</v>
          </cell>
          <cell r="B4937" t="str">
            <v>5213635L</v>
          </cell>
          <cell r="C4937" t="str">
            <v>DOSSIER U3L INCURVÉ L36 H</v>
          </cell>
          <cell r="D4937" t="str">
            <v>35</v>
          </cell>
          <cell r="E4937">
            <v>896</v>
          </cell>
          <cell r="F4937" t="str">
            <v>BACKREST U3L CURVED W36 H</v>
          </cell>
        </row>
        <row r="4938">
          <cell r="A4938" t="str">
            <v>5213635L-C</v>
          </cell>
          <cell r="B4938" t="str">
            <v>5213635L-C</v>
          </cell>
          <cell r="C4938" t="str">
            <v>DOSSIER U3L INCURVÉ L36 H</v>
          </cell>
          <cell r="D4938" t="str">
            <v>35</v>
          </cell>
          <cell r="E4938">
            <v>397.16</v>
          </cell>
          <cell r="F4938" t="str">
            <v>BACKREST U3L CURVED W36 H</v>
          </cell>
        </row>
        <row r="4939">
          <cell r="A4939" t="str">
            <v>5213640 VER2</v>
          </cell>
          <cell r="B4939" t="str">
            <v>5213640 VER2</v>
          </cell>
          <cell r="C4939" t="str">
            <v>DOSSIER S3 INCURVÉ L36 H4</v>
          </cell>
          <cell r="D4939" t="str">
            <v>0</v>
          </cell>
          <cell r="E4939">
            <v>896</v>
          </cell>
          <cell r="F4939" t="str">
            <v>BACKREST S3 CURVED W36 H4</v>
          </cell>
        </row>
        <row r="4940">
          <cell r="A4940" t="str">
            <v>5213640 VER2-C</v>
          </cell>
          <cell r="B4940" t="str">
            <v>5213640 VER2-C</v>
          </cell>
          <cell r="C4940" t="str">
            <v>DOSSIER S3 INCURVÉ L36 H4</v>
          </cell>
          <cell r="D4940" t="str">
            <v>0</v>
          </cell>
          <cell r="E4940">
            <v>397.16</v>
          </cell>
          <cell r="F4940" t="str">
            <v>BACKREST S3 CURVED W36 H4</v>
          </cell>
        </row>
        <row r="4941">
          <cell r="A4941" t="str">
            <v>5213925 VER2</v>
          </cell>
          <cell r="B4941" t="str">
            <v>5213925 VER2</v>
          </cell>
          <cell r="C4941" t="str">
            <v>DOSSIER S3 INCURVÉ L39 H2</v>
          </cell>
          <cell r="D4941" t="str">
            <v>5</v>
          </cell>
          <cell r="E4941">
            <v>896</v>
          </cell>
          <cell r="F4941" t="str">
            <v>BACKREST S3 CURVED W39 H2</v>
          </cell>
        </row>
        <row r="4942">
          <cell r="A4942" t="str">
            <v>5213925 VER2-C</v>
          </cell>
          <cell r="B4942" t="str">
            <v>5213925 VER2-C</v>
          </cell>
          <cell r="C4942" t="str">
            <v>DOSSIER S3 INCURVÉ L39 H2</v>
          </cell>
          <cell r="D4942" t="str">
            <v>5</v>
          </cell>
          <cell r="E4942">
            <v>397.16</v>
          </cell>
          <cell r="F4942" t="str">
            <v>BACKREST S3 CURVED W39 H2</v>
          </cell>
        </row>
        <row r="4943">
          <cell r="A4943" t="str">
            <v>5213925L</v>
          </cell>
          <cell r="B4943" t="str">
            <v>5213925L</v>
          </cell>
          <cell r="C4943" t="str">
            <v>DOSSIER U3L INCURVÉ L39 H</v>
          </cell>
          <cell r="D4943" t="str">
            <v>25</v>
          </cell>
          <cell r="E4943">
            <v>896</v>
          </cell>
          <cell r="F4943" t="str">
            <v>BACKREST U3L CURVED W39 H</v>
          </cell>
        </row>
        <row r="4944">
          <cell r="A4944" t="str">
            <v>5213925L-C</v>
          </cell>
          <cell r="B4944" t="str">
            <v>5213925L-C</v>
          </cell>
          <cell r="C4944" t="str">
            <v>DOSSIER U3L INCURVÉ L39 H</v>
          </cell>
          <cell r="D4944" t="str">
            <v>25</v>
          </cell>
          <cell r="E4944">
            <v>397.16</v>
          </cell>
          <cell r="F4944" t="str">
            <v>BACKREST U3L CURVED W39 H</v>
          </cell>
        </row>
        <row r="4945">
          <cell r="A4945" t="str">
            <v>5213930 VER2</v>
          </cell>
          <cell r="B4945" t="str">
            <v>5213930 VER2</v>
          </cell>
          <cell r="C4945" t="str">
            <v>DOSSIER S3 INCURVÉ L39 H3</v>
          </cell>
          <cell r="D4945" t="str">
            <v>0</v>
          </cell>
          <cell r="E4945">
            <v>896</v>
          </cell>
          <cell r="F4945" t="str">
            <v>BACKREST S3 CURVED W39 H3</v>
          </cell>
        </row>
        <row r="4946">
          <cell r="A4946" t="str">
            <v>5213930 VER2-C</v>
          </cell>
          <cell r="B4946" t="str">
            <v>5213930 VER2-C</v>
          </cell>
          <cell r="C4946" t="str">
            <v>DOSSIER S3 INCURVÉ L39 H3</v>
          </cell>
          <cell r="D4946" t="str">
            <v>0</v>
          </cell>
          <cell r="E4946">
            <v>397.16</v>
          </cell>
          <cell r="F4946" t="str">
            <v>BACKREST S3 CURVED W39 H3</v>
          </cell>
        </row>
        <row r="4947">
          <cell r="A4947" t="str">
            <v>5213930L</v>
          </cell>
          <cell r="B4947" t="str">
            <v>5213930L</v>
          </cell>
          <cell r="C4947" t="str">
            <v>DOSSIER U3L INCURVÉ L39 H</v>
          </cell>
          <cell r="D4947" t="str">
            <v>30</v>
          </cell>
          <cell r="E4947">
            <v>896</v>
          </cell>
          <cell r="F4947" t="str">
            <v>BACKREST U3L CURVED W39 H</v>
          </cell>
        </row>
        <row r="4948">
          <cell r="A4948" t="str">
            <v>5213930L-C</v>
          </cell>
          <cell r="B4948" t="str">
            <v>5213930L-C</v>
          </cell>
          <cell r="C4948" t="str">
            <v>DOSSIER U3L INCURVÉ L39 H</v>
          </cell>
          <cell r="D4948" t="str">
            <v>30</v>
          </cell>
          <cell r="E4948">
            <v>397.16</v>
          </cell>
          <cell r="F4948" t="str">
            <v>BACKREST U3L CURVED W39 H</v>
          </cell>
        </row>
        <row r="4949">
          <cell r="A4949" t="str">
            <v>5213935 VER2</v>
          </cell>
          <cell r="B4949" t="str">
            <v>5213935 VER2</v>
          </cell>
          <cell r="C4949" t="str">
            <v>DOSSIER S3 INCURVÉ L39 H3</v>
          </cell>
          <cell r="D4949" t="str">
            <v>5</v>
          </cell>
          <cell r="E4949">
            <v>896</v>
          </cell>
          <cell r="F4949" t="str">
            <v>BACKREST S3 CURVED W39 H3</v>
          </cell>
        </row>
        <row r="4950">
          <cell r="A4950" t="str">
            <v>5213935 VER2-C</v>
          </cell>
          <cell r="B4950" t="str">
            <v>5213935 VER2-C</v>
          </cell>
          <cell r="C4950" t="str">
            <v>DOSSIER S3 INCURVÉ L39 H3</v>
          </cell>
          <cell r="D4950" t="str">
            <v>5</v>
          </cell>
          <cell r="E4950">
            <v>397.16</v>
          </cell>
          <cell r="F4950" t="str">
            <v>BACKREST S3 CURVED W39 H3</v>
          </cell>
        </row>
        <row r="4951">
          <cell r="A4951" t="str">
            <v>5213935L</v>
          </cell>
          <cell r="B4951" t="str">
            <v>5213935L</v>
          </cell>
          <cell r="C4951" t="str">
            <v>DOSSIER U3L INCURVÉ L39 H</v>
          </cell>
          <cell r="D4951" t="str">
            <v>35</v>
          </cell>
          <cell r="E4951">
            <v>896</v>
          </cell>
          <cell r="F4951" t="str">
            <v>BACKREST U3L CURVED W39 H</v>
          </cell>
        </row>
        <row r="4952">
          <cell r="A4952" t="str">
            <v>5213935L-C</v>
          </cell>
          <cell r="B4952" t="str">
            <v>5213935L-C</v>
          </cell>
          <cell r="C4952" t="str">
            <v>DOSSIER U3L INCURVÉ L39 H</v>
          </cell>
          <cell r="D4952" t="str">
            <v>35</v>
          </cell>
          <cell r="E4952">
            <v>397.16</v>
          </cell>
          <cell r="F4952" t="str">
            <v>BACKREST U3L CURVED W39 H</v>
          </cell>
        </row>
        <row r="4953">
          <cell r="A4953" t="str">
            <v>5213940 VER2</v>
          </cell>
          <cell r="B4953" t="str">
            <v>5213940 VER2</v>
          </cell>
          <cell r="C4953" t="str">
            <v>DOSSIER S3 INCURVÉ L39 H4</v>
          </cell>
          <cell r="D4953" t="str">
            <v>0</v>
          </cell>
          <cell r="E4953">
            <v>896</v>
          </cell>
          <cell r="F4953" t="str">
            <v>BACKREST S3 CURVED W39 H4</v>
          </cell>
        </row>
        <row r="4954">
          <cell r="A4954" t="str">
            <v>5213940 VER2-C</v>
          </cell>
          <cell r="B4954" t="str">
            <v>5213940 VER2-C</v>
          </cell>
          <cell r="C4954" t="str">
            <v>DOSSIER S3 INCURVÉ L39 H4</v>
          </cell>
          <cell r="D4954" t="str">
            <v>0</v>
          </cell>
          <cell r="E4954">
            <v>397.16</v>
          </cell>
          <cell r="F4954" t="str">
            <v>BACKREST S3 CURVED W39 H4</v>
          </cell>
        </row>
        <row r="4955">
          <cell r="A4955" t="str">
            <v>5214225 VER2</v>
          </cell>
          <cell r="B4955" t="str">
            <v>5214225 VER2</v>
          </cell>
          <cell r="C4955" t="str">
            <v>DOSSIER S3 INCURVÉ L42 H2</v>
          </cell>
          <cell r="D4955" t="str">
            <v>5</v>
          </cell>
          <cell r="E4955">
            <v>896</v>
          </cell>
          <cell r="F4955" t="str">
            <v>BACKREST S3 CURVED W42 H2</v>
          </cell>
        </row>
        <row r="4956">
          <cell r="A4956" t="str">
            <v>5214225 VER2-C</v>
          </cell>
          <cell r="B4956" t="str">
            <v>5214225 VER2-C</v>
          </cell>
          <cell r="C4956" t="str">
            <v>DOSSIER S3 INCURVÉ L42 H2</v>
          </cell>
          <cell r="D4956" t="str">
            <v>5</v>
          </cell>
          <cell r="E4956">
            <v>397.16</v>
          </cell>
          <cell r="F4956" t="str">
            <v>BACKREST S3 CURVED W42 H2</v>
          </cell>
        </row>
        <row r="4957">
          <cell r="A4957" t="str">
            <v>5214225L</v>
          </cell>
          <cell r="B4957" t="str">
            <v>5214225L</v>
          </cell>
          <cell r="C4957" t="str">
            <v>DOSSIER U3L INCURVÉ L42 H</v>
          </cell>
          <cell r="D4957" t="str">
            <v>25</v>
          </cell>
          <cell r="E4957">
            <v>896</v>
          </cell>
          <cell r="F4957" t="str">
            <v>BACKREST U3L CURVED W42 H</v>
          </cell>
        </row>
        <row r="4958">
          <cell r="A4958" t="str">
            <v>5214225L-C</v>
          </cell>
          <cell r="B4958" t="str">
            <v>5214225L-C</v>
          </cell>
          <cell r="C4958" t="str">
            <v>DOSSIER U3L INCURVÉ L42 H</v>
          </cell>
          <cell r="D4958" t="str">
            <v>25</v>
          </cell>
          <cell r="E4958">
            <v>397.16</v>
          </cell>
          <cell r="F4958" t="str">
            <v>BACKREST U3L CURVED W42 H</v>
          </cell>
        </row>
        <row r="4959">
          <cell r="A4959" t="str">
            <v>5214230 VER2</v>
          </cell>
          <cell r="B4959" t="str">
            <v>5214230 VER2</v>
          </cell>
          <cell r="C4959" t="str">
            <v>DOSSIER S3 INCURVÉ L42 H3</v>
          </cell>
          <cell r="D4959" t="str">
            <v>0</v>
          </cell>
          <cell r="E4959">
            <v>896</v>
          </cell>
          <cell r="F4959" t="str">
            <v>BACKREST S3 CURVED W42 H3</v>
          </cell>
        </row>
        <row r="4960">
          <cell r="A4960" t="str">
            <v>5214230 VER2-C</v>
          </cell>
          <cell r="B4960" t="str">
            <v>5214230 VER2-C</v>
          </cell>
          <cell r="C4960" t="str">
            <v>DOSSIER S3 INCURVÉ L42 H3</v>
          </cell>
          <cell r="D4960" t="str">
            <v>0</v>
          </cell>
          <cell r="E4960">
            <v>397.16</v>
          </cell>
          <cell r="F4960" t="str">
            <v>BACKREST S3 CURVED W42 H3</v>
          </cell>
        </row>
        <row r="4961">
          <cell r="A4961" t="str">
            <v>5214230L</v>
          </cell>
          <cell r="B4961" t="str">
            <v>5214230L</v>
          </cell>
          <cell r="C4961" t="str">
            <v>DOSSIER S3 INCURVÉ L42 H3</v>
          </cell>
          <cell r="D4961" t="str">
            <v>0</v>
          </cell>
          <cell r="E4961">
            <v>896</v>
          </cell>
          <cell r="F4961" t="str">
            <v>BACKREST S3 CURVED W42 H3</v>
          </cell>
        </row>
        <row r="4962">
          <cell r="A4962" t="str">
            <v>5214230L-C</v>
          </cell>
          <cell r="B4962" t="str">
            <v>5214230L-C</v>
          </cell>
          <cell r="C4962" t="str">
            <v>DOSSIER S3 INCURVÉ L42 H3</v>
          </cell>
          <cell r="D4962" t="str">
            <v>0</v>
          </cell>
          <cell r="E4962">
            <v>397.16</v>
          </cell>
          <cell r="F4962" t="str">
            <v>BACKREST S3 CURVED W42 H3</v>
          </cell>
        </row>
        <row r="4963">
          <cell r="A4963" t="str">
            <v>5214235 VER2</v>
          </cell>
          <cell r="B4963" t="str">
            <v>5214235 VER2</v>
          </cell>
          <cell r="C4963" t="str">
            <v>DOSSIER S3 INCURVÉ L42 H3</v>
          </cell>
          <cell r="D4963" t="str">
            <v>5</v>
          </cell>
          <cell r="E4963">
            <v>896</v>
          </cell>
          <cell r="F4963" t="str">
            <v>BACKREST S3 CURVED W42 H3</v>
          </cell>
        </row>
        <row r="4964">
          <cell r="A4964" t="str">
            <v>5214235 VER2-C</v>
          </cell>
          <cell r="B4964" t="str">
            <v>5214235 VER2-C</v>
          </cell>
          <cell r="C4964" t="str">
            <v>DOSSIER S3 INCURVÉ L42 H3</v>
          </cell>
          <cell r="D4964" t="str">
            <v>5</v>
          </cell>
          <cell r="E4964">
            <v>397.16</v>
          </cell>
          <cell r="F4964" t="str">
            <v>BACKREST S3 CURVED W42 H3</v>
          </cell>
        </row>
        <row r="4965">
          <cell r="A4965" t="str">
            <v>5214235L</v>
          </cell>
          <cell r="B4965" t="str">
            <v>5214235L</v>
          </cell>
          <cell r="C4965" t="str">
            <v>DOSSIER U3L INCURVÉ L42 H</v>
          </cell>
          <cell r="D4965" t="str">
            <v>35</v>
          </cell>
          <cell r="E4965">
            <v>896</v>
          </cell>
          <cell r="F4965" t="str">
            <v>BACKREST U3L CURVED W42 H</v>
          </cell>
        </row>
        <row r="4966">
          <cell r="A4966" t="str">
            <v>5214235L-C</v>
          </cell>
          <cell r="B4966" t="str">
            <v>5214235L-C</v>
          </cell>
          <cell r="C4966" t="str">
            <v>DOSSIER U3L INCURVÉ L42 H</v>
          </cell>
          <cell r="D4966" t="str">
            <v>35</v>
          </cell>
          <cell r="E4966">
            <v>397.16</v>
          </cell>
          <cell r="F4966" t="str">
            <v>BACKREST U3L CURVED W42 H</v>
          </cell>
        </row>
        <row r="4967">
          <cell r="A4967" t="str">
            <v>5214240 VER2</v>
          </cell>
          <cell r="B4967" t="str">
            <v>5214240 VER2</v>
          </cell>
          <cell r="C4967" t="str">
            <v>DOSSIER S3 INCURVÉ L42 H4</v>
          </cell>
          <cell r="D4967" t="str">
            <v>0</v>
          </cell>
          <cell r="E4967">
            <v>896</v>
          </cell>
          <cell r="F4967" t="str">
            <v>BACKREST S3 CURVED W42 H4</v>
          </cell>
        </row>
        <row r="4968">
          <cell r="A4968" t="str">
            <v>5214240 VER2-C</v>
          </cell>
          <cell r="B4968" t="str">
            <v>5214240 VER2-C</v>
          </cell>
          <cell r="C4968" t="str">
            <v>DOSSIER S3 INCURVÉ L42 H4</v>
          </cell>
          <cell r="D4968" t="str">
            <v>0</v>
          </cell>
          <cell r="E4968">
            <v>397.16</v>
          </cell>
          <cell r="F4968" t="str">
            <v>BACKREST S3 CURVED W42 H4</v>
          </cell>
        </row>
        <row r="4969">
          <cell r="A4969" t="str">
            <v>5214525L</v>
          </cell>
          <cell r="B4969" t="str">
            <v>5214525L</v>
          </cell>
          <cell r="C4969" t="str">
            <v>DOSSIER U3L INCURVÉ L45 H</v>
          </cell>
          <cell r="D4969" t="str">
            <v>25</v>
          </cell>
          <cell r="E4969">
            <v>896</v>
          </cell>
          <cell r="F4969" t="str">
            <v>BACKREST U3L CURVED W45 H</v>
          </cell>
        </row>
        <row r="4970">
          <cell r="A4970" t="str">
            <v>5214525L-C</v>
          </cell>
          <cell r="B4970" t="str">
            <v>5214525L-C</v>
          </cell>
          <cell r="C4970" t="str">
            <v>DOSSIER U3L INCURVÉ L45 H</v>
          </cell>
          <cell r="D4970" t="str">
            <v>25</v>
          </cell>
          <cell r="E4970">
            <v>397.16</v>
          </cell>
          <cell r="F4970" t="str">
            <v>BACKREST U3L CURVED W45 H</v>
          </cell>
        </row>
        <row r="4971">
          <cell r="A4971" t="str">
            <v>5214530 VER2</v>
          </cell>
          <cell r="B4971" t="str">
            <v>5214530 VER2</v>
          </cell>
          <cell r="C4971" t="str">
            <v>DOSSIER S3 INCURVÉ L45 H3</v>
          </cell>
          <cell r="D4971" t="str">
            <v>0</v>
          </cell>
          <cell r="E4971">
            <v>896</v>
          </cell>
          <cell r="F4971" t="str">
            <v>BACKREST S3 CURVED W45 H3</v>
          </cell>
        </row>
        <row r="4972">
          <cell r="A4972" t="str">
            <v>5214530 VER2-C</v>
          </cell>
          <cell r="B4972" t="str">
            <v>5214530 VER2-C</v>
          </cell>
          <cell r="C4972" t="str">
            <v>DOSSIER S3 INCURVÉ L45 H3</v>
          </cell>
          <cell r="D4972" t="str">
            <v>0</v>
          </cell>
          <cell r="E4972">
            <v>397.16</v>
          </cell>
          <cell r="F4972" t="str">
            <v>BACKREST S3 CURVED W45 H3</v>
          </cell>
        </row>
        <row r="4973">
          <cell r="A4973" t="str">
            <v>5214530L</v>
          </cell>
          <cell r="B4973" t="str">
            <v>5214530L</v>
          </cell>
          <cell r="C4973" t="str">
            <v>DOSSIER U3L INCURVÉ L42 H</v>
          </cell>
          <cell r="D4973" t="str">
            <v>30</v>
          </cell>
          <cell r="E4973">
            <v>896</v>
          </cell>
          <cell r="F4973" t="str">
            <v>BACKREST U3L CURVED W42 H</v>
          </cell>
        </row>
        <row r="4974">
          <cell r="A4974" t="str">
            <v>5214530L-C</v>
          </cell>
          <cell r="B4974" t="str">
            <v>5214530L-C</v>
          </cell>
          <cell r="C4974" t="str">
            <v>DOSSIER U3L INCURVÉ L42 H</v>
          </cell>
          <cell r="D4974" t="str">
            <v>30</v>
          </cell>
          <cell r="E4974">
            <v>397.16</v>
          </cell>
          <cell r="F4974" t="str">
            <v>BACKREST U3L CURVED W42 H</v>
          </cell>
        </row>
        <row r="4975">
          <cell r="A4975" t="str">
            <v>5214535 VER2</v>
          </cell>
          <cell r="B4975" t="str">
            <v>5214535 VER2</v>
          </cell>
          <cell r="C4975" t="str">
            <v>DOSSIER S3 INCURVÉ L45 H3</v>
          </cell>
          <cell r="D4975" t="str">
            <v>5</v>
          </cell>
          <cell r="E4975">
            <v>896</v>
          </cell>
          <cell r="F4975" t="str">
            <v>BACKREST S3 CURVED W45 H3</v>
          </cell>
        </row>
        <row r="4976">
          <cell r="A4976" t="str">
            <v>5214535 VER2-C</v>
          </cell>
          <cell r="B4976" t="str">
            <v>5214535 VER2-C</v>
          </cell>
          <cell r="C4976" t="str">
            <v>DOSSIER S3 INCURVÉ L45 H3</v>
          </cell>
          <cell r="D4976" t="str">
            <v>5</v>
          </cell>
          <cell r="E4976">
            <v>397.16</v>
          </cell>
          <cell r="F4976" t="str">
            <v>BACKREST S3 CURVED W45 H3</v>
          </cell>
        </row>
        <row r="4977">
          <cell r="A4977" t="str">
            <v>5214535L</v>
          </cell>
          <cell r="B4977" t="str">
            <v>5214535L</v>
          </cell>
          <cell r="C4977" t="str">
            <v>DOSSIER U3L INCURVÉ L45 H</v>
          </cell>
          <cell r="D4977" t="str">
            <v>35</v>
          </cell>
          <cell r="E4977">
            <v>896</v>
          </cell>
          <cell r="F4977" t="str">
            <v>BACKREST U3L CURVED W45 H</v>
          </cell>
        </row>
        <row r="4978">
          <cell r="A4978" t="str">
            <v>5214535L-C</v>
          </cell>
          <cell r="B4978" t="str">
            <v>5214535L-C</v>
          </cell>
          <cell r="C4978" t="str">
            <v>DOSSIER U3L INCURVÉ L45 H</v>
          </cell>
          <cell r="D4978" t="str">
            <v>35</v>
          </cell>
          <cell r="E4978">
            <v>397.16</v>
          </cell>
          <cell r="F4978" t="str">
            <v>BACKREST U3L CURVED W45 H</v>
          </cell>
        </row>
        <row r="4979">
          <cell r="A4979" t="str">
            <v>5214540 VER2</v>
          </cell>
          <cell r="B4979" t="str">
            <v>5214540 VER2</v>
          </cell>
          <cell r="C4979" t="str">
            <v>DOSSIER S3 INCURVÉ L45 H4</v>
          </cell>
          <cell r="D4979" t="str">
            <v>0</v>
          </cell>
          <cell r="E4979">
            <v>896</v>
          </cell>
          <cell r="F4979" t="str">
            <v>BACKREST S3 CURVED W45 H4</v>
          </cell>
        </row>
        <row r="4980">
          <cell r="A4980" t="str">
            <v>5214540 VER2-C</v>
          </cell>
          <cell r="B4980" t="str">
            <v>5214540 VER2-C</v>
          </cell>
          <cell r="C4980" t="str">
            <v>DOSSIER S3 INCURVÉ L45 H4</v>
          </cell>
          <cell r="D4980" t="str">
            <v>0</v>
          </cell>
          <cell r="E4980">
            <v>397.16</v>
          </cell>
          <cell r="F4980" t="str">
            <v>BACKREST S3 CURVED W45 H4</v>
          </cell>
        </row>
        <row r="4981">
          <cell r="A4981" t="str">
            <v>5215025 VER2</v>
          </cell>
          <cell r="B4981" t="str">
            <v>5215025 VER2</v>
          </cell>
          <cell r="C4981" t="str">
            <v>DOSSIER S3 INCURVÉ L50 H2</v>
          </cell>
          <cell r="D4981" t="str">
            <v>5</v>
          </cell>
          <cell r="E4981">
            <v>896</v>
          </cell>
          <cell r="F4981" t="str">
            <v>BACKREST S3 CURVED W50 H2</v>
          </cell>
        </row>
        <row r="4982">
          <cell r="A4982" t="str">
            <v>5215025 VER2-C</v>
          </cell>
          <cell r="B4982" t="str">
            <v>5215025 VER2-C</v>
          </cell>
          <cell r="C4982" t="str">
            <v>DOSSIER S3 INCURVÉ L50 H2</v>
          </cell>
          <cell r="D4982" t="str">
            <v>5</v>
          </cell>
          <cell r="E4982">
            <v>397.16</v>
          </cell>
          <cell r="F4982" t="str">
            <v>BACKREST S3 CURVED W50 H2</v>
          </cell>
        </row>
        <row r="4983">
          <cell r="A4983" t="str">
            <v>5215030 VER2</v>
          </cell>
          <cell r="B4983" t="str">
            <v>5215030 VER2</v>
          </cell>
          <cell r="C4983" t="str">
            <v>DOSSIER S3 INCURVÉ L50 H3</v>
          </cell>
          <cell r="D4983" t="str">
            <v>0</v>
          </cell>
          <cell r="E4983">
            <v>896</v>
          </cell>
          <cell r="F4983" t="str">
            <v>BACKREST S3 CURVED W50 H3</v>
          </cell>
        </row>
        <row r="4984">
          <cell r="A4984" t="str">
            <v>5215030 VER2-C</v>
          </cell>
          <cell r="B4984" t="str">
            <v>5215030 VER2-C</v>
          </cell>
          <cell r="C4984" t="str">
            <v>DOSSIER S3 INCURVÉ L50 H3</v>
          </cell>
          <cell r="D4984" t="str">
            <v>0</v>
          </cell>
          <cell r="E4984">
            <v>397.16</v>
          </cell>
          <cell r="F4984" t="str">
            <v>BACKREST S3 CURVED W50 H3</v>
          </cell>
        </row>
        <row r="4985">
          <cell r="A4985" t="str">
            <v>5215035 VER2</v>
          </cell>
          <cell r="B4985" t="str">
            <v>5215035 VER2</v>
          </cell>
          <cell r="C4985" t="str">
            <v>DOSSIER S3 INCURVÉ L50 H3</v>
          </cell>
          <cell r="D4985" t="str">
            <v>5</v>
          </cell>
          <cell r="E4985">
            <v>896</v>
          </cell>
          <cell r="F4985" t="str">
            <v>BACKREST S3 CURVED W50 H3</v>
          </cell>
        </row>
        <row r="4986">
          <cell r="A4986" t="str">
            <v>5215035 VER2-C</v>
          </cell>
          <cell r="B4986" t="str">
            <v>5215035 VER2-C</v>
          </cell>
          <cell r="C4986" t="str">
            <v>DOSSIER S3 INCURVÉ L50 H3</v>
          </cell>
          <cell r="D4986" t="str">
            <v>5</v>
          </cell>
          <cell r="E4986">
            <v>397.16</v>
          </cell>
          <cell r="F4986" t="str">
            <v>BACKREST S3 CURVED W50 H3</v>
          </cell>
        </row>
        <row r="4987">
          <cell r="A4987" t="str">
            <v>5215040 VER2</v>
          </cell>
          <cell r="B4987" t="str">
            <v>5215040 VER2</v>
          </cell>
          <cell r="C4987" t="str">
            <v>DOSSIER S3 INCURVÉ L50 H4</v>
          </cell>
          <cell r="D4987" t="str">
            <v>0</v>
          </cell>
          <cell r="E4987">
            <v>896</v>
          </cell>
          <cell r="F4987" t="str">
            <v>BACKREST S3 CURVED W50 H4</v>
          </cell>
        </row>
        <row r="4988">
          <cell r="A4988" t="str">
            <v>5215040 VER2-C</v>
          </cell>
          <cell r="B4988" t="str">
            <v>5215040 VER2-C</v>
          </cell>
          <cell r="C4988" t="str">
            <v>DOSSIER S3 INCURVÉ L50 H4</v>
          </cell>
          <cell r="D4988" t="str">
            <v>0</v>
          </cell>
          <cell r="E4988">
            <v>397.16</v>
          </cell>
          <cell r="F4988" t="str">
            <v>BACKREST S3 CURVED W50 H4</v>
          </cell>
        </row>
        <row r="4989">
          <cell r="A4989" t="str">
            <v>5223030 VER2</v>
          </cell>
          <cell r="B4989" t="str">
            <v>5223030 VER2</v>
          </cell>
          <cell r="C4989" t="str">
            <v>DOSSIER S3 RÉTRÉCI L30 H3</v>
          </cell>
          <cell r="D4989" t="str">
            <v>0</v>
          </cell>
          <cell r="E4989">
            <v>896</v>
          </cell>
          <cell r="F4989" t="str">
            <v>BACKREST S3 TAPERED W30 H</v>
          </cell>
        </row>
        <row r="4990">
          <cell r="A4990" t="str">
            <v>5223030 VER2-C</v>
          </cell>
          <cell r="B4990" t="str">
            <v>5223030 VER2-C</v>
          </cell>
          <cell r="C4990" t="str">
            <v>DOSSIER S3 RÉTRÉCI L30 H3</v>
          </cell>
          <cell r="D4990" t="str">
            <v>0</v>
          </cell>
          <cell r="E4990">
            <v>397.16</v>
          </cell>
          <cell r="F4990" t="str">
            <v>BACKREST S3 TAPERED W30 H</v>
          </cell>
        </row>
        <row r="4991">
          <cell r="A4991" t="str">
            <v>5223035 VER2</v>
          </cell>
          <cell r="B4991" t="str">
            <v>5223035 VER2</v>
          </cell>
          <cell r="C4991" t="str">
            <v>DOSSIER S3 RÉTRÉCI L30 H2</v>
          </cell>
          <cell r="D4991" t="str">
            <v>5</v>
          </cell>
          <cell r="E4991">
            <v>896</v>
          </cell>
          <cell r="F4991" t="str">
            <v>BACKREST S3 TAPERED W30</v>
          </cell>
        </row>
        <row r="4992">
          <cell r="A4992" t="str">
            <v>5223035 VER2-C</v>
          </cell>
          <cell r="B4992" t="str">
            <v>5223035 VER2-C</v>
          </cell>
          <cell r="C4992" t="str">
            <v>DOSSIER S3 RÉTRÉCI L30 H2</v>
          </cell>
          <cell r="D4992" t="str">
            <v>5</v>
          </cell>
          <cell r="E4992">
            <v>397.16</v>
          </cell>
          <cell r="F4992" t="str">
            <v>BACKREST S3 TAPERED W30</v>
          </cell>
        </row>
        <row r="4993">
          <cell r="A4993" t="str">
            <v>5223040 VER2</v>
          </cell>
          <cell r="B4993" t="str">
            <v>5223040 VER2</v>
          </cell>
          <cell r="C4993" t="str">
            <v>DOSSIER S3 RÉTRÉCI L30 H4</v>
          </cell>
          <cell r="D4993" t="str">
            <v>0</v>
          </cell>
          <cell r="E4993">
            <v>896</v>
          </cell>
          <cell r="F4993" t="str">
            <v>BACKREST S3 TAPERED W30 H</v>
          </cell>
        </row>
        <row r="4994">
          <cell r="A4994" t="str">
            <v>5223040 VER2-C</v>
          </cell>
          <cell r="B4994" t="str">
            <v>5223040 VER2-C</v>
          </cell>
          <cell r="C4994" t="str">
            <v>DOSSIER S3 RÉTRÉCI L30 H4</v>
          </cell>
          <cell r="D4994" t="str">
            <v>0</v>
          </cell>
          <cell r="E4994">
            <v>397.16</v>
          </cell>
          <cell r="F4994" t="str">
            <v>BACKREST S3 TAPERED W30 H</v>
          </cell>
        </row>
        <row r="4995">
          <cell r="A4995" t="str">
            <v>5223330 VER2</v>
          </cell>
          <cell r="B4995" t="str">
            <v>5223330 VER2</v>
          </cell>
          <cell r="C4995" t="str">
            <v>DOSSIER S3 RÉTRÉCI L33 H3</v>
          </cell>
          <cell r="D4995" t="str">
            <v>0</v>
          </cell>
          <cell r="E4995">
            <v>896</v>
          </cell>
          <cell r="F4995" t="str">
            <v>BACKREST S3 TAPERED W33 H</v>
          </cell>
        </row>
        <row r="4996">
          <cell r="A4996" t="str">
            <v>5223330 VER2-C</v>
          </cell>
          <cell r="B4996" t="str">
            <v>5223330 VER2-C</v>
          </cell>
          <cell r="C4996" t="str">
            <v>DOSSIER S3 RÉTRÉCI L33 H3</v>
          </cell>
          <cell r="D4996" t="str">
            <v>0</v>
          </cell>
          <cell r="E4996">
            <v>397.16</v>
          </cell>
          <cell r="F4996" t="str">
            <v>BACKREST S3 TAPERED W33 H</v>
          </cell>
        </row>
        <row r="4997">
          <cell r="A4997" t="str">
            <v>5223330L</v>
          </cell>
          <cell r="B4997" t="str">
            <v>5223330L</v>
          </cell>
          <cell r="C4997" t="str">
            <v>DOSSIER U3L RÉTRÉCI L33 H</v>
          </cell>
          <cell r="D4997" t="str">
            <v>30</v>
          </cell>
          <cell r="E4997">
            <v>896</v>
          </cell>
          <cell r="F4997" t="str">
            <v>BACKREST U3L TAPERED W33</v>
          </cell>
        </row>
        <row r="4998">
          <cell r="A4998" t="str">
            <v>5223330L-C</v>
          </cell>
          <cell r="B4998" t="str">
            <v>5223330L-C</v>
          </cell>
          <cell r="C4998" t="str">
            <v>DOSSIER U3L RÉTRÉCI L33 H</v>
          </cell>
          <cell r="D4998" t="str">
            <v>30</v>
          </cell>
          <cell r="E4998">
            <v>397.16</v>
          </cell>
          <cell r="F4998" t="str">
            <v>BACKREST U3L TAPERED W33</v>
          </cell>
        </row>
        <row r="4999">
          <cell r="A4999" t="str">
            <v>5223335 VER2</v>
          </cell>
          <cell r="B4999" t="str">
            <v>5223335 VER2</v>
          </cell>
          <cell r="C4999" t="str">
            <v>DOSSIER S3 RÉTRÉCI L33 H3</v>
          </cell>
          <cell r="D4999" t="str">
            <v>5</v>
          </cell>
          <cell r="E4999">
            <v>896</v>
          </cell>
          <cell r="F4999" t="str">
            <v>BACKREST S3 TAPERED W33</v>
          </cell>
        </row>
        <row r="5000">
          <cell r="A5000" t="str">
            <v>5223335 VER2-C</v>
          </cell>
          <cell r="B5000" t="str">
            <v>5223335 VER2-C</v>
          </cell>
          <cell r="C5000" t="str">
            <v>DOSSIER S3 RÉTRÉCI L33 H3</v>
          </cell>
          <cell r="D5000" t="str">
            <v>5</v>
          </cell>
          <cell r="E5000">
            <v>397.16</v>
          </cell>
          <cell r="F5000" t="str">
            <v>BACKREST S3 TAPERED W33</v>
          </cell>
        </row>
        <row r="5001">
          <cell r="A5001" t="str">
            <v>5223335L</v>
          </cell>
          <cell r="B5001" t="str">
            <v>5223335L</v>
          </cell>
          <cell r="C5001" t="str">
            <v>DOSSIER U3L RÉTRÉCI L33 H</v>
          </cell>
          <cell r="D5001" t="str">
            <v>35</v>
          </cell>
          <cell r="E5001">
            <v>896</v>
          </cell>
          <cell r="F5001" t="str">
            <v>BACKREST U3L TAPERED W33</v>
          </cell>
        </row>
        <row r="5002">
          <cell r="A5002" t="str">
            <v>5223335L-C</v>
          </cell>
          <cell r="B5002" t="str">
            <v>5223335L-C</v>
          </cell>
          <cell r="C5002" t="str">
            <v>DOSSIER U3L RÉTRÉCI L33 H</v>
          </cell>
          <cell r="D5002" t="str">
            <v>35</v>
          </cell>
          <cell r="E5002">
            <v>397.16</v>
          </cell>
          <cell r="F5002" t="str">
            <v>BACKREST U3L TAPERED W33</v>
          </cell>
        </row>
        <row r="5003">
          <cell r="A5003" t="str">
            <v>5223340 VER2</v>
          </cell>
          <cell r="B5003" t="str">
            <v>5223340 VER2</v>
          </cell>
          <cell r="C5003" t="str">
            <v>DOSSIER S3 RÉTRÉCI L33 H4</v>
          </cell>
          <cell r="D5003" t="str">
            <v>0</v>
          </cell>
          <cell r="E5003">
            <v>896</v>
          </cell>
          <cell r="F5003" t="str">
            <v>BACKREST S3 TAPERED W33 H</v>
          </cell>
        </row>
        <row r="5004">
          <cell r="A5004" t="str">
            <v>5223340 VER2-C</v>
          </cell>
          <cell r="B5004" t="str">
            <v>5223340 VER2-C</v>
          </cell>
          <cell r="C5004" t="str">
            <v>DOSSIER S3 RÉTRÉCI L33 H4</v>
          </cell>
          <cell r="D5004" t="str">
            <v>0</v>
          </cell>
          <cell r="E5004">
            <v>397.16</v>
          </cell>
          <cell r="F5004" t="str">
            <v>BACKREST S3 TAPERED W33 H</v>
          </cell>
        </row>
        <row r="5005">
          <cell r="A5005" t="str">
            <v>5223630 VER2</v>
          </cell>
          <cell r="B5005" t="str">
            <v>5223630 VER2</v>
          </cell>
          <cell r="C5005" t="str">
            <v>DOSSIER S3 RÉTRÉCI L36 H3</v>
          </cell>
          <cell r="D5005" t="str">
            <v>0</v>
          </cell>
          <cell r="E5005">
            <v>896</v>
          </cell>
          <cell r="F5005" t="str">
            <v>BACKREST S3 TAPERED W36 H</v>
          </cell>
        </row>
        <row r="5006">
          <cell r="A5006" t="str">
            <v>5223630 VER2-C</v>
          </cell>
          <cell r="B5006" t="str">
            <v>5223630 VER2-C</v>
          </cell>
          <cell r="C5006" t="str">
            <v>DOSSIER S3 RÉTRÉCI L36 H3</v>
          </cell>
          <cell r="D5006" t="str">
            <v>0</v>
          </cell>
          <cell r="E5006">
            <v>397.16</v>
          </cell>
          <cell r="F5006" t="str">
            <v>BACKREST S3 TAPERED W36 H</v>
          </cell>
        </row>
        <row r="5007">
          <cell r="A5007" t="str">
            <v>5223630L</v>
          </cell>
          <cell r="B5007" t="str">
            <v>5223630L</v>
          </cell>
          <cell r="C5007" t="str">
            <v>DOSSIER U3L RÉTRÉCI L36 H</v>
          </cell>
          <cell r="D5007" t="str">
            <v>30</v>
          </cell>
          <cell r="E5007">
            <v>896</v>
          </cell>
          <cell r="F5007" t="str">
            <v>BACKREST U3L TAPERED W36</v>
          </cell>
        </row>
        <row r="5008">
          <cell r="A5008" t="str">
            <v>5223630L-C</v>
          </cell>
          <cell r="B5008" t="str">
            <v>5223630L-C</v>
          </cell>
          <cell r="C5008" t="str">
            <v>DOSSIER U3L RÉTRÉCI L36 H</v>
          </cell>
          <cell r="D5008" t="str">
            <v>30</v>
          </cell>
          <cell r="E5008">
            <v>397.16</v>
          </cell>
          <cell r="F5008" t="str">
            <v>BACKREST U3L TAPERED W36</v>
          </cell>
        </row>
        <row r="5009">
          <cell r="A5009" t="str">
            <v>5223635 VER2</v>
          </cell>
          <cell r="B5009" t="str">
            <v>5223635 VER2</v>
          </cell>
          <cell r="C5009" t="str">
            <v>DOSSIER S3 RÉTRÉCI L36 H3</v>
          </cell>
          <cell r="D5009" t="str">
            <v>5</v>
          </cell>
          <cell r="E5009">
            <v>896</v>
          </cell>
          <cell r="F5009" t="str">
            <v>BACKREST S3 TAPERED W36 H</v>
          </cell>
        </row>
        <row r="5010">
          <cell r="A5010" t="str">
            <v>5223635 VER2-C</v>
          </cell>
          <cell r="B5010" t="str">
            <v>5223635 VER2-C</v>
          </cell>
          <cell r="C5010" t="str">
            <v>DOSSIER S3 RÉTRÉCI L36 H3</v>
          </cell>
          <cell r="D5010" t="str">
            <v>5</v>
          </cell>
          <cell r="E5010">
            <v>397.16</v>
          </cell>
          <cell r="F5010" t="str">
            <v>BACKREST S3 TAPERED W36 H</v>
          </cell>
        </row>
        <row r="5011">
          <cell r="A5011" t="str">
            <v>5223635L</v>
          </cell>
          <cell r="B5011" t="str">
            <v>5223635L</v>
          </cell>
          <cell r="C5011" t="str">
            <v>DOSSIER U3L RÉTRÉCI L36 H</v>
          </cell>
          <cell r="D5011" t="str">
            <v>35</v>
          </cell>
          <cell r="E5011">
            <v>896</v>
          </cell>
          <cell r="F5011" t="str">
            <v>BACKREST U3L TAPERED W36</v>
          </cell>
        </row>
        <row r="5012">
          <cell r="A5012" t="str">
            <v>5223635L-C</v>
          </cell>
          <cell r="B5012" t="str">
            <v>5223635L-C</v>
          </cell>
          <cell r="C5012" t="str">
            <v>DOSSIER U3L RÉTRÉCI L36 H</v>
          </cell>
          <cell r="D5012" t="str">
            <v>35</v>
          </cell>
          <cell r="E5012">
            <v>397.16</v>
          </cell>
          <cell r="F5012" t="str">
            <v>BACKREST U3L TAPERED W36</v>
          </cell>
        </row>
        <row r="5013">
          <cell r="A5013" t="str">
            <v>5223640 VER2</v>
          </cell>
          <cell r="B5013" t="str">
            <v>5223640 VER2</v>
          </cell>
          <cell r="C5013" t="str">
            <v>DOSSIER S3 RÉTRÉCI L36 H4</v>
          </cell>
          <cell r="D5013" t="str">
            <v>0</v>
          </cell>
          <cell r="E5013">
            <v>896</v>
          </cell>
          <cell r="F5013" t="str">
            <v>BACKREST S3 TAPERED W36 H</v>
          </cell>
        </row>
        <row r="5014">
          <cell r="A5014" t="str">
            <v>5223640 VER2-C</v>
          </cell>
          <cell r="B5014" t="str">
            <v>5223640 VER2-C</v>
          </cell>
          <cell r="C5014" t="str">
            <v>DOSSIER S3 RÉTRÉCI L36 H4</v>
          </cell>
          <cell r="D5014" t="str">
            <v>0</v>
          </cell>
          <cell r="E5014">
            <v>397.16</v>
          </cell>
          <cell r="F5014" t="str">
            <v>BACKREST S3 TAPERED W36 H</v>
          </cell>
        </row>
        <row r="5015">
          <cell r="A5015" t="str">
            <v>5223930 VER2</v>
          </cell>
          <cell r="B5015" t="str">
            <v>5223930 VER2</v>
          </cell>
          <cell r="C5015" t="str">
            <v>DOSSIER S3 RÉTRÉCI L39 H3</v>
          </cell>
          <cell r="D5015" t="str">
            <v>0</v>
          </cell>
          <cell r="E5015">
            <v>896</v>
          </cell>
          <cell r="F5015" t="str">
            <v>BACKREST S3 TAPERED W39 H</v>
          </cell>
        </row>
        <row r="5016">
          <cell r="A5016" t="str">
            <v>5223930 VER2-C</v>
          </cell>
          <cell r="B5016" t="str">
            <v>5223930 VER2-C</v>
          </cell>
          <cell r="C5016" t="str">
            <v>DOSSIER S3 RÉTRÉCI L39 H3</v>
          </cell>
          <cell r="D5016" t="str">
            <v>0</v>
          </cell>
          <cell r="E5016">
            <v>397.16</v>
          </cell>
          <cell r="F5016" t="str">
            <v>BACKREST S3 TAPERED W39 H</v>
          </cell>
        </row>
        <row r="5017">
          <cell r="A5017" t="str">
            <v>5223930L</v>
          </cell>
          <cell r="B5017" t="str">
            <v>5223930L</v>
          </cell>
          <cell r="C5017" t="str">
            <v>DOSSIER U3L RÉTRÉCI L39 H</v>
          </cell>
          <cell r="D5017" t="str">
            <v>30</v>
          </cell>
          <cell r="E5017">
            <v>896</v>
          </cell>
          <cell r="F5017" t="str">
            <v>BACKREST U3L TAPERED W39</v>
          </cell>
        </row>
        <row r="5018">
          <cell r="A5018" t="str">
            <v>5223930L-C</v>
          </cell>
          <cell r="B5018" t="str">
            <v>5223930L-C</v>
          </cell>
          <cell r="C5018" t="str">
            <v>DOSSIER U3L RÉTRÉCI L39 H</v>
          </cell>
          <cell r="D5018" t="str">
            <v>30</v>
          </cell>
          <cell r="E5018">
            <v>397.16</v>
          </cell>
          <cell r="F5018" t="str">
            <v>BACKREST U3L TAPERED W39</v>
          </cell>
        </row>
        <row r="5019">
          <cell r="A5019" t="str">
            <v>5223935 VER2</v>
          </cell>
          <cell r="B5019" t="str">
            <v>5223935 VER2</v>
          </cell>
          <cell r="C5019" t="str">
            <v>DOSSIER S3 RÉTRÉCI L39 H3</v>
          </cell>
          <cell r="D5019" t="str">
            <v>5</v>
          </cell>
          <cell r="E5019">
            <v>896</v>
          </cell>
          <cell r="F5019" t="str">
            <v>BACKREST S3 TAPERED W39 H</v>
          </cell>
        </row>
        <row r="5020">
          <cell r="A5020" t="str">
            <v>5223935 VER2-C</v>
          </cell>
          <cell r="B5020" t="str">
            <v>5223935 VER2-C</v>
          </cell>
          <cell r="C5020" t="str">
            <v>DOSSIER S3 RÉTRÉCI L39 H3</v>
          </cell>
          <cell r="D5020" t="str">
            <v>5</v>
          </cell>
          <cell r="E5020">
            <v>397.16</v>
          </cell>
          <cell r="F5020" t="str">
            <v>BACKREST S3 TAPERED W39 H</v>
          </cell>
        </row>
        <row r="5021">
          <cell r="A5021" t="str">
            <v>5223935L</v>
          </cell>
          <cell r="B5021" t="str">
            <v>5223935L</v>
          </cell>
          <cell r="C5021" t="str">
            <v>DOSSIER U3L RÉTRÉCI L39 H</v>
          </cell>
          <cell r="D5021" t="str">
            <v>35</v>
          </cell>
          <cell r="E5021">
            <v>896</v>
          </cell>
          <cell r="F5021" t="str">
            <v>BACKREST U3L TAPERED W39</v>
          </cell>
        </row>
        <row r="5022">
          <cell r="A5022" t="str">
            <v>5223935L-C</v>
          </cell>
          <cell r="B5022" t="str">
            <v>5223935L-C</v>
          </cell>
          <cell r="C5022" t="str">
            <v>DOSSIER U3L RÉTRÉCI L39 H</v>
          </cell>
          <cell r="D5022" t="str">
            <v>35</v>
          </cell>
          <cell r="E5022">
            <v>397.16</v>
          </cell>
          <cell r="F5022" t="str">
            <v>BACKREST U3L TAPERED W39</v>
          </cell>
        </row>
        <row r="5023">
          <cell r="A5023" t="str">
            <v>5223940 VER2</v>
          </cell>
          <cell r="B5023" t="str">
            <v>5223940 VER2</v>
          </cell>
          <cell r="C5023" t="str">
            <v>DOSSIER S3 RÉTRÉCI L39 H4</v>
          </cell>
          <cell r="D5023" t="str">
            <v>0</v>
          </cell>
          <cell r="E5023">
            <v>896</v>
          </cell>
          <cell r="F5023" t="str">
            <v>BACKREST S3 TAPERED W39 H</v>
          </cell>
        </row>
        <row r="5024">
          <cell r="A5024" t="str">
            <v>5223940 VER2-C</v>
          </cell>
          <cell r="B5024" t="str">
            <v>5223940 VER2-C</v>
          </cell>
          <cell r="C5024" t="str">
            <v>DOSSIER S3 RÉTRÉCI L39 H4</v>
          </cell>
          <cell r="D5024" t="str">
            <v>0</v>
          </cell>
          <cell r="E5024">
            <v>397.16</v>
          </cell>
          <cell r="F5024" t="str">
            <v>BACKREST S3 TAPERED W39 H</v>
          </cell>
        </row>
        <row r="5025">
          <cell r="A5025" t="str">
            <v>5224230 VER2</v>
          </cell>
          <cell r="B5025" t="str">
            <v>5224230 VER2</v>
          </cell>
          <cell r="C5025" t="str">
            <v>DOSSIER S3 RÉTRÉCI L42 H3</v>
          </cell>
          <cell r="D5025" t="str">
            <v>0</v>
          </cell>
          <cell r="E5025">
            <v>896</v>
          </cell>
          <cell r="F5025" t="str">
            <v>BACKREST S3 TAPERED W42 H</v>
          </cell>
        </row>
        <row r="5026">
          <cell r="A5026" t="str">
            <v>5224230 VER2-C</v>
          </cell>
          <cell r="B5026" t="str">
            <v>5224230 VER2-C</v>
          </cell>
          <cell r="C5026" t="str">
            <v>DOSSIER S3 RÉTRÉCI L42 H3</v>
          </cell>
          <cell r="D5026" t="str">
            <v>0</v>
          </cell>
          <cell r="E5026">
            <v>397.16</v>
          </cell>
          <cell r="F5026" t="str">
            <v>BACKREST S3 TAPERED W42 H</v>
          </cell>
        </row>
        <row r="5027">
          <cell r="A5027" t="str">
            <v>5224230L</v>
          </cell>
          <cell r="B5027" t="str">
            <v>5224230L</v>
          </cell>
          <cell r="C5027" t="str">
            <v>DOSSIER U3L RÉTRÉCI L42 H</v>
          </cell>
          <cell r="D5027" t="str">
            <v>30</v>
          </cell>
          <cell r="E5027">
            <v>896</v>
          </cell>
          <cell r="F5027" t="str">
            <v>BACKREST U3L TAPERED W42</v>
          </cell>
        </row>
        <row r="5028">
          <cell r="A5028" t="str">
            <v>5224230L-C</v>
          </cell>
          <cell r="B5028" t="str">
            <v>5224230L-C</v>
          </cell>
          <cell r="C5028" t="str">
            <v>DOSSIER U3L RÉTRÉCI L42 H</v>
          </cell>
          <cell r="D5028" t="str">
            <v>30</v>
          </cell>
          <cell r="E5028">
            <v>397.16</v>
          </cell>
          <cell r="F5028" t="str">
            <v>BACKREST U3L TAPERED W42</v>
          </cell>
        </row>
        <row r="5029">
          <cell r="A5029" t="str">
            <v>5224235 VER2</v>
          </cell>
          <cell r="B5029" t="str">
            <v>5224235 VER2</v>
          </cell>
          <cell r="C5029" t="str">
            <v>DOSSIER S3 RÉTRÉCI L42 H3</v>
          </cell>
          <cell r="D5029" t="str">
            <v>5</v>
          </cell>
          <cell r="E5029">
            <v>896</v>
          </cell>
          <cell r="F5029" t="str">
            <v>BACKREST S3 TAPERED W42 H</v>
          </cell>
        </row>
        <row r="5030">
          <cell r="A5030" t="str">
            <v>5224235 VER2-C</v>
          </cell>
          <cell r="B5030" t="str">
            <v>5224235 VER2-C</v>
          </cell>
          <cell r="C5030" t="str">
            <v>DOSSIER S3 RÉTRÉCI L42 H3</v>
          </cell>
          <cell r="D5030" t="str">
            <v>5</v>
          </cell>
          <cell r="E5030">
            <v>397.16</v>
          </cell>
          <cell r="F5030" t="str">
            <v>BACKREST S3 TAPERED W42 H</v>
          </cell>
        </row>
        <row r="5031">
          <cell r="A5031" t="str">
            <v>5224235L</v>
          </cell>
          <cell r="B5031" t="str">
            <v>5224235L</v>
          </cell>
          <cell r="C5031" t="str">
            <v>DOSSIER U3L RÉTRÉCI L42 H</v>
          </cell>
          <cell r="D5031" t="str">
            <v>35</v>
          </cell>
          <cell r="E5031">
            <v>896</v>
          </cell>
          <cell r="F5031" t="str">
            <v>BACKREST U3L TAPERED W42</v>
          </cell>
        </row>
        <row r="5032">
          <cell r="A5032" t="str">
            <v>5224235L-C</v>
          </cell>
          <cell r="B5032" t="str">
            <v>5224235L-C</v>
          </cell>
          <cell r="C5032" t="str">
            <v>DOSSIER U3L RÉTRÉCI L42 H</v>
          </cell>
          <cell r="D5032" t="str">
            <v>35</v>
          </cell>
          <cell r="E5032">
            <v>397.16</v>
          </cell>
          <cell r="F5032" t="str">
            <v>BACKREST U3L TAPERED W42</v>
          </cell>
        </row>
        <row r="5033">
          <cell r="A5033" t="str">
            <v>5224240 VER2</v>
          </cell>
          <cell r="B5033" t="str">
            <v>5224240 VER2</v>
          </cell>
          <cell r="C5033" t="str">
            <v>DOSSIER S3 RÉTRÉCI L42 H4</v>
          </cell>
          <cell r="D5033" t="str">
            <v>0</v>
          </cell>
          <cell r="E5033">
            <v>896</v>
          </cell>
          <cell r="F5033" t="str">
            <v>BACKREST S3 TAPERED W42 H</v>
          </cell>
        </row>
        <row r="5034">
          <cell r="A5034" t="str">
            <v>5224240 VER2-C</v>
          </cell>
          <cell r="B5034" t="str">
            <v>5224240 VER2-C</v>
          </cell>
          <cell r="C5034" t="str">
            <v>DOSSIER S3 RÉTRÉCI L42 H4</v>
          </cell>
          <cell r="D5034" t="str">
            <v>0</v>
          </cell>
          <cell r="E5034">
            <v>397.16</v>
          </cell>
          <cell r="F5034" t="str">
            <v>BACKREST S3 TAPERED W42 H</v>
          </cell>
        </row>
        <row r="5035">
          <cell r="A5035" t="str">
            <v>5224530 VER2</v>
          </cell>
          <cell r="B5035" t="str">
            <v>5224530 VER2</v>
          </cell>
          <cell r="C5035" t="str">
            <v>DOSSIER S3 RÉTRÉCI L45 H3</v>
          </cell>
          <cell r="D5035" t="str">
            <v>0</v>
          </cell>
          <cell r="E5035">
            <v>896</v>
          </cell>
          <cell r="F5035" t="str">
            <v>BACKREST S3 TAPERED W45 H</v>
          </cell>
        </row>
        <row r="5036">
          <cell r="A5036" t="str">
            <v>5224530 VER2-C</v>
          </cell>
          <cell r="B5036" t="str">
            <v>5224530 VER2-C</v>
          </cell>
          <cell r="C5036" t="str">
            <v>DOSSIER S3 RÉTRÉCI L45 H3</v>
          </cell>
          <cell r="D5036" t="str">
            <v>0</v>
          </cell>
          <cell r="E5036">
            <v>397.16</v>
          </cell>
          <cell r="F5036" t="str">
            <v>BACKREST S3 TAPERED W45 H</v>
          </cell>
        </row>
        <row r="5037">
          <cell r="A5037" t="str">
            <v>5224530L</v>
          </cell>
          <cell r="B5037" t="str">
            <v>5224530L</v>
          </cell>
          <cell r="C5037" t="str">
            <v>DOSSIER U3L RÉTRÉCI L45 H</v>
          </cell>
          <cell r="D5037" t="str">
            <v>30</v>
          </cell>
          <cell r="E5037">
            <v>896</v>
          </cell>
          <cell r="F5037" t="str">
            <v>BACKREST U3L TAPERED W45</v>
          </cell>
        </row>
        <row r="5038">
          <cell r="A5038" t="str">
            <v>5224530L-C</v>
          </cell>
          <cell r="B5038" t="str">
            <v>5224530L-C</v>
          </cell>
          <cell r="C5038" t="str">
            <v>DOSSIER U3L RÉTRÉCI L45 H</v>
          </cell>
          <cell r="D5038" t="str">
            <v>30</v>
          </cell>
          <cell r="E5038">
            <v>397.16</v>
          </cell>
          <cell r="F5038" t="str">
            <v>BACKREST U3L TAPERED W45</v>
          </cell>
        </row>
        <row r="5039">
          <cell r="A5039" t="str">
            <v>5224535 VER2</v>
          </cell>
          <cell r="B5039" t="str">
            <v>5224535 VER2</v>
          </cell>
          <cell r="C5039" t="str">
            <v>DOSSIER S3 RÉTRÉCI L45 H3</v>
          </cell>
          <cell r="D5039" t="str">
            <v>5</v>
          </cell>
          <cell r="E5039">
            <v>896</v>
          </cell>
          <cell r="F5039" t="str">
            <v>BACKREST S3 TAPERED W45 H</v>
          </cell>
        </row>
        <row r="5040">
          <cell r="A5040" t="str">
            <v>5224535 VER2-C</v>
          </cell>
          <cell r="B5040" t="str">
            <v>5224535 VER2-C</v>
          </cell>
          <cell r="C5040" t="str">
            <v>DOSSIER S3 RÉTRÉCI L45 H3</v>
          </cell>
          <cell r="D5040" t="str">
            <v>5</v>
          </cell>
          <cell r="E5040">
            <v>397.16</v>
          </cell>
          <cell r="F5040" t="str">
            <v>BACKREST S3 TAPERED W45 H</v>
          </cell>
        </row>
        <row r="5041">
          <cell r="A5041" t="str">
            <v>5224535L</v>
          </cell>
          <cell r="B5041" t="str">
            <v>5224535L</v>
          </cell>
          <cell r="C5041" t="str">
            <v>DOSSIER U3L RÉTRÉCI L45 H</v>
          </cell>
          <cell r="D5041" t="str">
            <v>35</v>
          </cell>
          <cell r="E5041">
            <v>896</v>
          </cell>
          <cell r="F5041" t="str">
            <v>BACKREST U3L TAPERED W45</v>
          </cell>
        </row>
        <row r="5042">
          <cell r="A5042" t="str">
            <v>5224535L-C</v>
          </cell>
          <cell r="B5042" t="str">
            <v>5224535L-C</v>
          </cell>
          <cell r="C5042" t="str">
            <v>DOSSIER U3L RÉTRÉCI L45 H</v>
          </cell>
          <cell r="D5042" t="str">
            <v>35</v>
          </cell>
          <cell r="E5042">
            <v>397.16</v>
          </cell>
          <cell r="F5042" t="str">
            <v>BACKREST U3L TAPERED W45</v>
          </cell>
        </row>
        <row r="5043">
          <cell r="A5043" t="str">
            <v>5224540 VER2</v>
          </cell>
          <cell r="B5043" t="str">
            <v>5224540 VER2</v>
          </cell>
          <cell r="C5043" t="str">
            <v>DOSSIER S3 RÉTRÉCI L45 H4</v>
          </cell>
          <cell r="D5043" t="str">
            <v>0</v>
          </cell>
          <cell r="E5043">
            <v>896</v>
          </cell>
          <cell r="F5043" t="str">
            <v>BACKREST S3 TAPERED W45 H</v>
          </cell>
        </row>
        <row r="5044">
          <cell r="A5044" t="str">
            <v>5224540 VER2-C</v>
          </cell>
          <cell r="B5044" t="str">
            <v>5224540 VER2-C</v>
          </cell>
          <cell r="C5044" t="str">
            <v>DOSSIER S3 RÉTRÉCI L45 H4</v>
          </cell>
          <cell r="D5044" t="str">
            <v>0</v>
          </cell>
          <cell r="E5044">
            <v>397.16</v>
          </cell>
          <cell r="F5044" t="str">
            <v>BACKREST S3 TAPERED W45 H</v>
          </cell>
        </row>
        <row r="5045">
          <cell r="A5045" t="str">
            <v>5225030 VER2</v>
          </cell>
          <cell r="B5045" t="str">
            <v>5225030 VER2</v>
          </cell>
          <cell r="C5045" t="str">
            <v>DOSSIER S3 RÉTRÉCI L50 H3</v>
          </cell>
          <cell r="D5045" t="str">
            <v>5</v>
          </cell>
          <cell r="E5045">
            <v>896</v>
          </cell>
          <cell r="F5045" t="str">
            <v>BACKREST S3 TAPERED W50 H</v>
          </cell>
        </row>
        <row r="5046">
          <cell r="A5046" t="str">
            <v>5225030 VER2-C</v>
          </cell>
          <cell r="B5046" t="str">
            <v>5225030 VER2-C</v>
          </cell>
          <cell r="C5046" t="str">
            <v>DOSSIER S3 RÉTRÉCI L50 H3</v>
          </cell>
          <cell r="D5046" t="str">
            <v>5</v>
          </cell>
          <cell r="E5046">
            <v>397.16</v>
          </cell>
          <cell r="F5046" t="str">
            <v>BACKREST S3 TAPERED W50 H</v>
          </cell>
        </row>
        <row r="5047">
          <cell r="A5047" t="str">
            <v>5225035 VER2</v>
          </cell>
          <cell r="B5047" t="str">
            <v>5225035 VER2</v>
          </cell>
          <cell r="C5047" t="str">
            <v>DOSSIER S3 RÉTRÉCI L50 H3</v>
          </cell>
          <cell r="D5047" t="str">
            <v>5</v>
          </cell>
          <cell r="E5047">
            <v>896</v>
          </cell>
          <cell r="F5047" t="str">
            <v>BACKREST S3 TAPERED W50 H</v>
          </cell>
        </row>
        <row r="5048">
          <cell r="A5048" t="str">
            <v>5225035 VER2-C</v>
          </cell>
          <cell r="B5048" t="str">
            <v>5225035 VER2-C</v>
          </cell>
          <cell r="C5048" t="str">
            <v>DOSSIER S3 RÉTRÉCI L50 H3</v>
          </cell>
          <cell r="D5048" t="str">
            <v>5</v>
          </cell>
          <cell r="E5048">
            <v>397.16</v>
          </cell>
          <cell r="F5048" t="str">
            <v>BACKREST S3 TAPERED W50 H</v>
          </cell>
        </row>
        <row r="5049">
          <cell r="A5049" t="str">
            <v>5225040 VER2</v>
          </cell>
          <cell r="B5049" t="str">
            <v>5225040 VER2</v>
          </cell>
          <cell r="C5049" t="str">
            <v>DOSSIER S3 RÉTRÉCI L50 H4</v>
          </cell>
          <cell r="D5049" t="str">
            <v>0</v>
          </cell>
          <cell r="E5049">
            <v>896</v>
          </cell>
          <cell r="F5049" t="str">
            <v>BACKREST S3 TAPERED W50 H</v>
          </cell>
        </row>
        <row r="5050">
          <cell r="A5050" t="str">
            <v>5225040 VER2-C</v>
          </cell>
          <cell r="B5050" t="str">
            <v>5225040 VER2-C</v>
          </cell>
          <cell r="C5050" t="str">
            <v>DOSSIER S3 RÉTRÉCI L50 H4</v>
          </cell>
          <cell r="D5050" t="str">
            <v>0</v>
          </cell>
          <cell r="E5050">
            <v>397.16</v>
          </cell>
          <cell r="F5050" t="str">
            <v>BACKREST S3 TAPERED W50 H</v>
          </cell>
        </row>
        <row r="5051">
          <cell r="A5051" t="str">
            <v>5232417BL</v>
          </cell>
          <cell r="B5051" t="str">
            <v>5232417BL</v>
          </cell>
          <cell r="C5051" t="str">
            <v>DOSSIER B3 NOIR L24 H20-2</v>
          </cell>
          <cell r="D5051" t="str">
            <v>8 CPL</v>
          </cell>
          <cell r="E5051">
            <v>564</v>
          </cell>
          <cell r="F5051" t="str">
            <v>BACKREST B3 BLACK W24 H20</v>
          </cell>
        </row>
        <row r="5052">
          <cell r="A5052" t="str">
            <v>5232417BL-C</v>
          </cell>
          <cell r="B5052" t="str">
            <v>5232417BL-C</v>
          </cell>
          <cell r="C5052" t="str">
            <v>DOSSIER B3 NOIR L24 H20-2</v>
          </cell>
          <cell r="D5052" t="str">
            <v>8 CPL</v>
          </cell>
          <cell r="E5052" t="e">
            <v>#N/A</v>
          </cell>
          <cell r="F5052" t="str">
            <v>BACKREST B3 BLACK W24 H20</v>
          </cell>
        </row>
        <row r="5053">
          <cell r="A5053" t="str">
            <v>5232417-C</v>
          </cell>
          <cell r="B5053" t="str">
            <v>5232417-C</v>
          </cell>
          <cell r="C5053" t="str">
            <v>DOSSIER B3 BLEU L24 H20-2</v>
          </cell>
          <cell r="D5053" t="str">
            <v>8 CPL</v>
          </cell>
          <cell r="E5053" t="e">
            <v>#N/A</v>
          </cell>
          <cell r="F5053" t="str">
            <v>BACKREST B3 BLUE W24 H20-</v>
          </cell>
        </row>
        <row r="5054">
          <cell r="A5054" t="str">
            <v>5232418BL</v>
          </cell>
          <cell r="B5054" t="str">
            <v>5232418BL</v>
          </cell>
          <cell r="C5054" t="str">
            <v>DOSSIER B3 NOIR L24 H27-3</v>
          </cell>
          <cell r="D5054" t="str">
            <v>5 CPL</v>
          </cell>
          <cell r="E5054">
            <v>564</v>
          </cell>
          <cell r="F5054" t="str">
            <v>BACKREST B3 BLACK W24 H27</v>
          </cell>
        </row>
        <row r="5055">
          <cell r="A5055" t="str">
            <v>5232418BL-C</v>
          </cell>
          <cell r="B5055" t="str">
            <v>5232418BL-C</v>
          </cell>
          <cell r="C5055" t="str">
            <v>DOSSIER B3 NOIR L24 H27-3</v>
          </cell>
          <cell r="D5055" t="str">
            <v>5 CPL</v>
          </cell>
          <cell r="E5055" t="e">
            <v>#N/A</v>
          </cell>
          <cell r="F5055" t="str">
            <v>BACKREST B3 BLACK W24 H27</v>
          </cell>
        </row>
        <row r="5056">
          <cell r="A5056" t="str">
            <v>5232418-C</v>
          </cell>
          <cell r="B5056" t="str">
            <v>5232418-C</v>
          </cell>
          <cell r="C5056" t="str">
            <v>DOSSIER B3 BLEU L24 H27-3</v>
          </cell>
          <cell r="D5056" t="str">
            <v>5 CPL</v>
          </cell>
          <cell r="E5056" t="e">
            <v>#N/A</v>
          </cell>
          <cell r="F5056" t="str">
            <v>BACKREST B3 BLUE W24 H27-</v>
          </cell>
        </row>
        <row r="5057">
          <cell r="A5057" t="str">
            <v>5232717BL</v>
          </cell>
          <cell r="B5057" t="str">
            <v>5232717BL</v>
          </cell>
          <cell r="C5057" t="str">
            <v>DOSSIER B3 NOIR L27 H20-2</v>
          </cell>
          <cell r="D5057" t="str">
            <v>8 CPL</v>
          </cell>
          <cell r="E5057">
            <v>564</v>
          </cell>
          <cell r="F5057" t="str">
            <v>BACKREST B3 BLACK W27 H20</v>
          </cell>
        </row>
        <row r="5058">
          <cell r="A5058" t="str">
            <v>5232717BL-C</v>
          </cell>
          <cell r="B5058" t="str">
            <v>5232717BL-C</v>
          </cell>
          <cell r="C5058" t="str">
            <v>DOSSIER B3 NOIR L27 H20-2</v>
          </cell>
          <cell r="D5058" t="str">
            <v>8 CPL</v>
          </cell>
          <cell r="E5058" t="e">
            <v>#N/A</v>
          </cell>
          <cell r="F5058" t="str">
            <v>BACKREST B3 BLACK W27 H20</v>
          </cell>
        </row>
        <row r="5059">
          <cell r="A5059" t="str">
            <v>5232717-C</v>
          </cell>
          <cell r="B5059" t="str">
            <v>5232717-C</v>
          </cell>
          <cell r="C5059" t="str">
            <v>DOSSIER B3 BLEU L27 H20-2</v>
          </cell>
          <cell r="D5059" t="str">
            <v>8 CPL</v>
          </cell>
          <cell r="E5059" t="e">
            <v>#N/A</v>
          </cell>
          <cell r="F5059" t="str">
            <v>BACKREST B3 BLUE W27 H20-</v>
          </cell>
        </row>
        <row r="5060">
          <cell r="A5060" t="str">
            <v>5232718BL</v>
          </cell>
          <cell r="B5060" t="str">
            <v>5232718BL</v>
          </cell>
          <cell r="C5060" t="str">
            <v>DOSSIER B3 NOIR L27 H27-3</v>
          </cell>
          <cell r="D5060" t="str">
            <v>5 CPL</v>
          </cell>
          <cell r="E5060">
            <v>564</v>
          </cell>
          <cell r="F5060" t="str">
            <v>BACKREST B3 BLACK W27 H27</v>
          </cell>
        </row>
        <row r="5061">
          <cell r="A5061" t="str">
            <v>5232718BL-C</v>
          </cell>
          <cell r="B5061" t="str">
            <v>5232718BL-C</v>
          </cell>
          <cell r="C5061" t="str">
            <v>DOSSIER B3 NOIR L27 H27-3</v>
          </cell>
          <cell r="D5061" t="str">
            <v>5 CPL</v>
          </cell>
          <cell r="E5061" t="e">
            <v>#N/A</v>
          </cell>
          <cell r="F5061" t="str">
            <v>BACKREST B3 BLACK W27 H27</v>
          </cell>
        </row>
        <row r="5062">
          <cell r="A5062" t="str">
            <v>5232718-C</v>
          </cell>
          <cell r="B5062" t="str">
            <v>5232718-C</v>
          </cell>
          <cell r="C5062" t="str">
            <v>DOSSIER B3 BLEU L27 H27-3</v>
          </cell>
          <cell r="D5062" t="str">
            <v>5 CPL</v>
          </cell>
          <cell r="E5062" t="e">
            <v>#N/A</v>
          </cell>
          <cell r="F5062" t="str">
            <v>BACKREST B3 BLUE W27 H27-</v>
          </cell>
        </row>
        <row r="5063">
          <cell r="A5063" t="str">
            <v>5232725 VER2</v>
          </cell>
          <cell r="B5063" t="str">
            <v>5232725 VER2</v>
          </cell>
          <cell r="C5063" t="str">
            <v>DOSSIER S3 CPL L 27 H 25</v>
          </cell>
          <cell r="D5063" t="str">
            <v xml:space="preserve"> </v>
          </cell>
          <cell r="E5063">
            <v>628</v>
          </cell>
          <cell r="F5063" t="str">
            <v>BACKREST S3 CPL W 27 H 25</v>
          </cell>
        </row>
        <row r="5064">
          <cell r="A5064" t="str">
            <v>5232725 VER2-C</v>
          </cell>
          <cell r="B5064" t="str">
            <v>5232725 VER2-C</v>
          </cell>
          <cell r="C5064" t="str">
            <v>DOSSIER S3 CPL L 27 H 25</v>
          </cell>
          <cell r="D5064" t="str">
            <v xml:space="preserve"> </v>
          </cell>
          <cell r="E5064" t="e">
            <v>#N/A</v>
          </cell>
          <cell r="F5064" t="str">
            <v>BACKREST S3 CPL W 27 H 25</v>
          </cell>
        </row>
        <row r="5065">
          <cell r="A5065" t="str">
            <v>5232730 VER2</v>
          </cell>
          <cell r="B5065" t="str">
            <v>5232730 VER2</v>
          </cell>
          <cell r="C5065" t="str">
            <v>DOSSIER S3 CPL L27 H30</v>
          </cell>
          <cell r="D5065" t="str">
            <v xml:space="preserve"> </v>
          </cell>
          <cell r="E5065">
            <v>626</v>
          </cell>
          <cell r="F5065" t="str">
            <v>BACKREST S3 CPL W27 H30</v>
          </cell>
        </row>
        <row r="5066">
          <cell r="A5066" t="str">
            <v>5232730 VER2-C</v>
          </cell>
          <cell r="B5066" t="str">
            <v>5232730 VER2-C</v>
          </cell>
          <cell r="C5066" t="str">
            <v>DOSSIER S3 CPL L27 H30</v>
          </cell>
          <cell r="D5066" t="str">
            <v xml:space="preserve"> </v>
          </cell>
          <cell r="E5066" t="e">
            <v>#N/A</v>
          </cell>
          <cell r="F5066" t="str">
            <v>BACKREST S3 CPL W27 H30</v>
          </cell>
        </row>
        <row r="5067">
          <cell r="A5067" t="str">
            <v>5232735 VER2</v>
          </cell>
          <cell r="B5067" t="str">
            <v>5232735 VER2</v>
          </cell>
          <cell r="C5067" t="str">
            <v>DOSSIER S3 CPL L 27 H 35</v>
          </cell>
          <cell r="D5067" t="str">
            <v xml:space="preserve"> </v>
          </cell>
          <cell r="E5067">
            <v>628</v>
          </cell>
          <cell r="F5067" t="str">
            <v>BACKREST S3 CPL W 27 H 35</v>
          </cell>
        </row>
        <row r="5068">
          <cell r="A5068" t="str">
            <v>5232735 VER2-C</v>
          </cell>
          <cell r="B5068" t="str">
            <v>5232735 VER2-C</v>
          </cell>
          <cell r="C5068" t="str">
            <v>DOSSIER S3 CPL L 27 H 35</v>
          </cell>
          <cell r="D5068" t="str">
            <v xml:space="preserve"> </v>
          </cell>
          <cell r="E5068" t="e">
            <v>#N/A</v>
          </cell>
          <cell r="F5068" t="str">
            <v>BACKREST S3 CPL W 27 H 35</v>
          </cell>
        </row>
        <row r="5069">
          <cell r="A5069" t="str">
            <v>5232740 VER2</v>
          </cell>
          <cell r="B5069" t="str">
            <v>5232740 VER2</v>
          </cell>
          <cell r="C5069" t="str">
            <v>DOSSIER S3 CPL L 27 H 40</v>
          </cell>
          <cell r="D5069" t="str">
            <v xml:space="preserve"> </v>
          </cell>
          <cell r="E5069">
            <v>628</v>
          </cell>
          <cell r="F5069" t="str">
            <v>BACKREST S3 CPL W 27 H 40</v>
          </cell>
        </row>
        <row r="5070">
          <cell r="A5070" t="str">
            <v>5232740 VER2-C</v>
          </cell>
          <cell r="B5070" t="str">
            <v>5232740 VER2-C</v>
          </cell>
          <cell r="C5070" t="str">
            <v>DOSSIER S3 CPL L 27 H 40</v>
          </cell>
          <cell r="D5070" t="str">
            <v xml:space="preserve"> </v>
          </cell>
          <cell r="E5070" t="e">
            <v>#N/A</v>
          </cell>
          <cell r="F5070" t="str">
            <v>BACKREST S3 CPL W 27 H 40</v>
          </cell>
        </row>
        <row r="5071">
          <cell r="A5071" t="str">
            <v>5233017BL</v>
          </cell>
          <cell r="B5071" t="str">
            <v>5233017BL</v>
          </cell>
          <cell r="C5071" t="str">
            <v>DOSSIER B3 NOIR L30 H20-2</v>
          </cell>
          <cell r="D5071" t="str">
            <v>8 CPL</v>
          </cell>
          <cell r="E5071">
            <v>564</v>
          </cell>
          <cell r="F5071" t="str">
            <v>BACKREST B3 BLACK W30 H20</v>
          </cell>
        </row>
        <row r="5072">
          <cell r="A5072" t="str">
            <v>5233017BL-C</v>
          </cell>
          <cell r="B5072" t="str">
            <v>5233017BL-C</v>
          </cell>
          <cell r="C5072" t="str">
            <v>DOSSIER B3 NOIR L30 H20-2</v>
          </cell>
          <cell r="D5072" t="str">
            <v>8 CPL</v>
          </cell>
          <cell r="E5072" t="e">
            <v>#N/A</v>
          </cell>
          <cell r="F5072" t="str">
            <v>BACKREST B3 BLACK W30 H20</v>
          </cell>
        </row>
        <row r="5073">
          <cell r="A5073" t="str">
            <v>5233017-C</v>
          </cell>
          <cell r="B5073" t="str">
            <v>5233017-C</v>
          </cell>
          <cell r="C5073" t="str">
            <v>DOSSIER B3 BLEU L30 H20-2</v>
          </cell>
          <cell r="D5073" t="str">
            <v>8 CPL</v>
          </cell>
          <cell r="E5073" t="e">
            <v>#N/A</v>
          </cell>
          <cell r="F5073" t="str">
            <v>BACKREST B3 BLUE W30 H20-</v>
          </cell>
        </row>
        <row r="5074">
          <cell r="A5074" t="str">
            <v>5233018BL</v>
          </cell>
          <cell r="B5074" t="str">
            <v>5233018BL</v>
          </cell>
          <cell r="C5074" t="str">
            <v>DOSSIER B3 NOIR L30 H27-3</v>
          </cell>
          <cell r="D5074" t="str">
            <v>5 CPL</v>
          </cell>
          <cell r="E5074">
            <v>564</v>
          </cell>
          <cell r="F5074" t="str">
            <v>BACKREST B3 BLACK W30 H27</v>
          </cell>
        </row>
        <row r="5075">
          <cell r="A5075" t="str">
            <v>5233018BL-C</v>
          </cell>
          <cell r="B5075" t="str">
            <v>5233018BL-C</v>
          </cell>
          <cell r="C5075" t="str">
            <v>DOSSIER B3 NOIR L30 H27-3</v>
          </cell>
          <cell r="D5075" t="str">
            <v>5 CPL</v>
          </cell>
          <cell r="E5075" t="e">
            <v>#N/A</v>
          </cell>
          <cell r="F5075" t="str">
            <v>BACKREST B3 BLACK W30 H27</v>
          </cell>
        </row>
        <row r="5076">
          <cell r="A5076" t="str">
            <v>5233018-C</v>
          </cell>
          <cell r="B5076" t="str">
            <v>5233018-C</v>
          </cell>
          <cell r="C5076" t="str">
            <v>DOSSIER B3 BLEU L30 H27-3</v>
          </cell>
          <cell r="D5076" t="str">
            <v>5 CPL</v>
          </cell>
          <cell r="E5076" t="e">
            <v>#N/A</v>
          </cell>
          <cell r="F5076" t="str">
            <v>BACKREST B3 BLUE W30 H27-</v>
          </cell>
        </row>
        <row r="5077">
          <cell r="A5077" t="str">
            <v>5233020 VER2</v>
          </cell>
          <cell r="B5077" t="str">
            <v>5233020 VER2</v>
          </cell>
          <cell r="C5077" t="str">
            <v>DOSSIER S3 CPL L30 H20</v>
          </cell>
          <cell r="D5077" t="str">
            <v xml:space="preserve"> </v>
          </cell>
          <cell r="E5077">
            <v>626</v>
          </cell>
          <cell r="F5077" t="str">
            <v>BACKREST S3 CPL W 30 H 20</v>
          </cell>
        </row>
        <row r="5078">
          <cell r="A5078" t="str">
            <v>5233020 VER2-C</v>
          </cell>
          <cell r="B5078" t="str">
            <v>5233020 VER2-C</v>
          </cell>
          <cell r="C5078" t="str">
            <v>DOSSIER S3 CPL L30 H20</v>
          </cell>
          <cell r="D5078" t="str">
            <v xml:space="preserve"> </v>
          </cell>
          <cell r="E5078" t="e">
            <v>#N/A</v>
          </cell>
          <cell r="F5078" t="str">
            <v>BACKREST S3 CPL W 30 H 20</v>
          </cell>
        </row>
        <row r="5079">
          <cell r="A5079" t="str">
            <v>5233025 VER2</v>
          </cell>
          <cell r="B5079" t="str">
            <v>5233025 VER2</v>
          </cell>
          <cell r="C5079" t="str">
            <v>DOSSIER S3 CPL L30 H25</v>
          </cell>
          <cell r="D5079" t="str">
            <v xml:space="preserve"> </v>
          </cell>
          <cell r="E5079">
            <v>626</v>
          </cell>
          <cell r="F5079" t="str">
            <v>BACKREST S3 CPL W 30 H 25</v>
          </cell>
        </row>
        <row r="5080">
          <cell r="A5080" t="str">
            <v>5233025 VER2-C</v>
          </cell>
          <cell r="B5080" t="str">
            <v>5233025 VER2-C</v>
          </cell>
          <cell r="C5080" t="str">
            <v>DOSSIER S3 CPL L30 H25</v>
          </cell>
          <cell r="D5080" t="str">
            <v xml:space="preserve"> </v>
          </cell>
          <cell r="E5080" t="e">
            <v>#N/A</v>
          </cell>
          <cell r="F5080" t="str">
            <v>BACKREST S3 CPL W 30 H 25</v>
          </cell>
        </row>
        <row r="5081">
          <cell r="A5081" t="str">
            <v>5233030 VER2</v>
          </cell>
          <cell r="B5081" t="str">
            <v>5233030 VER2</v>
          </cell>
          <cell r="C5081" t="str">
            <v>DOSSIER S3 CPL L30 H30</v>
          </cell>
          <cell r="D5081" t="str">
            <v xml:space="preserve"> </v>
          </cell>
          <cell r="E5081">
            <v>626</v>
          </cell>
          <cell r="F5081" t="str">
            <v>BACKREST S3 CPL W 30 H 30</v>
          </cell>
        </row>
        <row r="5082">
          <cell r="A5082" t="str">
            <v>5233030 VER2-C</v>
          </cell>
          <cell r="B5082" t="str">
            <v>5233030 VER2-C</v>
          </cell>
          <cell r="C5082" t="str">
            <v>DOSSIER S3 CPL L30 H30</v>
          </cell>
          <cell r="D5082" t="str">
            <v xml:space="preserve"> </v>
          </cell>
          <cell r="E5082" t="e">
            <v>#N/A</v>
          </cell>
          <cell r="F5082" t="str">
            <v>BACKREST S3 CPL W 30 H 30</v>
          </cell>
        </row>
        <row r="5083">
          <cell r="A5083" t="str">
            <v>5233035 VER2</v>
          </cell>
          <cell r="B5083" t="str">
            <v>5233035 VER2</v>
          </cell>
          <cell r="C5083" t="str">
            <v>DOSSIER S3 CPL L30 H35</v>
          </cell>
          <cell r="D5083" t="str">
            <v xml:space="preserve"> </v>
          </cell>
          <cell r="E5083">
            <v>626</v>
          </cell>
          <cell r="F5083" t="str">
            <v>BACKREST S3 CPL W 30 H 35</v>
          </cell>
        </row>
        <row r="5084">
          <cell r="A5084" t="str">
            <v>5233035 VER2-C</v>
          </cell>
          <cell r="B5084" t="str">
            <v>5233035 VER2-C</v>
          </cell>
          <cell r="C5084" t="str">
            <v>DOSSIER S3 CPL L30 H35</v>
          </cell>
          <cell r="D5084" t="str">
            <v xml:space="preserve"> </v>
          </cell>
          <cell r="E5084" t="e">
            <v>#N/A</v>
          </cell>
          <cell r="F5084" t="str">
            <v>BACKREST S3 CPL W 30 H 35</v>
          </cell>
        </row>
        <row r="5085">
          <cell r="A5085" t="str">
            <v>5233040 VER2</v>
          </cell>
          <cell r="B5085" t="str">
            <v>5233040 VER2</v>
          </cell>
          <cell r="C5085" t="str">
            <v>DOSSIER S3 CPL L30 H40</v>
          </cell>
          <cell r="D5085" t="str">
            <v xml:space="preserve"> </v>
          </cell>
          <cell r="E5085">
            <v>626</v>
          </cell>
          <cell r="F5085" t="str">
            <v>BACKREST S3 CPL W 30 H 40</v>
          </cell>
        </row>
        <row r="5086">
          <cell r="A5086" t="str">
            <v>5233040 VER2-C</v>
          </cell>
          <cell r="B5086" t="str">
            <v>5233040 VER2-C</v>
          </cell>
          <cell r="C5086" t="str">
            <v>DOSSIER S3 CPL L30 H40</v>
          </cell>
          <cell r="D5086" t="str">
            <v xml:space="preserve"> </v>
          </cell>
          <cell r="E5086" t="e">
            <v>#N/A</v>
          </cell>
          <cell r="F5086" t="str">
            <v>BACKREST S3 CPL W 30 H 40</v>
          </cell>
        </row>
        <row r="5087">
          <cell r="A5087" t="str">
            <v>5233045 VER2</v>
          </cell>
          <cell r="B5087" t="str">
            <v>5233045 VER2</v>
          </cell>
          <cell r="C5087" t="str">
            <v>DOSSIER S3 CPL L30 H45</v>
          </cell>
          <cell r="D5087" t="str">
            <v xml:space="preserve"> </v>
          </cell>
          <cell r="E5087">
            <v>626</v>
          </cell>
          <cell r="F5087" t="str">
            <v>BACKREST S3 CPL W 30 H 45</v>
          </cell>
        </row>
        <row r="5088">
          <cell r="A5088" t="str">
            <v>5233045 VER2-C</v>
          </cell>
          <cell r="B5088" t="str">
            <v>5233045 VER2-C</v>
          </cell>
          <cell r="C5088" t="str">
            <v>DOSSIER S3 CPL L30 H45</v>
          </cell>
          <cell r="D5088" t="str">
            <v xml:space="preserve"> </v>
          </cell>
          <cell r="E5088" t="e">
            <v>#N/A</v>
          </cell>
          <cell r="F5088" t="str">
            <v>BACKREST S3 CPL W 30 H 45</v>
          </cell>
        </row>
        <row r="5089">
          <cell r="A5089" t="str">
            <v>5233317BL</v>
          </cell>
          <cell r="B5089" t="str">
            <v>5233317BL</v>
          </cell>
          <cell r="C5089" t="str">
            <v>DOSSIER B3 NOIR L33 H20-2</v>
          </cell>
          <cell r="D5089" t="str">
            <v>8 CPL</v>
          </cell>
          <cell r="E5089">
            <v>564</v>
          </cell>
          <cell r="F5089" t="str">
            <v>BACKREST B3 BLACK W33 H20</v>
          </cell>
        </row>
        <row r="5090">
          <cell r="A5090" t="str">
            <v>5233317BL-C</v>
          </cell>
          <cell r="B5090" t="str">
            <v>5233317BL-C</v>
          </cell>
          <cell r="C5090" t="str">
            <v>DOSSIER B3 NOIR L33 H20-2</v>
          </cell>
          <cell r="D5090" t="str">
            <v>8 CPL</v>
          </cell>
          <cell r="E5090" t="e">
            <v>#N/A</v>
          </cell>
          <cell r="F5090" t="str">
            <v>BACKREST B3 BLACK W33 H20</v>
          </cell>
        </row>
        <row r="5091">
          <cell r="A5091" t="str">
            <v>5233317-C</v>
          </cell>
          <cell r="B5091" t="str">
            <v>5233317-C</v>
          </cell>
          <cell r="C5091" t="str">
            <v>DOSSIER B3 BLEU L33 H20-2</v>
          </cell>
          <cell r="D5091" t="str">
            <v>8 CPL</v>
          </cell>
          <cell r="E5091" t="e">
            <v>#N/A</v>
          </cell>
          <cell r="F5091" t="str">
            <v>BACKREST B3 BLUE W33 H20-</v>
          </cell>
        </row>
        <row r="5092">
          <cell r="A5092" t="str">
            <v>5233318BL</v>
          </cell>
          <cell r="B5092" t="str">
            <v>5233318BL</v>
          </cell>
          <cell r="C5092" t="str">
            <v>DOSSIER B3 NOIR L33 H27-3</v>
          </cell>
          <cell r="D5092" t="str">
            <v>5 CPL</v>
          </cell>
          <cell r="E5092">
            <v>564</v>
          </cell>
          <cell r="F5092" t="str">
            <v>BACKREST B3 BLACK W33 H27</v>
          </cell>
        </row>
        <row r="5093">
          <cell r="A5093" t="str">
            <v>5233318BL-C</v>
          </cell>
          <cell r="B5093" t="str">
            <v>5233318BL-C</v>
          </cell>
          <cell r="C5093" t="str">
            <v>DOSSIER B3 NOIR L33 H27-3</v>
          </cell>
          <cell r="D5093" t="str">
            <v>5 CPL</v>
          </cell>
          <cell r="E5093" t="e">
            <v>#N/A</v>
          </cell>
          <cell r="F5093" t="str">
            <v>BACKREST B3 BLACK W33 H27</v>
          </cell>
        </row>
        <row r="5094">
          <cell r="A5094" t="str">
            <v>5233318-C</v>
          </cell>
          <cell r="B5094" t="str">
            <v>5233318-C</v>
          </cell>
          <cell r="C5094" t="str">
            <v>DOSSIER B3 BLEU L33 H27-3</v>
          </cell>
          <cell r="D5094" t="str">
            <v>5 CPL</v>
          </cell>
          <cell r="E5094" t="e">
            <v>#N/A</v>
          </cell>
          <cell r="F5094" t="str">
            <v>BACKREST B3 BLUE W33 H27-</v>
          </cell>
        </row>
        <row r="5095">
          <cell r="A5095" t="str">
            <v>5233320 VER2</v>
          </cell>
          <cell r="B5095" t="str">
            <v>5233320 VER2</v>
          </cell>
          <cell r="C5095" t="str">
            <v>DOSSIER S3 CPL L33 H20</v>
          </cell>
          <cell r="D5095" t="str">
            <v xml:space="preserve"> </v>
          </cell>
          <cell r="E5095">
            <v>626</v>
          </cell>
          <cell r="F5095" t="str">
            <v>BACKREST S3 CPL W 33 H 20</v>
          </cell>
        </row>
        <row r="5096">
          <cell r="A5096" t="str">
            <v>5233320 VER2-C</v>
          </cell>
          <cell r="B5096" t="str">
            <v>5233320 VER2-C</v>
          </cell>
          <cell r="C5096" t="str">
            <v>DOSSIER S3 CPL L33 H20</v>
          </cell>
          <cell r="D5096" t="str">
            <v xml:space="preserve"> </v>
          </cell>
          <cell r="E5096" t="e">
            <v>#N/A</v>
          </cell>
          <cell r="F5096" t="str">
            <v>BACKREST S3 CPL W 33 H 20</v>
          </cell>
        </row>
        <row r="5097">
          <cell r="A5097" t="str">
            <v>5233325 VER2</v>
          </cell>
          <cell r="B5097" t="str">
            <v>5233325 VER2</v>
          </cell>
          <cell r="C5097" t="str">
            <v>DOSSIER S3 CPL L33 H25</v>
          </cell>
          <cell r="D5097" t="str">
            <v xml:space="preserve"> </v>
          </cell>
          <cell r="E5097">
            <v>626</v>
          </cell>
          <cell r="F5097" t="str">
            <v>BACKREST S3 CPL W 33 H 25</v>
          </cell>
        </row>
        <row r="5098">
          <cell r="A5098" t="str">
            <v>5233325 VER2-C</v>
          </cell>
          <cell r="B5098" t="str">
            <v>5233325 VER2-C</v>
          </cell>
          <cell r="C5098" t="str">
            <v>DOSSIER S3 CPL L33 H25</v>
          </cell>
          <cell r="D5098" t="str">
            <v xml:space="preserve"> </v>
          </cell>
          <cell r="E5098" t="e">
            <v>#N/A</v>
          </cell>
          <cell r="F5098" t="str">
            <v>BACKREST S3 CPL W 33 H 25</v>
          </cell>
        </row>
        <row r="5099">
          <cell r="A5099" t="str">
            <v>5233325L</v>
          </cell>
          <cell r="B5099" t="str">
            <v>5233325L</v>
          </cell>
          <cell r="C5099" t="str">
            <v>DOSSIER U3L CPL L33 H25</v>
          </cell>
          <cell r="D5099" t="str">
            <v xml:space="preserve"> </v>
          </cell>
          <cell r="E5099">
            <v>626</v>
          </cell>
          <cell r="F5099" t="str">
            <v>BACKREST U3L CPL W 33 H 2</v>
          </cell>
        </row>
        <row r="5100">
          <cell r="A5100" t="str">
            <v>5233325L-C</v>
          </cell>
          <cell r="B5100" t="str">
            <v>5233325L-C</v>
          </cell>
          <cell r="C5100" t="str">
            <v>DOSSIER U3L CPL L33 H25</v>
          </cell>
          <cell r="D5100" t="str">
            <v xml:space="preserve"> </v>
          </cell>
          <cell r="E5100" t="e">
            <v>#N/A</v>
          </cell>
          <cell r="F5100" t="str">
            <v>BACKREST U3L CPL W 33 H 2</v>
          </cell>
        </row>
        <row r="5101">
          <cell r="A5101" t="str">
            <v>5233330 VER2</v>
          </cell>
          <cell r="B5101" t="str">
            <v>5233330 VER2</v>
          </cell>
          <cell r="C5101" t="str">
            <v>DOSSIER S3 CPL L33 H30</v>
          </cell>
          <cell r="D5101" t="str">
            <v xml:space="preserve"> </v>
          </cell>
          <cell r="E5101">
            <v>626</v>
          </cell>
          <cell r="F5101" t="str">
            <v>BACKREST S3 CPL W 33 H 30</v>
          </cell>
        </row>
        <row r="5102">
          <cell r="A5102" t="str">
            <v>5233330 VER2-C</v>
          </cell>
          <cell r="B5102" t="str">
            <v>5233330 VER2-C</v>
          </cell>
          <cell r="C5102" t="str">
            <v>DOSSIER S3 CPL L33 H30</v>
          </cell>
          <cell r="D5102" t="str">
            <v xml:space="preserve"> </v>
          </cell>
          <cell r="E5102" t="e">
            <v>#N/A</v>
          </cell>
          <cell r="F5102" t="str">
            <v>BACKREST S3 CPL W 33 H 30</v>
          </cell>
        </row>
        <row r="5103">
          <cell r="A5103" t="str">
            <v>5233330L</v>
          </cell>
          <cell r="B5103" t="str">
            <v>5233330L</v>
          </cell>
          <cell r="C5103" t="str">
            <v>DOSSIER U3L CPL L33 H30</v>
          </cell>
          <cell r="D5103" t="str">
            <v xml:space="preserve"> </v>
          </cell>
          <cell r="E5103">
            <v>626</v>
          </cell>
          <cell r="F5103" t="str">
            <v>BACKREST U3L CPL W 33 H 3</v>
          </cell>
        </row>
        <row r="5104">
          <cell r="A5104" t="str">
            <v>5233330L-C</v>
          </cell>
          <cell r="B5104" t="str">
            <v>5233330L-C</v>
          </cell>
          <cell r="C5104" t="str">
            <v>DOSSIER U3L CPL L33 H30</v>
          </cell>
          <cell r="D5104" t="str">
            <v xml:space="preserve"> </v>
          </cell>
          <cell r="E5104" t="e">
            <v>#N/A</v>
          </cell>
          <cell r="F5104" t="str">
            <v>BACKREST U3L CPL W 33 H 3</v>
          </cell>
        </row>
        <row r="5105">
          <cell r="A5105" t="str">
            <v>5233335 VER2</v>
          </cell>
          <cell r="B5105" t="str">
            <v>5233335 VER2</v>
          </cell>
          <cell r="C5105" t="str">
            <v>DOSSIER S3 CPL L33 H35</v>
          </cell>
          <cell r="D5105" t="str">
            <v xml:space="preserve"> </v>
          </cell>
          <cell r="E5105">
            <v>626</v>
          </cell>
          <cell r="F5105" t="str">
            <v>BACKREST S3 CPL W 33 H 35</v>
          </cell>
        </row>
        <row r="5106">
          <cell r="A5106" t="str">
            <v>5233335 VER2-C</v>
          </cell>
          <cell r="B5106" t="str">
            <v>5233335 VER2-C</v>
          </cell>
          <cell r="C5106" t="str">
            <v>DOSSIER S3 CPL L33 H35</v>
          </cell>
          <cell r="D5106" t="str">
            <v xml:space="preserve"> </v>
          </cell>
          <cell r="E5106" t="e">
            <v>#N/A</v>
          </cell>
          <cell r="F5106" t="str">
            <v>BACKREST S3 CPL W 33 H 35</v>
          </cell>
        </row>
        <row r="5107">
          <cell r="A5107" t="str">
            <v>5233335L</v>
          </cell>
          <cell r="B5107" t="str">
            <v>5233335L</v>
          </cell>
          <cell r="C5107" t="str">
            <v>DOSSIER U3L CPL L33 H35</v>
          </cell>
          <cell r="D5107" t="str">
            <v xml:space="preserve"> </v>
          </cell>
          <cell r="E5107">
            <v>626</v>
          </cell>
          <cell r="F5107" t="str">
            <v>BACKREST U3L CPL W 33 H 3</v>
          </cell>
        </row>
        <row r="5108">
          <cell r="A5108" t="str">
            <v>5233335L-C</v>
          </cell>
          <cell r="B5108" t="str">
            <v>5233335L-C</v>
          </cell>
          <cell r="C5108" t="str">
            <v>DOSSIER U3L CPL L33 H35</v>
          </cell>
          <cell r="D5108" t="str">
            <v xml:space="preserve"> </v>
          </cell>
          <cell r="E5108" t="e">
            <v>#N/A</v>
          </cell>
          <cell r="F5108" t="str">
            <v>BACKREST U3L CPL W 33 H 3</v>
          </cell>
        </row>
        <row r="5109">
          <cell r="A5109" t="str">
            <v>5233340 VER2</v>
          </cell>
          <cell r="B5109" t="str">
            <v>5233340 VER2</v>
          </cell>
          <cell r="C5109" t="str">
            <v>DOSSIER S3 CPL L33 H40</v>
          </cell>
          <cell r="D5109" t="str">
            <v xml:space="preserve"> </v>
          </cell>
          <cell r="E5109">
            <v>626</v>
          </cell>
          <cell r="F5109" t="str">
            <v>BACKREST S3 CPL W 33 H 40</v>
          </cell>
        </row>
        <row r="5110">
          <cell r="A5110" t="str">
            <v>5233340 VER2-C</v>
          </cell>
          <cell r="B5110" t="str">
            <v>5233340 VER2-C</v>
          </cell>
          <cell r="C5110" t="str">
            <v>DOSSIER S3 CPL L33 H40</v>
          </cell>
          <cell r="D5110" t="str">
            <v xml:space="preserve"> </v>
          </cell>
          <cell r="E5110" t="e">
            <v>#N/A</v>
          </cell>
          <cell r="F5110" t="str">
            <v>BACKREST S3 CPL W 33 H 40</v>
          </cell>
        </row>
        <row r="5111">
          <cell r="A5111" t="str">
            <v>5233345 VER2</v>
          </cell>
          <cell r="B5111" t="str">
            <v>5233345 VER2</v>
          </cell>
          <cell r="C5111" t="str">
            <v>DOSSIER S3 CPL L33 H45</v>
          </cell>
          <cell r="D5111" t="str">
            <v xml:space="preserve"> </v>
          </cell>
          <cell r="E5111">
            <v>626</v>
          </cell>
          <cell r="F5111" t="str">
            <v>BACKREST S3 CPL W 33 H 45</v>
          </cell>
        </row>
        <row r="5112">
          <cell r="A5112" t="str">
            <v>5233345 VER2-C</v>
          </cell>
          <cell r="B5112" t="str">
            <v>5233345 VER2-C</v>
          </cell>
          <cell r="C5112" t="str">
            <v>DOSSIER S3 CPL L33 H45</v>
          </cell>
          <cell r="D5112" t="str">
            <v xml:space="preserve"> </v>
          </cell>
          <cell r="E5112" t="e">
            <v>#N/A</v>
          </cell>
          <cell r="F5112" t="str">
            <v>BACKREST S3 CPL W 33 H 45</v>
          </cell>
        </row>
        <row r="5113">
          <cell r="A5113" t="str">
            <v>5233620 VER2</v>
          </cell>
          <cell r="B5113" t="str">
            <v>5233620 VER2</v>
          </cell>
          <cell r="C5113" t="str">
            <v>DOSSIER S3 CPL L36 H20</v>
          </cell>
          <cell r="D5113" t="str">
            <v xml:space="preserve"> </v>
          </cell>
          <cell r="E5113">
            <v>626</v>
          </cell>
          <cell r="F5113" t="str">
            <v>BACKREST S3 CPL W 36 H 20</v>
          </cell>
        </row>
        <row r="5114">
          <cell r="A5114" t="str">
            <v>5233620 VER2-C</v>
          </cell>
          <cell r="B5114" t="str">
            <v>5233620 VER2-C</v>
          </cell>
          <cell r="C5114" t="str">
            <v>DOSSIER S3 CPL L36 H20</v>
          </cell>
          <cell r="D5114" t="str">
            <v xml:space="preserve"> </v>
          </cell>
          <cell r="E5114" t="e">
            <v>#N/A</v>
          </cell>
          <cell r="F5114" t="str">
            <v>BACKREST S3 CPL W 36 H 20</v>
          </cell>
        </row>
        <row r="5115">
          <cell r="A5115" t="str">
            <v>5233625 VER2</v>
          </cell>
          <cell r="B5115" t="str">
            <v>5233625 VER2</v>
          </cell>
          <cell r="C5115" t="str">
            <v>DOSSIER S3 CPL L36 H25</v>
          </cell>
          <cell r="D5115" t="str">
            <v xml:space="preserve"> </v>
          </cell>
          <cell r="E5115">
            <v>626</v>
          </cell>
          <cell r="F5115" t="str">
            <v>BACKREST S3 CPL W 36 H 25</v>
          </cell>
        </row>
        <row r="5116">
          <cell r="A5116" t="str">
            <v>5233625 VER2-C</v>
          </cell>
          <cell r="B5116" t="str">
            <v>5233625 VER2-C</v>
          </cell>
          <cell r="C5116" t="str">
            <v>DOSSIER S3 CPL L36 H25</v>
          </cell>
          <cell r="D5116" t="str">
            <v xml:space="preserve"> </v>
          </cell>
          <cell r="E5116" t="e">
            <v>#N/A</v>
          </cell>
          <cell r="F5116" t="str">
            <v>BACKREST S3 CPL W 36 H 25</v>
          </cell>
        </row>
        <row r="5117">
          <cell r="A5117" t="str">
            <v>5233625L</v>
          </cell>
          <cell r="B5117" t="str">
            <v>5233625L</v>
          </cell>
          <cell r="C5117" t="str">
            <v>DOSSIER U3L CPL L36 H25</v>
          </cell>
          <cell r="D5117" t="str">
            <v xml:space="preserve"> </v>
          </cell>
          <cell r="E5117">
            <v>626</v>
          </cell>
          <cell r="F5117" t="str">
            <v>BACKREST U3L CPL W 36 H 2</v>
          </cell>
        </row>
        <row r="5118">
          <cell r="A5118" t="str">
            <v>5233625L-C</v>
          </cell>
          <cell r="B5118" t="str">
            <v>5233625L-C</v>
          </cell>
          <cell r="C5118" t="str">
            <v>DOSSIER U3L CPL L36 H25</v>
          </cell>
          <cell r="D5118" t="str">
            <v xml:space="preserve"> </v>
          </cell>
          <cell r="E5118" t="e">
            <v>#N/A</v>
          </cell>
          <cell r="F5118" t="str">
            <v>BACKREST U3L CPL W 36 H 2</v>
          </cell>
        </row>
        <row r="5119">
          <cell r="A5119" t="str">
            <v>5233630 VER2</v>
          </cell>
          <cell r="B5119" t="str">
            <v>5233630 VER2</v>
          </cell>
          <cell r="C5119" t="str">
            <v>DOSSIER S3 CPL L36 H30</v>
          </cell>
          <cell r="D5119" t="str">
            <v xml:space="preserve"> </v>
          </cell>
          <cell r="E5119">
            <v>626</v>
          </cell>
          <cell r="F5119" t="str">
            <v>BACKREST S3 CPL W 36 H 30</v>
          </cell>
        </row>
        <row r="5120">
          <cell r="A5120" t="str">
            <v>5233630 VER2-C</v>
          </cell>
          <cell r="B5120" t="str">
            <v>5233630 VER2-C</v>
          </cell>
          <cell r="C5120" t="str">
            <v>DOSSIER S3 CPL L36 H30</v>
          </cell>
          <cell r="D5120" t="str">
            <v xml:space="preserve"> </v>
          </cell>
          <cell r="E5120" t="e">
            <v>#N/A</v>
          </cell>
          <cell r="F5120" t="str">
            <v>BACKREST S3 CPL W 36 H 30</v>
          </cell>
        </row>
        <row r="5121">
          <cell r="A5121" t="str">
            <v>5233630L</v>
          </cell>
          <cell r="B5121" t="str">
            <v>5233630L</v>
          </cell>
          <cell r="C5121" t="str">
            <v>DOSSIER U3L CPL L36 H30</v>
          </cell>
          <cell r="D5121" t="str">
            <v xml:space="preserve"> </v>
          </cell>
          <cell r="E5121">
            <v>626</v>
          </cell>
          <cell r="F5121" t="str">
            <v>BACKREST U3L CPL W 36 H 3</v>
          </cell>
        </row>
        <row r="5122">
          <cell r="A5122" t="str">
            <v>5233630L-C</v>
          </cell>
          <cell r="B5122" t="str">
            <v>5233630L-C</v>
          </cell>
          <cell r="C5122" t="str">
            <v>DOSSIER U3L CPL L36 H30</v>
          </cell>
          <cell r="D5122" t="str">
            <v xml:space="preserve"> </v>
          </cell>
          <cell r="E5122" t="e">
            <v>#N/A</v>
          </cell>
          <cell r="F5122" t="str">
            <v>BACKREST U3L CPL W 36 H 3</v>
          </cell>
        </row>
        <row r="5123">
          <cell r="A5123" t="str">
            <v>5233635 VER2</v>
          </cell>
          <cell r="B5123" t="str">
            <v>5233635 VER2</v>
          </cell>
          <cell r="C5123" t="str">
            <v>DOSSIER S3 CPL L36 H35</v>
          </cell>
          <cell r="D5123" t="str">
            <v xml:space="preserve"> </v>
          </cell>
          <cell r="E5123">
            <v>626</v>
          </cell>
          <cell r="F5123" t="str">
            <v>BACKREST S3 CPL W 36 H 35</v>
          </cell>
        </row>
        <row r="5124">
          <cell r="A5124" t="str">
            <v>5233635 VER2-C</v>
          </cell>
          <cell r="B5124" t="str">
            <v>5233635 VER2-C</v>
          </cell>
          <cell r="C5124" t="str">
            <v>DOSSIER S3 CPL L36 H35</v>
          </cell>
          <cell r="D5124" t="str">
            <v xml:space="preserve"> </v>
          </cell>
          <cell r="E5124" t="e">
            <v>#N/A</v>
          </cell>
          <cell r="F5124" t="str">
            <v>BACKREST S3 CPL W 36 H 35</v>
          </cell>
        </row>
        <row r="5125">
          <cell r="A5125" t="str">
            <v>5233635L</v>
          </cell>
          <cell r="B5125" t="str">
            <v>5233635L</v>
          </cell>
          <cell r="C5125" t="str">
            <v>DOSSIER U3L CPL L36 H35</v>
          </cell>
          <cell r="D5125" t="str">
            <v xml:space="preserve"> </v>
          </cell>
          <cell r="E5125">
            <v>626</v>
          </cell>
          <cell r="F5125" t="str">
            <v>BACKREST U3L CPL W 36 H 3</v>
          </cell>
        </row>
        <row r="5126">
          <cell r="A5126" t="str">
            <v>5233635L-C</v>
          </cell>
          <cell r="B5126" t="str">
            <v>5233635L-C</v>
          </cell>
          <cell r="C5126" t="str">
            <v>DOSSIER U3L CPL L36 H35</v>
          </cell>
          <cell r="D5126" t="str">
            <v xml:space="preserve"> </v>
          </cell>
          <cell r="E5126" t="e">
            <v>#N/A</v>
          </cell>
          <cell r="F5126" t="str">
            <v>BACKREST U3L CPL W 36 H 3</v>
          </cell>
        </row>
        <row r="5127">
          <cell r="A5127" t="str">
            <v>5233640 VER2</v>
          </cell>
          <cell r="B5127" t="str">
            <v>5233640 VER2</v>
          </cell>
          <cell r="C5127" t="str">
            <v>DOSSIER S3 CPL L36 H40</v>
          </cell>
          <cell r="D5127" t="str">
            <v xml:space="preserve"> </v>
          </cell>
          <cell r="E5127">
            <v>626</v>
          </cell>
          <cell r="F5127" t="str">
            <v>BACKREST S3 CPL W 36 H 40</v>
          </cell>
        </row>
        <row r="5128">
          <cell r="A5128" t="str">
            <v>5233640 VER2-C</v>
          </cell>
          <cell r="B5128" t="str">
            <v>5233640 VER2-C</v>
          </cell>
          <cell r="C5128" t="str">
            <v>DOSSIER S3 CPL L36 H40</v>
          </cell>
          <cell r="D5128" t="str">
            <v xml:space="preserve"> </v>
          </cell>
          <cell r="E5128" t="e">
            <v>#N/A</v>
          </cell>
          <cell r="F5128" t="str">
            <v>BACKREST S3 CPL W 36 H 40</v>
          </cell>
        </row>
        <row r="5129">
          <cell r="A5129" t="str">
            <v>5233645 VER2</v>
          </cell>
          <cell r="B5129" t="str">
            <v>5233645 VER2</v>
          </cell>
          <cell r="C5129" t="str">
            <v>DOSSIER S3 CPL L36 H45</v>
          </cell>
          <cell r="D5129" t="str">
            <v xml:space="preserve"> </v>
          </cell>
          <cell r="E5129">
            <v>626</v>
          </cell>
          <cell r="F5129" t="str">
            <v>BACKREST S3 CPL W 36 H 45</v>
          </cell>
        </row>
        <row r="5130">
          <cell r="A5130" t="str">
            <v>5233645 VER2-C</v>
          </cell>
          <cell r="B5130" t="str">
            <v>5233645 VER2-C</v>
          </cell>
          <cell r="C5130" t="str">
            <v>DOSSIER S3 CPL L36 H45</v>
          </cell>
          <cell r="D5130" t="str">
            <v xml:space="preserve"> </v>
          </cell>
          <cell r="E5130" t="e">
            <v>#N/A</v>
          </cell>
          <cell r="F5130" t="str">
            <v>BACKREST S3 CPL W 36 H 45</v>
          </cell>
        </row>
        <row r="5131">
          <cell r="A5131" t="str">
            <v>5233920 VER2</v>
          </cell>
          <cell r="B5131" t="str">
            <v>5233920 VER2</v>
          </cell>
          <cell r="C5131" t="str">
            <v>DOSSIER S3 CPL L39 H20</v>
          </cell>
          <cell r="D5131" t="str">
            <v xml:space="preserve"> </v>
          </cell>
          <cell r="E5131">
            <v>626</v>
          </cell>
          <cell r="F5131" t="str">
            <v>BACKREST S3 CPL W 39 H 20</v>
          </cell>
        </row>
        <row r="5132">
          <cell r="A5132" t="str">
            <v>5233920 VER2-C</v>
          </cell>
          <cell r="B5132" t="str">
            <v>5233920 VER2-C</v>
          </cell>
          <cell r="C5132" t="str">
            <v>DOSSIER S3 CPL L39 H20</v>
          </cell>
          <cell r="D5132" t="str">
            <v xml:space="preserve"> </v>
          </cell>
          <cell r="E5132" t="e">
            <v>#N/A</v>
          </cell>
          <cell r="F5132" t="str">
            <v>BACKREST S3 CPL W 39 H 20</v>
          </cell>
        </row>
        <row r="5133">
          <cell r="A5133" t="str">
            <v>5233925 VER2</v>
          </cell>
          <cell r="B5133" t="str">
            <v>5233925 VER2</v>
          </cell>
          <cell r="C5133" t="str">
            <v>DOSSIER S3 CPL L39 H25</v>
          </cell>
          <cell r="D5133" t="str">
            <v xml:space="preserve"> </v>
          </cell>
          <cell r="E5133">
            <v>626</v>
          </cell>
          <cell r="F5133" t="str">
            <v>BACKREST S3 CPL W 39 H 25</v>
          </cell>
        </row>
        <row r="5134">
          <cell r="A5134" t="str">
            <v>5233925 VER2-C</v>
          </cell>
          <cell r="B5134" t="str">
            <v>5233925 VER2-C</v>
          </cell>
          <cell r="C5134" t="str">
            <v>DOSSIER S3 CPL L39 H25</v>
          </cell>
          <cell r="D5134" t="str">
            <v xml:space="preserve"> </v>
          </cell>
          <cell r="E5134" t="e">
            <v>#N/A</v>
          </cell>
          <cell r="F5134" t="str">
            <v>BACKREST S3 CPL W 39 H 25</v>
          </cell>
        </row>
        <row r="5135">
          <cell r="A5135" t="str">
            <v>5233925L</v>
          </cell>
          <cell r="B5135" t="str">
            <v>5233925L</v>
          </cell>
          <cell r="C5135" t="str">
            <v>DOSSIER U3L CPL L39 H25</v>
          </cell>
          <cell r="D5135" t="str">
            <v xml:space="preserve"> </v>
          </cell>
          <cell r="E5135">
            <v>626</v>
          </cell>
          <cell r="F5135" t="str">
            <v>BACKREST U3L CPL W 39 H 2</v>
          </cell>
        </row>
        <row r="5136">
          <cell r="A5136" t="str">
            <v>5233925L-C</v>
          </cell>
          <cell r="B5136" t="str">
            <v>5233925L-C</v>
          </cell>
          <cell r="C5136" t="str">
            <v>DOSSIER U3L CPL L39 H25</v>
          </cell>
          <cell r="D5136" t="str">
            <v xml:space="preserve"> </v>
          </cell>
          <cell r="E5136" t="e">
            <v>#N/A</v>
          </cell>
          <cell r="F5136" t="str">
            <v>BACKREST U3L CPL W 39 H 2</v>
          </cell>
        </row>
        <row r="5137">
          <cell r="A5137" t="str">
            <v>5233930 VER2</v>
          </cell>
          <cell r="B5137" t="str">
            <v>5233930 VER2</v>
          </cell>
          <cell r="C5137" t="str">
            <v>DOSSIER S3 CPL L39 H30</v>
          </cell>
          <cell r="D5137" t="str">
            <v xml:space="preserve"> </v>
          </cell>
          <cell r="E5137">
            <v>626</v>
          </cell>
          <cell r="F5137" t="str">
            <v>BACKREST S3 CPL W 39 H 30</v>
          </cell>
        </row>
        <row r="5138">
          <cell r="A5138" t="str">
            <v>5233930 VER2-C</v>
          </cell>
          <cell r="B5138" t="str">
            <v>5233930 VER2-C</v>
          </cell>
          <cell r="C5138" t="str">
            <v>DOSSIER S3 CPL L39 H30</v>
          </cell>
          <cell r="D5138" t="str">
            <v xml:space="preserve"> </v>
          </cell>
          <cell r="E5138" t="e">
            <v>#N/A</v>
          </cell>
          <cell r="F5138" t="str">
            <v>BACKREST S3 CPL W 39 H 30</v>
          </cell>
        </row>
        <row r="5139">
          <cell r="A5139" t="str">
            <v>5233930L</v>
          </cell>
          <cell r="B5139" t="str">
            <v>5233930L</v>
          </cell>
          <cell r="C5139" t="str">
            <v>DOSSIER U3L CPL L39 H30</v>
          </cell>
          <cell r="D5139" t="str">
            <v xml:space="preserve"> </v>
          </cell>
          <cell r="E5139">
            <v>626</v>
          </cell>
          <cell r="F5139" t="str">
            <v>BACKREST U3L CPL W 39 H 3</v>
          </cell>
        </row>
        <row r="5140">
          <cell r="A5140" t="str">
            <v>5233930L-C</v>
          </cell>
          <cell r="B5140" t="str">
            <v>5233930L-C</v>
          </cell>
          <cell r="C5140" t="str">
            <v>DOSSIER U3L CPL L39 H30</v>
          </cell>
          <cell r="D5140" t="str">
            <v xml:space="preserve"> </v>
          </cell>
          <cell r="E5140" t="e">
            <v>#N/A</v>
          </cell>
          <cell r="F5140" t="str">
            <v>BACKREST U3L CPL W 39 H 3</v>
          </cell>
        </row>
        <row r="5141">
          <cell r="A5141" t="str">
            <v>5233935 VER2</v>
          </cell>
          <cell r="B5141" t="str">
            <v>5233935 VER2</v>
          </cell>
          <cell r="C5141" t="str">
            <v>DOSSIER S3 CPL L39 H35</v>
          </cell>
          <cell r="D5141" t="str">
            <v xml:space="preserve"> </v>
          </cell>
          <cell r="E5141">
            <v>626</v>
          </cell>
          <cell r="F5141" t="str">
            <v>BACKREST S3 CPL W 39 H 35</v>
          </cell>
        </row>
        <row r="5142">
          <cell r="A5142" t="str">
            <v>5233935 VER2-C</v>
          </cell>
          <cell r="B5142" t="str">
            <v>5233935 VER2-C</v>
          </cell>
          <cell r="C5142" t="str">
            <v>DOSSIER S3 CPL L39 H35</v>
          </cell>
          <cell r="D5142" t="str">
            <v xml:space="preserve"> </v>
          </cell>
          <cell r="E5142" t="e">
            <v>#N/A</v>
          </cell>
          <cell r="F5142" t="str">
            <v>BACKREST S3 CPL W 39 H 35</v>
          </cell>
        </row>
        <row r="5143">
          <cell r="A5143" t="str">
            <v>5233935L</v>
          </cell>
          <cell r="B5143" t="str">
            <v>5233935L</v>
          </cell>
          <cell r="C5143" t="str">
            <v>DOSSIER U3L CPL L39 H35</v>
          </cell>
          <cell r="D5143" t="str">
            <v xml:space="preserve"> </v>
          </cell>
          <cell r="E5143">
            <v>626</v>
          </cell>
          <cell r="F5143" t="str">
            <v>BACKREST U3L CPL W 39 H 3</v>
          </cell>
        </row>
        <row r="5144">
          <cell r="A5144" t="str">
            <v>5233935L-C</v>
          </cell>
          <cell r="B5144" t="str">
            <v>5233935L-C</v>
          </cell>
          <cell r="C5144" t="str">
            <v>DOSSIER U3L CPL L39 H35</v>
          </cell>
          <cell r="D5144" t="str">
            <v xml:space="preserve"> </v>
          </cell>
          <cell r="E5144" t="e">
            <v>#N/A</v>
          </cell>
          <cell r="F5144" t="str">
            <v>BACKREST U3L CPL W 39 H 3</v>
          </cell>
        </row>
        <row r="5145">
          <cell r="A5145" t="str">
            <v>5233940 VER2</v>
          </cell>
          <cell r="B5145" t="str">
            <v>5233940 VER2</v>
          </cell>
          <cell r="C5145" t="str">
            <v>DOSSIER S3 CPL L39 H40</v>
          </cell>
          <cell r="D5145" t="str">
            <v xml:space="preserve"> </v>
          </cell>
          <cell r="E5145">
            <v>626</v>
          </cell>
          <cell r="F5145" t="str">
            <v>BACKREST S3 CPL W 39 H 40</v>
          </cell>
        </row>
        <row r="5146">
          <cell r="A5146" t="str">
            <v>5233940 VER2-C</v>
          </cell>
          <cell r="B5146" t="str">
            <v>5233940 VER2-C</v>
          </cell>
          <cell r="C5146" t="str">
            <v>DOSSIER S3 CPL L39 H40</v>
          </cell>
          <cell r="D5146" t="str">
            <v xml:space="preserve"> </v>
          </cell>
          <cell r="E5146" t="e">
            <v>#N/A</v>
          </cell>
          <cell r="F5146" t="str">
            <v>BACKREST S3 CPL W 39 H 40</v>
          </cell>
        </row>
        <row r="5147">
          <cell r="A5147" t="str">
            <v>5233945 VER2</v>
          </cell>
          <cell r="B5147" t="str">
            <v>5233945 VER2</v>
          </cell>
          <cell r="C5147" t="str">
            <v>DOSSIER S3 CPL L39 H45</v>
          </cell>
          <cell r="D5147" t="str">
            <v xml:space="preserve"> </v>
          </cell>
          <cell r="E5147">
            <v>626</v>
          </cell>
          <cell r="F5147" t="str">
            <v>BACKREST S3 CPL W 39 H 45</v>
          </cell>
        </row>
        <row r="5148">
          <cell r="A5148" t="str">
            <v>5233945 VER2-C</v>
          </cell>
          <cell r="B5148" t="str">
            <v>5233945 VER2-C</v>
          </cell>
          <cell r="C5148" t="str">
            <v>DOSSIER S3 CPL L39 H45</v>
          </cell>
          <cell r="D5148" t="str">
            <v xml:space="preserve"> </v>
          </cell>
          <cell r="E5148" t="e">
            <v>#N/A</v>
          </cell>
          <cell r="F5148" t="str">
            <v>BACKREST S3 CPL W 39 H 45</v>
          </cell>
        </row>
        <row r="5149">
          <cell r="A5149" t="str">
            <v>5234220 VER2</v>
          </cell>
          <cell r="B5149" t="str">
            <v>5234220 VER2</v>
          </cell>
          <cell r="C5149" t="str">
            <v>DOSSIER S3 CPL L42 H20</v>
          </cell>
          <cell r="D5149" t="str">
            <v xml:space="preserve"> </v>
          </cell>
          <cell r="E5149">
            <v>626</v>
          </cell>
          <cell r="F5149" t="str">
            <v>BACKREST S3 CPL W 42 H 20</v>
          </cell>
        </row>
        <row r="5150">
          <cell r="A5150" t="str">
            <v>5234220 VER2-C</v>
          </cell>
          <cell r="B5150" t="str">
            <v>5234220 VER2-C</v>
          </cell>
          <cell r="C5150" t="str">
            <v>DOSSIER S3 CPL L42 H20</v>
          </cell>
          <cell r="D5150" t="str">
            <v xml:space="preserve"> </v>
          </cell>
          <cell r="E5150" t="e">
            <v>#N/A</v>
          </cell>
          <cell r="F5150" t="str">
            <v>BACKREST S3 CPL W 42 H 20</v>
          </cell>
        </row>
        <row r="5151">
          <cell r="A5151" t="str">
            <v>5234225 VER2</v>
          </cell>
          <cell r="B5151" t="str">
            <v>5234225 VER2</v>
          </cell>
          <cell r="C5151" t="str">
            <v>DOSSIER S3 CPL L42 H25</v>
          </cell>
          <cell r="D5151" t="str">
            <v xml:space="preserve"> </v>
          </cell>
          <cell r="E5151">
            <v>626</v>
          </cell>
          <cell r="F5151" t="str">
            <v>BACKREST S3 CPL W 42 H 25</v>
          </cell>
        </row>
        <row r="5152">
          <cell r="A5152" t="str">
            <v>5234225 VER2-C</v>
          </cell>
          <cell r="B5152" t="str">
            <v>5234225 VER2-C</v>
          </cell>
          <cell r="C5152" t="str">
            <v>DOSSIER S3 CPL L42 H25</v>
          </cell>
          <cell r="D5152" t="str">
            <v xml:space="preserve"> </v>
          </cell>
          <cell r="E5152" t="e">
            <v>#N/A</v>
          </cell>
          <cell r="F5152" t="str">
            <v>BACKREST S3 CPL W 42 H 25</v>
          </cell>
        </row>
        <row r="5153">
          <cell r="A5153" t="str">
            <v>5234225L</v>
          </cell>
          <cell r="B5153" t="str">
            <v>5234225L</v>
          </cell>
          <cell r="C5153" t="str">
            <v>DOSSIER U3L CPL L42 H25</v>
          </cell>
          <cell r="D5153" t="str">
            <v xml:space="preserve"> </v>
          </cell>
          <cell r="E5153">
            <v>626</v>
          </cell>
          <cell r="F5153" t="str">
            <v>BACKREST U3L CPL W 42 H 2</v>
          </cell>
        </row>
        <row r="5154">
          <cell r="A5154" t="str">
            <v>5234225L-C</v>
          </cell>
          <cell r="B5154" t="str">
            <v>5234225L-C</v>
          </cell>
          <cell r="C5154" t="str">
            <v>DOSSIER U3L CPL L42 H25</v>
          </cell>
          <cell r="D5154" t="str">
            <v xml:space="preserve"> </v>
          </cell>
          <cell r="E5154" t="e">
            <v>#N/A</v>
          </cell>
          <cell r="F5154" t="str">
            <v>BACKREST U3L CPL W 42 H 2</v>
          </cell>
        </row>
        <row r="5155">
          <cell r="A5155" t="str">
            <v>5234230 VER2</v>
          </cell>
          <cell r="B5155" t="str">
            <v>5234230 VER2</v>
          </cell>
          <cell r="C5155" t="str">
            <v>DOSSIER S3 CPL L42 H30</v>
          </cell>
          <cell r="D5155" t="str">
            <v xml:space="preserve"> </v>
          </cell>
          <cell r="E5155">
            <v>626</v>
          </cell>
          <cell r="F5155" t="str">
            <v>BACKREST S3 CPL W 42 H 30</v>
          </cell>
        </row>
        <row r="5156">
          <cell r="A5156" t="str">
            <v>5234230 VER2-C</v>
          </cell>
          <cell r="B5156" t="str">
            <v>5234230 VER2-C</v>
          </cell>
          <cell r="C5156" t="str">
            <v>DOSSIER S3 CPL L42 H30</v>
          </cell>
          <cell r="D5156" t="str">
            <v xml:space="preserve"> </v>
          </cell>
          <cell r="E5156" t="e">
            <v>#N/A</v>
          </cell>
          <cell r="F5156" t="str">
            <v>BACKREST S3 CPL W 42 H 30</v>
          </cell>
        </row>
        <row r="5157">
          <cell r="A5157" t="str">
            <v>5234230L</v>
          </cell>
          <cell r="B5157" t="str">
            <v>5234230L</v>
          </cell>
          <cell r="C5157" t="str">
            <v>DOSSIER U3L CPL L42 H30</v>
          </cell>
          <cell r="D5157" t="str">
            <v xml:space="preserve"> </v>
          </cell>
          <cell r="E5157">
            <v>626</v>
          </cell>
          <cell r="F5157" t="str">
            <v>BACKREST U3L CPL W 42 H 3</v>
          </cell>
        </row>
        <row r="5158">
          <cell r="A5158" t="str">
            <v>5234230L-C</v>
          </cell>
          <cell r="B5158" t="str">
            <v>5234230L-C</v>
          </cell>
          <cell r="C5158" t="str">
            <v>DOSSIER U3L CPL L42 H30</v>
          </cell>
          <cell r="D5158" t="str">
            <v xml:space="preserve"> </v>
          </cell>
          <cell r="E5158" t="e">
            <v>#N/A</v>
          </cell>
          <cell r="F5158" t="str">
            <v>BACKREST U3L CPL W 42 H 3</v>
          </cell>
        </row>
        <row r="5159">
          <cell r="A5159" t="str">
            <v>5234235 VER2</v>
          </cell>
          <cell r="B5159" t="str">
            <v>5234235 VER2</v>
          </cell>
          <cell r="C5159" t="str">
            <v>DOSSIER S3 CPL L42 H35</v>
          </cell>
          <cell r="D5159" t="str">
            <v xml:space="preserve"> </v>
          </cell>
          <cell r="E5159">
            <v>626</v>
          </cell>
          <cell r="F5159" t="str">
            <v>BACKREST S3 CPL W 42 H 35</v>
          </cell>
        </row>
        <row r="5160">
          <cell r="A5160" t="str">
            <v>5234235 VER2-C</v>
          </cell>
          <cell r="B5160" t="str">
            <v>5234235 VER2-C</v>
          </cell>
          <cell r="C5160" t="str">
            <v>DOSSIER S3 CPL L42 H35</v>
          </cell>
          <cell r="D5160" t="str">
            <v xml:space="preserve"> </v>
          </cell>
          <cell r="E5160" t="e">
            <v>#N/A</v>
          </cell>
          <cell r="F5160" t="str">
            <v>BACKREST S3 CPL W 42 H 35</v>
          </cell>
        </row>
        <row r="5161">
          <cell r="A5161" t="str">
            <v>5234235L</v>
          </cell>
          <cell r="B5161" t="str">
            <v>5234235L</v>
          </cell>
          <cell r="C5161" t="str">
            <v>DOSSIER U3L CPL L42 H35</v>
          </cell>
          <cell r="D5161" t="str">
            <v xml:space="preserve"> </v>
          </cell>
          <cell r="E5161">
            <v>626</v>
          </cell>
          <cell r="F5161" t="str">
            <v>BACKREST U3L CPL W 42 H 3</v>
          </cell>
        </row>
        <row r="5162">
          <cell r="A5162" t="str">
            <v>5234235L-C</v>
          </cell>
          <cell r="B5162" t="str">
            <v>5234235L-C</v>
          </cell>
          <cell r="C5162" t="str">
            <v>DOSSIER U3L CPL L42 H35</v>
          </cell>
          <cell r="D5162" t="str">
            <v xml:space="preserve"> </v>
          </cell>
          <cell r="E5162" t="e">
            <v>#N/A</v>
          </cell>
          <cell r="F5162" t="str">
            <v>BACKREST U3L CPL W 42 H 3</v>
          </cell>
        </row>
        <row r="5163">
          <cell r="A5163" t="str">
            <v>5234240 VER2</v>
          </cell>
          <cell r="B5163" t="str">
            <v>5234240 VER2</v>
          </cell>
          <cell r="C5163" t="str">
            <v>DOSSIER S3 CPL L42 H40</v>
          </cell>
          <cell r="D5163" t="str">
            <v xml:space="preserve"> </v>
          </cell>
          <cell r="E5163">
            <v>626</v>
          </cell>
          <cell r="F5163" t="str">
            <v>BACKREST S3 CPL W 42 H 40</v>
          </cell>
        </row>
        <row r="5164">
          <cell r="A5164" t="str">
            <v>5234240 VER2-C</v>
          </cell>
          <cell r="B5164" t="str">
            <v>5234240 VER2-C</v>
          </cell>
          <cell r="C5164" t="str">
            <v>DOSSIER S3 CPL L42 H40</v>
          </cell>
          <cell r="D5164" t="str">
            <v xml:space="preserve"> </v>
          </cell>
          <cell r="E5164" t="e">
            <v>#N/A</v>
          </cell>
          <cell r="F5164" t="str">
            <v>BACKREST S3 CPL W 42 H 40</v>
          </cell>
        </row>
        <row r="5165">
          <cell r="A5165" t="str">
            <v>5234245 VER2</v>
          </cell>
          <cell r="B5165" t="str">
            <v>5234245 VER2</v>
          </cell>
          <cell r="C5165" t="str">
            <v>DOSSIER S3 CPL L42 H45</v>
          </cell>
          <cell r="D5165" t="str">
            <v xml:space="preserve"> </v>
          </cell>
          <cell r="E5165">
            <v>626</v>
          </cell>
          <cell r="F5165" t="str">
            <v>BACKREST S3 CPL W 42 H 45</v>
          </cell>
        </row>
        <row r="5166">
          <cell r="A5166" t="str">
            <v>5234245 VER2-C</v>
          </cell>
          <cell r="B5166" t="str">
            <v>5234245 VER2-C</v>
          </cell>
          <cell r="C5166" t="str">
            <v>DOSSIER S3 CPL L42 H45</v>
          </cell>
          <cell r="D5166" t="str">
            <v xml:space="preserve"> </v>
          </cell>
          <cell r="E5166" t="e">
            <v>#N/A</v>
          </cell>
          <cell r="F5166" t="str">
            <v>BACKREST S3 CPL W 42 H 45</v>
          </cell>
        </row>
        <row r="5167">
          <cell r="A5167" t="str">
            <v>5234520 VER2</v>
          </cell>
          <cell r="B5167" t="str">
            <v>5234520 VER2</v>
          </cell>
          <cell r="C5167" t="str">
            <v>DOSSIER S3 CPL L45 H20</v>
          </cell>
          <cell r="D5167" t="str">
            <v xml:space="preserve"> </v>
          </cell>
          <cell r="E5167">
            <v>626</v>
          </cell>
          <cell r="F5167" t="str">
            <v>BACKREST S3 CPL W 45 H 20</v>
          </cell>
        </row>
        <row r="5168">
          <cell r="A5168" t="str">
            <v>5234520 VER2-C</v>
          </cell>
          <cell r="B5168" t="str">
            <v>5234520 VER2-C</v>
          </cell>
          <cell r="C5168" t="str">
            <v>DOSSIER S3 CPL L45 H20</v>
          </cell>
          <cell r="D5168" t="str">
            <v xml:space="preserve"> </v>
          </cell>
          <cell r="E5168" t="e">
            <v>#N/A</v>
          </cell>
          <cell r="F5168" t="str">
            <v>BACKREST S3 CPL W 45 H 20</v>
          </cell>
        </row>
        <row r="5169">
          <cell r="A5169" t="str">
            <v>5234525 VER2</v>
          </cell>
          <cell r="B5169" t="str">
            <v>5234525 VER2</v>
          </cell>
          <cell r="C5169" t="str">
            <v>DOSSIER S3 CPL L45 H25</v>
          </cell>
          <cell r="D5169" t="str">
            <v xml:space="preserve"> </v>
          </cell>
          <cell r="E5169">
            <v>626</v>
          </cell>
          <cell r="F5169" t="str">
            <v>BACKREST S3 CPL W 45 H 25</v>
          </cell>
        </row>
        <row r="5170">
          <cell r="A5170" t="str">
            <v>5234525 VER2-C</v>
          </cell>
          <cell r="B5170" t="str">
            <v>5234525 VER2-C</v>
          </cell>
          <cell r="C5170" t="str">
            <v>DOSSIER S3 CPL L45 H25</v>
          </cell>
          <cell r="D5170" t="str">
            <v xml:space="preserve"> </v>
          </cell>
          <cell r="E5170" t="e">
            <v>#N/A</v>
          </cell>
          <cell r="F5170" t="str">
            <v>BACKREST S3 CPL W 45 H 25</v>
          </cell>
        </row>
        <row r="5171">
          <cell r="A5171" t="str">
            <v>5234525L</v>
          </cell>
          <cell r="B5171" t="str">
            <v>5234525L</v>
          </cell>
          <cell r="C5171" t="str">
            <v>DOSSIER U3L CPL L45 H25</v>
          </cell>
          <cell r="D5171" t="str">
            <v xml:space="preserve"> </v>
          </cell>
          <cell r="E5171">
            <v>626</v>
          </cell>
          <cell r="F5171" t="str">
            <v>BACKREST U3L CPL W 45 H 2</v>
          </cell>
        </row>
        <row r="5172">
          <cell r="A5172" t="str">
            <v>5234525L-C</v>
          </cell>
          <cell r="B5172" t="str">
            <v>5234525L-C</v>
          </cell>
          <cell r="C5172" t="str">
            <v>DOSSIER U3L CPL L45 H25</v>
          </cell>
          <cell r="D5172" t="str">
            <v xml:space="preserve"> </v>
          </cell>
          <cell r="E5172" t="e">
            <v>#N/A</v>
          </cell>
          <cell r="F5172" t="str">
            <v>BACKREST U3L CPL W 45 H 2</v>
          </cell>
        </row>
        <row r="5173">
          <cell r="A5173" t="str">
            <v>5234530 VER2</v>
          </cell>
          <cell r="B5173" t="str">
            <v>5234530 VER2</v>
          </cell>
          <cell r="C5173" t="str">
            <v>DOSSIER S3 CPL L45 H30</v>
          </cell>
          <cell r="D5173" t="str">
            <v xml:space="preserve"> </v>
          </cell>
          <cell r="E5173">
            <v>626</v>
          </cell>
          <cell r="F5173" t="str">
            <v>BACKREST S3 CPL W 45 H 30</v>
          </cell>
        </row>
        <row r="5174">
          <cell r="A5174" t="str">
            <v>5234530 VER2-C</v>
          </cell>
          <cell r="B5174" t="str">
            <v>5234530 VER2-C</v>
          </cell>
          <cell r="C5174" t="str">
            <v>DOSSIER S3 CPL L45 H30</v>
          </cell>
          <cell r="D5174" t="str">
            <v xml:space="preserve"> </v>
          </cell>
          <cell r="E5174" t="e">
            <v>#N/A</v>
          </cell>
          <cell r="F5174" t="str">
            <v>BACKREST S3 CPL W 45 H 30</v>
          </cell>
        </row>
        <row r="5175">
          <cell r="A5175" t="str">
            <v>5234530L</v>
          </cell>
          <cell r="B5175" t="str">
            <v>5234530L</v>
          </cell>
          <cell r="C5175" t="str">
            <v>DOSSIER U3L CPL L45 H30</v>
          </cell>
          <cell r="D5175" t="str">
            <v xml:space="preserve"> </v>
          </cell>
          <cell r="E5175">
            <v>626</v>
          </cell>
          <cell r="F5175" t="str">
            <v>BACKREST U3L CPL W 45 H 3</v>
          </cell>
        </row>
        <row r="5176">
          <cell r="A5176" t="str">
            <v>5234530L-C</v>
          </cell>
          <cell r="B5176" t="str">
            <v>5234530L-C</v>
          </cell>
          <cell r="C5176" t="str">
            <v>DOSSIER U3L CPL L45 H30</v>
          </cell>
          <cell r="D5176" t="str">
            <v xml:space="preserve"> </v>
          </cell>
          <cell r="E5176" t="e">
            <v>#N/A</v>
          </cell>
          <cell r="F5176" t="str">
            <v>BACKREST U3L CPL W 45 H 3</v>
          </cell>
        </row>
        <row r="5177">
          <cell r="A5177" t="str">
            <v>5234535 VER2</v>
          </cell>
          <cell r="B5177" t="str">
            <v>5234535 VER2</v>
          </cell>
          <cell r="C5177" t="str">
            <v>DOSSIER S3 CPL L45 H35</v>
          </cell>
          <cell r="D5177" t="str">
            <v xml:space="preserve"> </v>
          </cell>
          <cell r="E5177">
            <v>626</v>
          </cell>
          <cell r="F5177" t="str">
            <v>BACKREST S3 CPL W 45 H 35</v>
          </cell>
        </row>
        <row r="5178">
          <cell r="A5178" t="str">
            <v>5234535 VER2-C</v>
          </cell>
          <cell r="B5178" t="str">
            <v>5234535 VER2-C</v>
          </cell>
          <cell r="C5178" t="str">
            <v>DOSSIER S3 CPL L45 H35</v>
          </cell>
          <cell r="D5178" t="str">
            <v xml:space="preserve"> </v>
          </cell>
          <cell r="E5178" t="e">
            <v>#N/A</v>
          </cell>
          <cell r="F5178" t="str">
            <v>BACKREST S3 CPL W 45 H 35</v>
          </cell>
        </row>
        <row r="5179">
          <cell r="A5179" t="str">
            <v>5234535L</v>
          </cell>
          <cell r="B5179" t="str">
            <v>5234535L</v>
          </cell>
          <cell r="C5179" t="str">
            <v>DOSSIER U3L CPL L45 H35</v>
          </cell>
          <cell r="D5179" t="str">
            <v xml:space="preserve"> </v>
          </cell>
          <cell r="E5179">
            <v>626</v>
          </cell>
          <cell r="F5179" t="str">
            <v>BACKREST U3L CPL W 45 H 3</v>
          </cell>
        </row>
        <row r="5180">
          <cell r="A5180" t="str">
            <v>5234535L-C</v>
          </cell>
          <cell r="B5180" t="str">
            <v>5234535L-C</v>
          </cell>
          <cell r="C5180" t="str">
            <v>DOSSIER U3L CPL L45 H35</v>
          </cell>
          <cell r="D5180" t="str">
            <v xml:space="preserve"> </v>
          </cell>
          <cell r="E5180" t="e">
            <v>#N/A</v>
          </cell>
          <cell r="F5180" t="str">
            <v>BACKREST U3L CPL W 45 H 3</v>
          </cell>
        </row>
        <row r="5181">
          <cell r="A5181" t="str">
            <v>5234540 VER2</v>
          </cell>
          <cell r="B5181" t="str">
            <v>5234540 VER2</v>
          </cell>
          <cell r="C5181" t="str">
            <v>DOSSIER S3 CPL L45 H40</v>
          </cell>
          <cell r="D5181" t="str">
            <v xml:space="preserve"> </v>
          </cell>
          <cell r="E5181">
            <v>626</v>
          </cell>
          <cell r="F5181" t="str">
            <v>BACKREST S3 CPL W 45 H 40</v>
          </cell>
        </row>
        <row r="5182">
          <cell r="A5182" t="str">
            <v>5234540 VER2-C</v>
          </cell>
          <cell r="B5182" t="str">
            <v>5234540 VER2-C</v>
          </cell>
          <cell r="C5182" t="str">
            <v>DOSSIER S3 CPL L45 H40</v>
          </cell>
          <cell r="D5182" t="str">
            <v xml:space="preserve"> </v>
          </cell>
          <cell r="E5182" t="e">
            <v>#N/A</v>
          </cell>
          <cell r="F5182" t="str">
            <v>BACKREST S3 CPL W 45 H 40</v>
          </cell>
        </row>
        <row r="5183">
          <cell r="A5183" t="str">
            <v>5234545 VER2</v>
          </cell>
          <cell r="B5183" t="str">
            <v>5234545 VER2</v>
          </cell>
          <cell r="C5183" t="str">
            <v>DOSSIER S3 CPL L45 H45</v>
          </cell>
          <cell r="D5183" t="str">
            <v xml:space="preserve"> </v>
          </cell>
          <cell r="E5183">
            <v>626</v>
          </cell>
          <cell r="F5183" t="str">
            <v>BACKREST S3 CPL W 45 H 45</v>
          </cell>
        </row>
        <row r="5184">
          <cell r="A5184" t="str">
            <v>5234545 VER2-C</v>
          </cell>
          <cell r="B5184" t="str">
            <v>5234545 VER2-C</v>
          </cell>
          <cell r="C5184" t="str">
            <v>DOSSIER S3 CPL L45 H45</v>
          </cell>
          <cell r="D5184" t="str">
            <v xml:space="preserve"> </v>
          </cell>
          <cell r="E5184" t="e">
            <v>#N/A</v>
          </cell>
          <cell r="F5184" t="str">
            <v>BACKREST S3 CPL W 45 H 45</v>
          </cell>
        </row>
        <row r="5185">
          <cell r="A5185" t="str">
            <v>5235025 VER2</v>
          </cell>
          <cell r="B5185" t="str">
            <v>5235025 VER2</v>
          </cell>
          <cell r="C5185" t="str">
            <v>DOSSIER S3 CPL L50 H25</v>
          </cell>
          <cell r="D5185" t="str">
            <v xml:space="preserve"> </v>
          </cell>
          <cell r="E5185">
            <v>626</v>
          </cell>
          <cell r="F5185" t="str">
            <v>BACKREST S3 CPL W 50 H 25</v>
          </cell>
        </row>
        <row r="5186">
          <cell r="A5186" t="str">
            <v>5235025 VER2-C</v>
          </cell>
          <cell r="B5186" t="str">
            <v>5235025 VER2-C</v>
          </cell>
          <cell r="C5186" t="str">
            <v>DOSSIER S3 CPL L50 H25</v>
          </cell>
          <cell r="D5186" t="str">
            <v xml:space="preserve"> </v>
          </cell>
          <cell r="E5186" t="e">
            <v>#N/A</v>
          </cell>
          <cell r="F5186" t="str">
            <v>BACKREST S3 CPL W 50 H 25</v>
          </cell>
        </row>
        <row r="5187">
          <cell r="A5187" t="str">
            <v>5235030 VER2</v>
          </cell>
          <cell r="B5187" t="str">
            <v>5235030 VER2</v>
          </cell>
          <cell r="C5187" t="str">
            <v>DOSSIER S3 CPL L50 H30</v>
          </cell>
          <cell r="D5187" t="str">
            <v xml:space="preserve"> </v>
          </cell>
          <cell r="E5187">
            <v>626</v>
          </cell>
          <cell r="F5187" t="str">
            <v>BACKREST S3 CPL W 50 H 30</v>
          </cell>
        </row>
        <row r="5188">
          <cell r="A5188" t="str">
            <v>5235030 VER2-C</v>
          </cell>
          <cell r="B5188" t="str">
            <v>5235030 VER2-C</v>
          </cell>
          <cell r="C5188" t="str">
            <v>DOSSIER S3 CPL L50 H30</v>
          </cell>
          <cell r="D5188" t="str">
            <v xml:space="preserve"> </v>
          </cell>
          <cell r="E5188" t="e">
            <v>#N/A</v>
          </cell>
          <cell r="F5188" t="str">
            <v>BACKREST S3 CPL W 50 H 30</v>
          </cell>
        </row>
        <row r="5189">
          <cell r="A5189" t="str">
            <v>5235035 VER2</v>
          </cell>
          <cell r="B5189" t="str">
            <v>5235035 VER2</v>
          </cell>
          <cell r="C5189" t="str">
            <v>DOSSIER S3 CPL L50 H35</v>
          </cell>
          <cell r="D5189" t="str">
            <v xml:space="preserve"> </v>
          </cell>
          <cell r="E5189">
            <v>626</v>
          </cell>
          <cell r="F5189" t="str">
            <v>BACKREST S3 CPL W 50 H 35</v>
          </cell>
        </row>
        <row r="5190">
          <cell r="A5190" t="str">
            <v>5235035 VER2-C</v>
          </cell>
          <cell r="B5190" t="str">
            <v>5235035 VER2-C</v>
          </cell>
          <cell r="C5190" t="str">
            <v>DOSSIER S3 CPL L50 H35</v>
          </cell>
          <cell r="D5190" t="str">
            <v xml:space="preserve"> </v>
          </cell>
          <cell r="E5190" t="e">
            <v>#N/A</v>
          </cell>
          <cell r="F5190" t="str">
            <v>BACKREST S3 CPL W 50 H 35</v>
          </cell>
        </row>
        <row r="5191">
          <cell r="A5191" t="str">
            <v>5235040 VER2</v>
          </cell>
          <cell r="B5191" t="str">
            <v>5235040 VER2</v>
          </cell>
          <cell r="C5191" t="str">
            <v>DOSSIER S3 CPL L50 H40</v>
          </cell>
          <cell r="D5191" t="str">
            <v xml:space="preserve"> </v>
          </cell>
          <cell r="E5191">
            <v>626</v>
          </cell>
          <cell r="F5191" t="str">
            <v>BACKREST S3 CPL W 50 H 40</v>
          </cell>
        </row>
        <row r="5192">
          <cell r="A5192" t="str">
            <v>5235040 VER2-C</v>
          </cell>
          <cell r="B5192" t="str">
            <v>5235040 VER2-C</v>
          </cell>
          <cell r="C5192" t="str">
            <v>DOSSIER S3 CPL L50 H40</v>
          </cell>
          <cell r="D5192" t="str">
            <v xml:space="preserve"> </v>
          </cell>
          <cell r="E5192" t="e">
            <v>#N/A</v>
          </cell>
          <cell r="F5192" t="str">
            <v>BACKREST S3 CPL W 50 H 40</v>
          </cell>
        </row>
        <row r="5193">
          <cell r="A5193" t="str">
            <v>5235045 VER2</v>
          </cell>
          <cell r="B5193" t="str">
            <v>5235045 VER2</v>
          </cell>
          <cell r="C5193" t="str">
            <v>DOSSIER S3 CPL L50 H45</v>
          </cell>
          <cell r="D5193" t="str">
            <v xml:space="preserve"> </v>
          </cell>
          <cell r="E5193">
            <v>626</v>
          </cell>
          <cell r="F5193" t="str">
            <v>BACKREST S3 CPL W 50 H 45</v>
          </cell>
        </row>
        <row r="5194">
          <cell r="A5194" t="str">
            <v>5235045 VER2-C</v>
          </cell>
          <cell r="B5194" t="str">
            <v>5235045 VER2-C</v>
          </cell>
          <cell r="C5194" t="str">
            <v>DOSSIER S3 CPL L50 H45</v>
          </cell>
          <cell r="D5194" t="str">
            <v xml:space="preserve"> </v>
          </cell>
          <cell r="E5194" t="e">
            <v>#N/A</v>
          </cell>
          <cell r="F5194" t="str">
            <v>BACKREST S3 CPL W 50 H 45</v>
          </cell>
        </row>
        <row r="5195">
          <cell r="A5195" t="str">
            <v>5243025 VER2</v>
          </cell>
          <cell r="B5195" t="str">
            <v>5243025 VER2</v>
          </cell>
          <cell r="C5195" t="str">
            <v>DOSSIER S3 INCURVÉ CPL L3</v>
          </cell>
          <cell r="D5195" t="str">
            <v>0 H25</v>
          </cell>
          <cell r="E5195">
            <v>1061</v>
          </cell>
          <cell r="F5195" t="str">
            <v>BACKREST S3 CURVED CPL W3</v>
          </cell>
        </row>
        <row r="5196">
          <cell r="A5196" t="str">
            <v>5243025 VER2-C</v>
          </cell>
          <cell r="B5196" t="str">
            <v>5243025 VER2-C</v>
          </cell>
          <cell r="C5196" t="str">
            <v>DOSSIER S3 INCURVÉ CPL L3</v>
          </cell>
          <cell r="D5196" t="str">
            <v>0 H25</v>
          </cell>
          <cell r="E5196">
            <v>397.16</v>
          </cell>
          <cell r="F5196" t="str">
            <v>BACKREST S3 CURVED CPL W3</v>
          </cell>
        </row>
        <row r="5197">
          <cell r="A5197" t="str">
            <v>5243030 VER2</v>
          </cell>
          <cell r="B5197" t="str">
            <v>5243030 VER2</v>
          </cell>
          <cell r="C5197" t="str">
            <v>DOSSIER S3 INCURVÉ CPL L3</v>
          </cell>
          <cell r="D5197" t="str">
            <v>0 H30</v>
          </cell>
          <cell r="E5197">
            <v>1061</v>
          </cell>
          <cell r="F5197" t="str">
            <v>BACKREST S3 CURVED CPL W3</v>
          </cell>
        </row>
        <row r="5198">
          <cell r="A5198" t="str">
            <v>5243030 VER2-C</v>
          </cell>
          <cell r="B5198" t="str">
            <v>5243030 VER2-C</v>
          </cell>
          <cell r="C5198" t="str">
            <v>DOSSIER S3 INCURVÉ CPL L3</v>
          </cell>
          <cell r="D5198" t="str">
            <v>0 H30</v>
          </cell>
          <cell r="E5198">
            <v>397.16</v>
          </cell>
          <cell r="F5198" t="str">
            <v>BACKREST S3 CURVED CPL W3</v>
          </cell>
        </row>
        <row r="5199">
          <cell r="A5199" t="str">
            <v>5243035 VER2</v>
          </cell>
          <cell r="B5199" t="str">
            <v>5243035 VER2</v>
          </cell>
          <cell r="C5199" t="str">
            <v>DOSSIER S3 INCURVÉ CPL L3</v>
          </cell>
          <cell r="D5199" t="str">
            <v>0 H35</v>
          </cell>
          <cell r="E5199">
            <v>1061</v>
          </cell>
          <cell r="F5199" t="str">
            <v>BACKREST S3 CURVED CPL W3</v>
          </cell>
        </row>
        <row r="5200">
          <cell r="A5200" t="str">
            <v>5243035 VER2-C</v>
          </cell>
          <cell r="B5200" t="str">
            <v>5243035 VER2-C</v>
          </cell>
          <cell r="C5200" t="str">
            <v>DOSSIER S3 INCURVÉ CPL L3</v>
          </cell>
          <cell r="D5200" t="str">
            <v>0 H35</v>
          </cell>
          <cell r="E5200">
            <v>397.16</v>
          </cell>
          <cell r="F5200" t="str">
            <v>BACKREST S3 CURVED CPL W3</v>
          </cell>
        </row>
        <row r="5201">
          <cell r="A5201" t="str">
            <v>5243040 VER2</v>
          </cell>
          <cell r="B5201" t="str">
            <v>5243040 VER2</v>
          </cell>
          <cell r="C5201" t="str">
            <v>DOSSIER S3 INCURVÉ CPL L3</v>
          </cell>
          <cell r="D5201" t="str">
            <v>0 H40</v>
          </cell>
          <cell r="E5201">
            <v>1061</v>
          </cell>
          <cell r="F5201" t="str">
            <v>BACKREST S3 CURVED CPL W3</v>
          </cell>
        </row>
        <row r="5202">
          <cell r="A5202" t="str">
            <v>5243040 VER2-C</v>
          </cell>
          <cell r="B5202" t="str">
            <v>5243040 VER2-C</v>
          </cell>
          <cell r="C5202" t="str">
            <v>DOSSIER S3 INCURVÉ CPL L3</v>
          </cell>
          <cell r="D5202" t="str">
            <v>0 H40</v>
          </cell>
          <cell r="E5202">
            <v>397.16</v>
          </cell>
          <cell r="F5202" t="str">
            <v>BACKREST S3 CURVED CPL W3</v>
          </cell>
        </row>
        <row r="5203">
          <cell r="A5203" t="str">
            <v>5243325 VER2</v>
          </cell>
          <cell r="B5203" t="str">
            <v>5243325 VER2</v>
          </cell>
          <cell r="C5203" t="str">
            <v>DOSSIER S3 INCURVÉ CPL L3</v>
          </cell>
          <cell r="D5203" t="str">
            <v>3 H25</v>
          </cell>
          <cell r="E5203">
            <v>1061</v>
          </cell>
          <cell r="F5203" t="str">
            <v>BACKREST S3 CURVED CPL W3</v>
          </cell>
        </row>
        <row r="5204">
          <cell r="A5204" t="str">
            <v>5243325 VER2-C</v>
          </cell>
          <cell r="B5204" t="str">
            <v>5243325 VER2-C</v>
          </cell>
          <cell r="C5204" t="str">
            <v>DOSSIER S3 INCURVÉ CPL L3</v>
          </cell>
          <cell r="D5204" t="str">
            <v>3 H25</v>
          </cell>
          <cell r="E5204">
            <v>397.16</v>
          </cell>
          <cell r="F5204" t="str">
            <v>BACKREST S3 CURVED CPL W3</v>
          </cell>
        </row>
        <row r="5205">
          <cell r="A5205" t="str">
            <v>5243325L</v>
          </cell>
          <cell r="B5205" t="str">
            <v>5243325L</v>
          </cell>
          <cell r="C5205" t="str">
            <v>DOSSIER U3L INCURVÉ CPL L</v>
          </cell>
          <cell r="D5205" t="str">
            <v>33 H25</v>
          </cell>
          <cell r="E5205">
            <v>1147</v>
          </cell>
          <cell r="F5205" t="str">
            <v>BACKREST U3L CURVED CPL W</v>
          </cell>
        </row>
        <row r="5206">
          <cell r="A5206" t="str">
            <v>5243325L-C</v>
          </cell>
          <cell r="B5206" t="str">
            <v>5243325L-C</v>
          </cell>
          <cell r="C5206" t="str">
            <v>DOSSIER U3L INCURVÉ CPL L</v>
          </cell>
          <cell r="D5206" t="str">
            <v>33 H25</v>
          </cell>
          <cell r="E5206">
            <v>397.16</v>
          </cell>
          <cell r="F5206" t="str">
            <v>BACKREST U3L CURVED CPL W</v>
          </cell>
        </row>
        <row r="5207">
          <cell r="A5207" t="str">
            <v>5243330 VER2</v>
          </cell>
          <cell r="B5207" t="str">
            <v>5243330 VER2</v>
          </cell>
          <cell r="C5207" t="str">
            <v>DOSSIER S3 INCURVÉ CPL L3</v>
          </cell>
          <cell r="D5207" t="str">
            <v>3 H30</v>
          </cell>
          <cell r="E5207">
            <v>1061</v>
          </cell>
          <cell r="F5207" t="str">
            <v>BACKREST S3 CURVED CPL W3</v>
          </cell>
        </row>
        <row r="5208">
          <cell r="A5208" t="str">
            <v>5243330 VER2-C</v>
          </cell>
          <cell r="B5208" t="str">
            <v>5243330 VER2-C</v>
          </cell>
          <cell r="C5208" t="str">
            <v>DOSSIER S3 INCURVÉ CPL L3</v>
          </cell>
          <cell r="D5208" t="str">
            <v>3 H30</v>
          </cell>
          <cell r="E5208">
            <v>397.16</v>
          </cell>
          <cell r="F5208" t="str">
            <v>BACKREST S3 CURVED CPL W3</v>
          </cell>
        </row>
        <row r="5209">
          <cell r="A5209" t="str">
            <v>5243330L</v>
          </cell>
          <cell r="B5209" t="str">
            <v>5243330L</v>
          </cell>
          <cell r="C5209" t="str">
            <v>DOSSIER U3L INCURVÉ CPL L</v>
          </cell>
          <cell r="D5209" t="str">
            <v>33 H30</v>
          </cell>
          <cell r="E5209">
            <v>1153</v>
          </cell>
          <cell r="F5209" t="str">
            <v>BACKREST U3L CURVED CPL W</v>
          </cell>
        </row>
        <row r="5210">
          <cell r="A5210" t="str">
            <v>5243330L-C</v>
          </cell>
          <cell r="B5210" t="str">
            <v>5243330L-C</v>
          </cell>
          <cell r="C5210" t="str">
            <v>DOSSIER U3L INCURVÉ CPL L</v>
          </cell>
          <cell r="D5210" t="str">
            <v>33 H30</v>
          </cell>
          <cell r="E5210">
            <v>397.16</v>
          </cell>
          <cell r="F5210" t="str">
            <v>BACKREST U3L CURVED CPL W</v>
          </cell>
        </row>
        <row r="5211">
          <cell r="A5211" t="str">
            <v>5243335 VER2</v>
          </cell>
          <cell r="B5211" t="str">
            <v>5243335 VER2</v>
          </cell>
          <cell r="C5211" t="str">
            <v>DOSSIER S3 INCURVÉ CPL L3</v>
          </cell>
          <cell r="D5211" t="str">
            <v>3 H35</v>
          </cell>
          <cell r="E5211">
            <v>1061</v>
          </cell>
          <cell r="F5211" t="str">
            <v>BACKREST S3 CURVED CPL W3</v>
          </cell>
        </row>
        <row r="5212">
          <cell r="A5212" t="str">
            <v>5243335 VER2-C</v>
          </cell>
          <cell r="B5212" t="str">
            <v>5243335 VER2-C</v>
          </cell>
          <cell r="C5212" t="str">
            <v>DOSSIER S3 INCURVÉ CPL L3</v>
          </cell>
          <cell r="D5212" t="str">
            <v>3 H35</v>
          </cell>
          <cell r="E5212">
            <v>397.16</v>
          </cell>
          <cell r="F5212" t="str">
            <v>BACKREST S3 CURVED CPL W3</v>
          </cell>
        </row>
        <row r="5213">
          <cell r="A5213" t="str">
            <v>5243335L</v>
          </cell>
          <cell r="B5213" t="str">
            <v>5243335L</v>
          </cell>
          <cell r="C5213" t="str">
            <v>DOSSIER U3L INCURVÉ CPL L</v>
          </cell>
          <cell r="D5213" t="str">
            <v>33 H35</v>
          </cell>
          <cell r="E5213">
            <v>1147</v>
          </cell>
          <cell r="F5213" t="str">
            <v>BACKREST U3L CURVED CPL W</v>
          </cell>
        </row>
        <row r="5214">
          <cell r="A5214" t="str">
            <v>5243335L-C</v>
          </cell>
          <cell r="B5214" t="str">
            <v>5243335L-C</v>
          </cell>
          <cell r="C5214" t="str">
            <v>DOSSIER U3L INCURVÉ CPL L</v>
          </cell>
          <cell r="D5214" t="str">
            <v>33 H35</v>
          </cell>
          <cell r="E5214">
            <v>397.16</v>
          </cell>
          <cell r="F5214" t="str">
            <v>BACKREST U3L CURVED CPL W</v>
          </cell>
        </row>
        <row r="5215">
          <cell r="A5215" t="str">
            <v>5243340 VER2</v>
          </cell>
          <cell r="B5215" t="str">
            <v>5243340 VER2</v>
          </cell>
          <cell r="C5215" t="str">
            <v>DOSSIER S3 INCURVÉ CPL L3</v>
          </cell>
          <cell r="D5215" t="str">
            <v>3 H40</v>
          </cell>
          <cell r="E5215">
            <v>1061</v>
          </cell>
          <cell r="F5215" t="str">
            <v>BACKREST S3 CURVED CPL W3</v>
          </cell>
        </row>
        <row r="5216">
          <cell r="A5216" t="str">
            <v>5243340 VER2-C</v>
          </cell>
          <cell r="B5216" t="str">
            <v>5243340 VER2-C</v>
          </cell>
          <cell r="C5216" t="str">
            <v>DOSSIER S3 INCURVÉ CPL L3</v>
          </cell>
          <cell r="D5216" t="str">
            <v>3 H40</v>
          </cell>
          <cell r="E5216">
            <v>397.16</v>
          </cell>
          <cell r="F5216" t="str">
            <v>BACKREST S3 CURVED CPL W3</v>
          </cell>
        </row>
        <row r="5217">
          <cell r="A5217" t="str">
            <v>5243625 VER2</v>
          </cell>
          <cell r="B5217" t="str">
            <v>5243625 VER2</v>
          </cell>
          <cell r="C5217" t="str">
            <v>DOSSIER S3 INCURVÉ CPL L3</v>
          </cell>
          <cell r="D5217" t="str">
            <v>6 H25</v>
          </cell>
          <cell r="E5217">
            <v>1061</v>
          </cell>
          <cell r="F5217" t="str">
            <v>BACKREST S3 CURVED CPL W3</v>
          </cell>
        </row>
        <row r="5218">
          <cell r="A5218" t="str">
            <v>5243625 VER2-C</v>
          </cell>
          <cell r="B5218" t="str">
            <v>5243625 VER2-C</v>
          </cell>
          <cell r="C5218" t="str">
            <v>DOSSIER S3 INCURVÉ CPL L3</v>
          </cell>
          <cell r="D5218" t="str">
            <v>6 H25</v>
          </cell>
          <cell r="E5218">
            <v>397.16</v>
          </cell>
          <cell r="F5218" t="str">
            <v>BACKREST S3 CURVED CPL W3</v>
          </cell>
        </row>
        <row r="5219">
          <cell r="A5219" t="str">
            <v>5243625L</v>
          </cell>
          <cell r="B5219" t="str">
            <v>5243625L</v>
          </cell>
          <cell r="C5219" t="str">
            <v>DOSSIER U3L INCURVÉ CPL L</v>
          </cell>
          <cell r="D5219" t="str">
            <v>36 H25</v>
          </cell>
          <cell r="E5219">
            <v>1147</v>
          </cell>
          <cell r="F5219" t="str">
            <v>BACKREST U3L CURVED CPL W</v>
          </cell>
        </row>
        <row r="5220">
          <cell r="A5220" t="str">
            <v>5243625L-C</v>
          </cell>
          <cell r="B5220" t="str">
            <v>5243625L-C</v>
          </cell>
          <cell r="C5220" t="str">
            <v>DOSSIER U3L INCURVÉ CPL L</v>
          </cell>
          <cell r="D5220" t="str">
            <v>36 H25</v>
          </cell>
          <cell r="E5220">
            <v>397.16</v>
          </cell>
          <cell r="F5220" t="str">
            <v>BACKREST U3L CURVED CPL W</v>
          </cell>
        </row>
        <row r="5221">
          <cell r="A5221" t="str">
            <v>5243630 VER2</v>
          </cell>
          <cell r="B5221" t="str">
            <v>5243630 VER2</v>
          </cell>
          <cell r="C5221" t="str">
            <v>DOSSIER S3 INCURVÉ CPL L3</v>
          </cell>
          <cell r="D5221" t="str">
            <v>6 H30</v>
          </cell>
          <cell r="E5221">
            <v>1061</v>
          </cell>
          <cell r="F5221" t="str">
            <v>BACKREST S3 CURVED CPL W3</v>
          </cell>
        </row>
        <row r="5222">
          <cell r="A5222" t="str">
            <v>5243630 VER2-C</v>
          </cell>
          <cell r="B5222" t="str">
            <v>5243630 VER2-C</v>
          </cell>
          <cell r="C5222" t="str">
            <v>DOSSIER S3 INCURVÉ CPL L3</v>
          </cell>
          <cell r="D5222" t="str">
            <v>6 H30</v>
          </cell>
          <cell r="E5222">
            <v>397.16</v>
          </cell>
          <cell r="F5222" t="str">
            <v>BACKREST S3 CURVED CPL W3</v>
          </cell>
        </row>
        <row r="5223">
          <cell r="A5223" t="str">
            <v>5243630L</v>
          </cell>
          <cell r="B5223" t="str">
            <v>5243630L</v>
          </cell>
          <cell r="C5223" t="str">
            <v>DOSSIER U3L INCURVÉ CPL L</v>
          </cell>
          <cell r="D5223" t="str">
            <v>36 H30</v>
          </cell>
          <cell r="E5223">
            <v>1147</v>
          </cell>
          <cell r="F5223" t="str">
            <v>BACKREST U3L CURVED CPL W</v>
          </cell>
        </row>
        <row r="5224">
          <cell r="A5224" t="str">
            <v>5243630L-C</v>
          </cell>
          <cell r="B5224" t="str">
            <v>5243630L-C</v>
          </cell>
          <cell r="C5224" t="str">
            <v>DOSSIER U3L INCURVÉ CPL L</v>
          </cell>
          <cell r="D5224" t="str">
            <v>36 H30</v>
          </cell>
          <cell r="E5224">
            <v>397.16</v>
          </cell>
          <cell r="F5224" t="str">
            <v>BACKREST U3L CURVED CPL W</v>
          </cell>
        </row>
        <row r="5225">
          <cell r="A5225" t="str">
            <v>5243635 VER2</v>
          </cell>
          <cell r="B5225" t="str">
            <v>5243635 VER2</v>
          </cell>
          <cell r="C5225" t="str">
            <v>DOSSIER S3 INCURVÉ CPL L3</v>
          </cell>
          <cell r="D5225" t="str">
            <v>6 H35</v>
          </cell>
          <cell r="E5225">
            <v>1061</v>
          </cell>
          <cell r="F5225" t="str">
            <v>BACKREST S3 CURVED CPL W3</v>
          </cell>
        </row>
        <row r="5226">
          <cell r="A5226" t="str">
            <v>5243635 VER2-C</v>
          </cell>
          <cell r="B5226" t="str">
            <v>5243635 VER2-C</v>
          </cell>
          <cell r="C5226" t="str">
            <v>DOSSIER S3 INCURVÉ CPL L3</v>
          </cell>
          <cell r="D5226" t="str">
            <v>6 H35</v>
          </cell>
          <cell r="E5226">
            <v>397.16</v>
          </cell>
          <cell r="F5226" t="str">
            <v>BACKREST S3 CURVED CPL W3</v>
          </cell>
        </row>
        <row r="5227">
          <cell r="A5227" t="str">
            <v>5243635L</v>
          </cell>
          <cell r="B5227" t="str">
            <v>5243635L</v>
          </cell>
          <cell r="C5227" t="str">
            <v>DOSSIER U3L INCURVÉ CPL L</v>
          </cell>
          <cell r="D5227" t="str">
            <v>36 H35</v>
          </cell>
          <cell r="E5227">
            <v>1147</v>
          </cell>
          <cell r="F5227" t="str">
            <v>BACKREST U3L CURVED CPL W</v>
          </cell>
        </row>
        <row r="5228">
          <cell r="A5228" t="str">
            <v>5243635L-C</v>
          </cell>
          <cell r="B5228" t="str">
            <v>5243635L-C</v>
          </cell>
          <cell r="C5228" t="str">
            <v>DOSSIER U3L INCURVÉ CPL L</v>
          </cell>
          <cell r="D5228" t="str">
            <v>36 H35</v>
          </cell>
          <cell r="E5228">
            <v>397.16</v>
          </cell>
          <cell r="F5228" t="str">
            <v>BACKREST U3L CURVED CPL W</v>
          </cell>
        </row>
        <row r="5229">
          <cell r="A5229" t="str">
            <v>5243640 VER2</v>
          </cell>
          <cell r="B5229" t="str">
            <v>5243640 VER2</v>
          </cell>
          <cell r="C5229" t="str">
            <v>DOSSIER S3 INCURVÉ CPL L3</v>
          </cell>
          <cell r="D5229" t="str">
            <v>6 H40</v>
          </cell>
          <cell r="E5229">
            <v>1061</v>
          </cell>
          <cell r="F5229" t="str">
            <v>BACKREST S3 CURVED CPL W3</v>
          </cell>
        </row>
        <row r="5230">
          <cell r="A5230" t="str">
            <v>5243640 VER2-C</v>
          </cell>
          <cell r="B5230" t="str">
            <v>5243640 VER2-C</v>
          </cell>
          <cell r="C5230" t="str">
            <v>DOSSIER S3 INCURVÉ CPL L3</v>
          </cell>
          <cell r="D5230" t="str">
            <v>6 H40</v>
          </cell>
          <cell r="E5230">
            <v>397.16</v>
          </cell>
          <cell r="F5230" t="str">
            <v>BACKREST S3 CURVED CPL W3</v>
          </cell>
        </row>
        <row r="5231">
          <cell r="A5231" t="str">
            <v>5243925 VER2</v>
          </cell>
          <cell r="B5231" t="str">
            <v>5243925 VER2</v>
          </cell>
          <cell r="C5231" t="str">
            <v>DOSSIER S3 INCURVÉ CPL L3</v>
          </cell>
          <cell r="D5231" t="str">
            <v>9 H25</v>
          </cell>
          <cell r="E5231">
            <v>1061</v>
          </cell>
          <cell r="F5231" t="str">
            <v>BACKREST S3 CURVED CPL W3</v>
          </cell>
        </row>
        <row r="5232">
          <cell r="A5232" t="str">
            <v>5243925 VER2-C</v>
          </cell>
          <cell r="B5232" t="str">
            <v>5243925 VER2-C</v>
          </cell>
          <cell r="C5232" t="str">
            <v>DOSSIER S3 INCURVÉ CPL L3</v>
          </cell>
          <cell r="D5232" t="str">
            <v>9 H25</v>
          </cell>
          <cell r="E5232">
            <v>397.16</v>
          </cell>
          <cell r="F5232" t="str">
            <v>BACKREST S3 CURVED CPL W3</v>
          </cell>
        </row>
        <row r="5233">
          <cell r="A5233" t="str">
            <v>5243925L</v>
          </cell>
          <cell r="B5233" t="str">
            <v>5243925L</v>
          </cell>
          <cell r="C5233" t="str">
            <v>DOSSIER U3L INCURVÉ CPL L</v>
          </cell>
          <cell r="D5233" t="str">
            <v>39 H25</v>
          </cell>
          <cell r="E5233">
            <v>1147</v>
          </cell>
          <cell r="F5233" t="str">
            <v>BACKREST U3L CURVED CPL W</v>
          </cell>
        </row>
        <row r="5234">
          <cell r="A5234" t="str">
            <v>5243925L-C</v>
          </cell>
          <cell r="B5234" t="str">
            <v>5243925L-C</v>
          </cell>
          <cell r="C5234" t="str">
            <v>DOSSIER U3L INCURVÉ CPL L</v>
          </cell>
          <cell r="D5234" t="str">
            <v>39 H25</v>
          </cell>
          <cell r="E5234">
            <v>397.16</v>
          </cell>
          <cell r="F5234" t="str">
            <v>BACKREST U3L CURVED CPL W</v>
          </cell>
        </row>
        <row r="5235">
          <cell r="A5235" t="str">
            <v>5243930 VER2</v>
          </cell>
          <cell r="B5235" t="str">
            <v>5243930 VER2</v>
          </cell>
          <cell r="C5235" t="str">
            <v>DOSSIER S3 INCURVÉ CPL L3</v>
          </cell>
          <cell r="D5235" t="str">
            <v>9 H30</v>
          </cell>
          <cell r="E5235">
            <v>1061</v>
          </cell>
          <cell r="F5235" t="str">
            <v>BACKREST S3 CURVED CPL W3</v>
          </cell>
        </row>
        <row r="5236">
          <cell r="A5236" t="str">
            <v>5243930 VER2-C</v>
          </cell>
          <cell r="B5236" t="str">
            <v>5243930 VER2-C</v>
          </cell>
          <cell r="C5236" t="str">
            <v>DOSSIER S3 INCURVÉ CPL L3</v>
          </cell>
          <cell r="D5236" t="str">
            <v>9 H30</v>
          </cell>
          <cell r="E5236">
            <v>397.16</v>
          </cell>
          <cell r="F5236" t="str">
            <v>BACKREST S3 CURVED CPL W3</v>
          </cell>
        </row>
        <row r="5237">
          <cell r="A5237" t="str">
            <v>5243930L</v>
          </cell>
          <cell r="B5237" t="str">
            <v>5243930L</v>
          </cell>
          <cell r="C5237" t="str">
            <v>DOSSIER U3L INCURVÉ CPL L</v>
          </cell>
          <cell r="D5237" t="str">
            <v>39 H30</v>
          </cell>
          <cell r="E5237">
            <v>1147</v>
          </cell>
          <cell r="F5237" t="str">
            <v>BACKREST U3L CURVED CPL W</v>
          </cell>
        </row>
        <row r="5238">
          <cell r="A5238" t="str">
            <v>5243930L-C</v>
          </cell>
          <cell r="B5238" t="str">
            <v>5243930L-C</v>
          </cell>
          <cell r="C5238" t="str">
            <v>DOSSIER U3L INCURVÉ CPL L</v>
          </cell>
          <cell r="D5238" t="str">
            <v>39 H30</v>
          </cell>
          <cell r="E5238">
            <v>397.16</v>
          </cell>
          <cell r="F5238" t="str">
            <v>BACKREST U3L CURVED CPL W</v>
          </cell>
        </row>
        <row r="5239">
          <cell r="A5239" t="str">
            <v>5243935 VER2</v>
          </cell>
          <cell r="B5239" t="str">
            <v>5243935 VER2</v>
          </cell>
          <cell r="C5239" t="str">
            <v>DOSSIER S3 INCURVÉ CPL L3</v>
          </cell>
          <cell r="D5239" t="str">
            <v>9 H35</v>
          </cell>
          <cell r="E5239">
            <v>1061</v>
          </cell>
          <cell r="F5239" t="str">
            <v>BACKREST S3 CURVED CPL W3</v>
          </cell>
        </row>
        <row r="5240">
          <cell r="A5240" t="str">
            <v>5243935 VER2-C</v>
          </cell>
          <cell r="B5240" t="str">
            <v>5243935 VER2-C</v>
          </cell>
          <cell r="C5240" t="str">
            <v>DOSSIER S3 INCURVÉ CPL L3</v>
          </cell>
          <cell r="D5240" t="str">
            <v>9 H35</v>
          </cell>
          <cell r="E5240">
            <v>397.16</v>
          </cell>
          <cell r="F5240" t="str">
            <v>BACKREST S3 CURVED CPL W3</v>
          </cell>
        </row>
        <row r="5241">
          <cell r="A5241" t="str">
            <v>5243935L</v>
          </cell>
          <cell r="B5241" t="str">
            <v>5243935L</v>
          </cell>
          <cell r="C5241" t="str">
            <v>DOSSIER U3L INCURVÉ CPL L</v>
          </cell>
          <cell r="D5241" t="str">
            <v>39 H35</v>
          </cell>
          <cell r="E5241">
            <v>1147</v>
          </cell>
          <cell r="F5241" t="str">
            <v>BACKREST U3L CURVED CPL W</v>
          </cell>
        </row>
        <row r="5242">
          <cell r="A5242" t="str">
            <v>5243935L-C</v>
          </cell>
          <cell r="B5242" t="str">
            <v>5243935L-C</v>
          </cell>
          <cell r="C5242" t="str">
            <v>DOSSIER U3L INCURVÉ CPL L</v>
          </cell>
          <cell r="D5242" t="str">
            <v>39 H35</v>
          </cell>
          <cell r="E5242">
            <v>397.16</v>
          </cell>
          <cell r="F5242" t="str">
            <v>BACKREST U3L CURVED CPL W</v>
          </cell>
        </row>
        <row r="5243">
          <cell r="A5243" t="str">
            <v>5243940 VER2</v>
          </cell>
          <cell r="B5243" t="str">
            <v>5243940 VER2</v>
          </cell>
          <cell r="C5243" t="str">
            <v>DOSSIER S3 INCURVÉ CPL L3</v>
          </cell>
          <cell r="D5243" t="str">
            <v>9 H40</v>
          </cell>
          <cell r="E5243">
            <v>1061</v>
          </cell>
          <cell r="F5243" t="str">
            <v>BACKREST S3 CURVED CPL W3</v>
          </cell>
        </row>
        <row r="5244">
          <cell r="A5244" t="str">
            <v>5243940 VER2-C</v>
          </cell>
          <cell r="B5244" t="str">
            <v>5243940 VER2-C</v>
          </cell>
          <cell r="C5244" t="str">
            <v>DOSSIER S3 INCURVÉ CPL L3</v>
          </cell>
          <cell r="D5244" t="str">
            <v>9 H40</v>
          </cell>
          <cell r="E5244">
            <v>397.16</v>
          </cell>
          <cell r="F5244" t="str">
            <v>BACKREST S3 CURVED CPL W3</v>
          </cell>
        </row>
        <row r="5245">
          <cell r="A5245" t="str">
            <v>5244225 VER2</v>
          </cell>
          <cell r="B5245" t="str">
            <v>5244225 VER2</v>
          </cell>
          <cell r="C5245" t="str">
            <v>DOSSIER S3 INCURVÉ CPL L4</v>
          </cell>
          <cell r="D5245" t="str">
            <v>2 H25</v>
          </cell>
          <cell r="E5245">
            <v>1061</v>
          </cell>
          <cell r="F5245" t="str">
            <v>BACKREST S3 CURVED CPL W4</v>
          </cell>
        </row>
        <row r="5246">
          <cell r="A5246" t="str">
            <v>5244225 VER2-C</v>
          </cell>
          <cell r="B5246" t="str">
            <v>5244225 VER2-C</v>
          </cell>
          <cell r="C5246" t="str">
            <v>DOSSIER S3 INCURVÉ CPL L4</v>
          </cell>
          <cell r="D5246" t="str">
            <v>2 H25</v>
          </cell>
          <cell r="E5246">
            <v>397.16</v>
          </cell>
          <cell r="F5246" t="str">
            <v>BACKREST S3 CURVED CPL W4</v>
          </cell>
        </row>
        <row r="5247">
          <cell r="A5247" t="str">
            <v>5244225L</v>
          </cell>
          <cell r="B5247" t="str">
            <v>5244225L</v>
          </cell>
          <cell r="C5247" t="str">
            <v>DOSSIER U3L INCURVÉ CPL L</v>
          </cell>
          <cell r="D5247" t="str">
            <v>42 H25</v>
          </cell>
          <cell r="E5247">
            <v>1147</v>
          </cell>
          <cell r="F5247" t="str">
            <v>BACKREST U3L CURVED CPL W</v>
          </cell>
        </row>
        <row r="5248">
          <cell r="A5248" t="str">
            <v>5244225L-C</v>
          </cell>
          <cell r="B5248" t="str">
            <v>5244225L-C</v>
          </cell>
          <cell r="C5248" t="str">
            <v>DOSSIER U3L INCURVÉ CPL L</v>
          </cell>
          <cell r="D5248" t="str">
            <v>42 H25</v>
          </cell>
          <cell r="E5248">
            <v>397.16</v>
          </cell>
          <cell r="F5248" t="str">
            <v>BACKREST U3L CURVED CPL W</v>
          </cell>
        </row>
        <row r="5249">
          <cell r="A5249" t="str">
            <v>5244230 VER2</v>
          </cell>
          <cell r="B5249" t="str">
            <v>5244230 VER2</v>
          </cell>
          <cell r="C5249" t="str">
            <v>DOSSIER S3 INCURVÉ CPL L4</v>
          </cell>
          <cell r="D5249" t="str">
            <v>2 H30</v>
          </cell>
          <cell r="E5249">
            <v>1061</v>
          </cell>
          <cell r="F5249" t="str">
            <v>BACKREST S3 CURVED CPL W4</v>
          </cell>
        </row>
        <row r="5250">
          <cell r="A5250" t="str">
            <v>5244230 VER2-C</v>
          </cell>
          <cell r="B5250" t="str">
            <v>5244230 VER2-C</v>
          </cell>
          <cell r="C5250" t="str">
            <v>DOSSIER S3 INCURVÉ CPL L4</v>
          </cell>
          <cell r="D5250" t="str">
            <v>2 H30</v>
          </cell>
          <cell r="E5250">
            <v>397.16</v>
          </cell>
          <cell r="F5250" t="str">
            <v>BACKREST S3 CURVED CPL W4</v>
          </cell>
        </row>
        <row r="5251">
          <cell r="A5251" t="str">
            <v>5244230L</v>
          </cell>
          <cell r="B5251" t="str">
            <v>5244230L</v>
          </cell>
          <cell r="C5251" t="str">
            <v>DOSSIER U3L INCURVÉ CPL L</v>
          </cell>
          <cell r="D5251" t="str">
            <v>42 H30</v>
          </cell>
          <cell r="E5251">
            <v>1147</v>
          </cell>
          <cell r="F5251" t="str">
            <v>BACKREST U3L CURVED CPL W</v>
          </cell>
        </row>
        <row r="5252">
          <cell r="A5252" t="str">
            <v>5244230L-C</v>
          </cell>
          <cell r="B5252" t="str">
            <v>5244230L-C</v>
          </cell>
          <cell r="C5252" t="str">
            <v>DOSSIER U3L INCURVÉ CPL L</v>
          </cell>
          <cell r="D5252" t="str">
            <v>42 H30</v>
          </cell>
          <cell r="E5252">
            <v>397.16</v>
          </cell>
          <cell r="F5252" t="str">
            <v>BACKREST U3L CURVED CPL W</v>
          </cell>
        </row>
        <row r="5253">
          <cell r="A5253" t="str">
            <v>5244235 VER2</v>
          </cell>
          <cell r="B5253" t="str">
            <v>5244235 VER2</v>
          </cell>
          <cell r="C5253" t="str">
            <v>DOSSIER S3 INCURVÉ CPL L4</v>
          </cell>
          <cell r="D5253" t="str">
            <v>2 H35</v>
          </cell>
          <cell r="E5253">
            <v>1061</v>
          </cell>
          <cell r="F5253" t="str">
            <v>BACKREST S3 CURVED CPL W4</v>
          </cell>
        </row>
        <row r="5254">
          <cell r="A5254" t="str">
            <v>5244235 VER2-C</v>
          </cell>
          <cell r="B5254" t="str">
            <v>5244235 VER2-C</v>
          </cell>
          <cell r="C5254" t="str">
            <v>DOSSIER S3 INCURVÉ CPL L4</v>
          </cell>
          <cell r="D5254" t="str">
            <v>2 H35</v>
          </cell>
          <cell r="E5254">
            <v>397.16</v>
          </cell>
          <cell r="F5254" t="str">
            <v>BACKREST S3 CURVED CPL W4</v>
          </cell>
        </row>
        <row r="5255">
          <cell r="A5255" t="str">
            <v>5244235L</v>
          </cell>
          <cell r="B5255" t="str">
            <v>5244235L</v>
          </cell>
          <cell r="C5255" t="str">
            <v>DOSSIER U3L INCURVÉ CPL L</v>
          </cell>
          <cell r="D5255" t="str">
            <v>42 H35</v>
          </cell>
          <cell r="E5255">
            <v>1147</v>
          </cell>
          <cell r="F5255" t="str">
            <v>BACKREST U3L CURVED CPL W</v>
          </cell>
        </row>
        <row r="5256">
          <cell r="A5256" t="str">
            <v>5244235L-C</v>
          </cell>
          <cell r="B5256" t="str">
            <v>5244235L-C</v>
          </cell>
          <cell r="C5256" t="str">
            <v>DOSSIER U3L INCURVÉ CPL L</v>
          </cell>
          <cell r="D5256" t="str">
            <v>42 H35</v>
          </cell>
          <cell r="E5256">
            <v>397.16</v>
          </cell>
          <cell r="F5256" t="str">
            <v>BACKREST U3L CURVED CPL W</v>
          </cell>
        </row>
        <row r="5257">
          <cell r="A5257" t="str">
            <v>5244240 VER2</v>
          </cell>
          <cell r="B5257" t="str">
            <v>5244240 VER2</v>
          </cell>
          <cell r="C5257" t="str">
            <v>DOSSIER S3 INCURVÉ CPL L4</v>
          </cell>
          <cell r="D5257" t="str">
            <v>2 H40</v>
          </cell>
          <cell r="E5257">
            <v>1061</v>
          </cell>
          <cell r="F5257" t="str">
            <v>BACKREST S3 CURVED CPL W4</v>
          </cell>
        </row>
        <row r="5258">
          <cell r="A5258" t="str">
            <v>5244240 VER2-C</v>
          </cell>
          <cell r="B5258" t="str">
            <v>5244240 VER2-C</v>
          </cell>
          <cell r="C5258" t="str">
            <v>DOSSIER S3 INCURVÉ CPL L4</v>
          </cell>
          <cell r="D5258" t="str">
            <v>2 H40</v>
          </cell>
          <cell r="E5258">
            <v>397.16</v>
          </cell>
          <cell r="F5258" t="str">
            <v>BACKREST S3 CURVED CPL W4</v>
          </cell>
        </row>
        <row r="5259">
          <cell r="A5259" t="str">
            <v>5244525 VER2</v>
          </cell>
          <cell r="B5259" t="str">
            <v>5244525 VER2</v>
          </cell>
          <cell r="C5259" t="str">
            <v>DOSSIER S3 INCURVÉ CPL L4</v>
          </cell>
          <cell r="D5259" t="str">
            <v>5 H25</v>
          </cell>
          <cell r="E5259">
            <v>1061</v>
          </cell>
          <cell r="F5259" t="str">
            <v>BACKREST S3 CURVED CPL W4</v>
          </cell>
        </row>
        <row r="5260">
          <cell r="A5260" t="str">
            <v>5244525 VER2-C</v>
          </cell>
          <cell r="B5260" t="str">
            <v>5244525 VER2-C</v>
          </cell>
          <cell r="C5260" t="str">
            <v>DOSSIER S3 INCURVÉ CPL L4</v>
          </cell>
          <cell r="D5260" t="str">
            <v>5 H25</v>
          </cell>
          <cell r="E5260">
            <v>397.16</v>
          </cell>
          <cell r="F5260" t="str">
            <v>BACKREST S3 CURVED CPL W4</v>
          </cell>
        </row>
        <row r="5261">
          <cell r="A5261" t="str">
            <v>5244525L</v>
          </cell>
          <cell r="B5261" t="str">
            <v>5244525L</v>
          </cell>
          <cell r="C5261" t="str">
            <v>DOSSIER U3L INCURVÉ CPL L</v>
          </cell>
          <cell r="D5261" t="str">
            <v>45 H25</v>
          </cell>
          <cell r="E5261">
            <v>1147</v>
          </cell>
          <cell r="F5261" t="str">
            <v>BACKREST U3L CURVED CPL W</v>
          </cell>
        </row>
        <row r="5262">
          <cell r="A5262" t="str">
            <v>5244525L-C</v>
          </cell>
          <cell r="B5262" t="str">
            <v>5244525L-C</v>
          </cell>
          <cell r="C5262" t="str">
            <v>DOSSIER U3L INCURVÉ CPL L</v>
          </cell>
          <cell r="D5262" t="str">
            <v>45 H25</v>
          </cell>
          <cell r="E5262">
            <v>397.16</v>
          </cell>
          <cell r="F5262" t="str">
            <v>BACKREST U3L CURVED CPL W</v>
          </cell>
        </row>
        <row r="5263">
          <cell r="A5263" t="str">
            <v>5244530 VER2</v>
          </cell>
          <cell r="B5263" t="str">
            <v>5244530 VER2</v>
          </cell>
          <cell r="C5263" t="str">
            <v>DOSSIER S3 INCURVÉ CPL L4</v>
          </cell>
          <cell r="D5263" t="str">
            <v>5 H30</v>
          </cell>
          <cell r="E5263">
            <v>1061</v>
          </cell>
          <cell r="F5263" t="str">
            <v>BACKREST S3 CURVED CPL W4</v>
          </cell>
        </row>
        <row r="5264">
          <cell r="A5264" t="str">
            <v>5244530 VER2-C</v>
          </cell>
          <cell r="B5264" t="str">
            <v>5244530 VER2-C</v>
          </cell>
          <cell r="C5264" t="str">
            <v>DOSSIER S3 INCURVÉ CPL L4</v>
          </cell>
          <cell r="D5264" t="str">
            <v>5 H30</v>
          </cell>
          <cell r="E5264">
            <v>397.16</v>
          </cell>
          <cell r="F5264" t="str">
            <v>BACKREST S3 CURVED CPL W4</v>
          </cell>
        </row>
        <row r="5265">
          <cell r="A5265" t="str">
            <v>5244530L</v>
          </cell>
          <cell r="B5265" t="str">
            <v>5244530L</v>
          </cell>
          <cell r="C5265" t="str">
            <v>DOSSIER U3L INCURVÉ CPL L</v>
          </cell>
          <cell r="D5265" t="str">
            <v>45 H30</v>
          </cell>
          <cell r="E5265">
            <v>1147</v>
          </cell>
          <cell r="F5265" t="str">
            <v>BACKREST U3L CURVED CPL W</v>
          </cell>
        </row>
        <row r="5266">
          <cell r="A5266" t="str">
            <v>5244530L-C</v>
          </cell>
          <cell r="B5266" t="str">
            <v>5244530L-C</v>
          </cell>
          <cell r="C5266" t="str">
            <v>DOSSIER U3L INCURVÉ CPL L</v>
          </cell>
          <cell r="D5266" t="str">
            <v>45 H30</v>
          </cell>
          <cell r="E5266">
            <v>397.16</v>
          </cell>
          <cell r="F5266" t="str">
            <v>BACKREST U3L CURVED CPL W</v>
          </cell>
        </row>
        <row r="5267">
          <cell r="A5267" t="str">
            <v>5244535 VER2</v>
          </cell>
          <cell r="B5267" t="str">
            <v>5244535 VER2</v>
          </cell>
          <cell r="C5267" t="str">
            <v>DOSSIER S3 INCURVÉ CPL L4</v>
          </cell>
          <cell r="D5267" t="str">
            <v>5 H35</v>
          </cell>
          <cell r="E5267">
            <v>1061</v>
          </cell>
          <cell r="F5267" t="str">
            <v>BACKREST S3 CURVED CPL W4</v>
          </cell>
        </row>
        <row r="5268">
          <cell r="A5268" t="str">
            <v>5244535 VER2-C</v>
          </cell>
          <cell r="B5268" t="str">
            <v>5244535 VER2-C</v>
          </cell>
          <cell r="C5268" t="str">
            <v>DOSSIER S3 INCURVÉ CPL L4</v>
          </cell>
          <cell r="D5268" t="str">
            <v>5 H35</v>
          </cell>
          <cell r="E5268">
            <v>397.16</v>
          </cell>
          <cell r="F5268" t="str">
            <v>BACKREST S3 CURVED CPL W4</v>
          </cell>
        </row>
        <row r="5269">
          <cell r="A5269" t="str">
            <v>5244535L</v>
          </cell>
          <cell r="B5269" t="str">
            <v>5244535L</v>
          </cell>
          <cell r="C5269" t="str">
            <v>DOSSIER U3L INCURVÉ CPL L</v>
          </cell>
          <cell r="D5269" t="str">
            <v>45 H35</v>
          </cell>
          <cell r="E5269">
            <v>1147</v>
          </cell>
          <cell r="F5269" t="str">
            <v>BACKREST U3L CURVED CPL W</v>
          </cell>
        </row>
        <row r="5270">
          <cell r="A5270" t="str">
            <v>5244535L-C</v>
          </cell>
          <cell r="B5270" t="str">
            <v>5244535L-C</v>
          </cell>
          <cell r="C5270" t="str">
            <v>DOSSIER U3L INCURVÉ CPL L</v>
          </cell>
          <cell r="D5270" t="str">
            <v>45 H35</v>
          </cell>
          <cell r="E5270">
            <v>397.16</v>
          </cell>
          <cell r="F5270" t="str">
            <v>BACKREST U3L CURVED CPL W</v>
          </cell>
        </row>
        <row r="5271">
          <cell r="A5271" t="str">
            <v>5244540 VER2</v>
          </cell>
          <cell r="B5271" t="str">
            <v>5244540 VER2</v>
          </cell>
          <cell r="C5271" t="str">
            <v>DOSSIER S3 INCURVÉ CPL L4</v>
          </cell>
          <cell r="D5271" t="str">
            <v>5 H40</v>
          </cell>
          <cell r="E5271">
            <v>1061</v>
          </cell>
          <cell r="F5271" t="str">
            <v>BACKREST S3 CURVED CPL W4</v>
          </cell>
        </row>
        <row r="5272">
          <cell r="A5272" t="str">
            <v>5244540 VER2-C</v>
          </cell>
          <cell r="B5272" t="str">
            <v>5244540 VER2-C</v>
          </cell>
          <cell r="C5272" t="str">
            <v>DOSSIER S3 INCURVÉ CPL L4</v>
          </cell>
          <cell r="D5272" t="str">
            <v>5 H40</v>
          </cell>
          <cell r="E5272">
            <v>397.16</v>
          </cell>
          <cell r="F5272" t="str">
            <v>BACKREST S3 CURVED CPL W4</v>
          </cell>
        </row>
        <row r="5273">
          <cell r="A5273" t="str">
            <v>5245025 VER2</v>
          </cell>
          <cell r="B5273" t="str">
            <v>5245025 VER2</v>
          </cell>
          <cell r="C5273" t="str">
            <v>DOSSIER S3 INCURVÉ CPL L5</v>
          </cell>
          <cell r="D5273" t="str">
            <v>0 H25</v>
          </cell>
          <cell r="E5273">
            <v>1061</v>
          </cell>
          <cell r="F5273" t="str">
            <v>BACKREST S3 CURVED CPL W5</v>
          </cell>
        </row>
        <row r="5274">
          <cell r="A5274" t="str">
            <v>5245025 VER2-C</v>
          </cell>
          <cell r="B5274" t="str">
            <v>5245025 VER2-C</v>
          </cell>
          <cell r="C5274" t="str">
            <v>DOSSIER S3 INCURVÉ CPL L5</v>
          </cell>
          <cell r="D5274" t="str">
            <v>0 H25</v>
          </cell>
          <cell r="E5274">
            <v>397.16</v>
          </cell>
          <cell r="F5274" t="str">
            <v>BACKREST S3 CURVED CPL W5</v>
          </cell>
        </row>
        <row r="5275">
          <cell r="A5275" t="str">
            <v>5245030 VER2</v>
          </cell>
          <cell r="B5275" t="str">
            <v>5245030 VER2</v>
          </cell>
          <cell r="C5275" t="str">
            <v>DOSSIER S3 INCURVÉ CPL L5</v>
          </cell>
          <cell r="D5275" t="str">
            <v>0 H30</v>
          </cell>
          <cell r="E5275">
            <v>1061</v>
          </cell>
          <cell r="F5275" t="str">
            <v>BACKREST S3 CURVED CPL W5</v>
          </cell>
        </row>
        <row r="5276">
          <cell r="A5276" t="str">
            <v>5245030 VER2-C</v>
          </cell>
          <cell r="B5276" t="str">
            <v>5245030 VER2-C</v>
          </cell>
          <cell r="C5276" t="str">
            <v>DOSSIER S3 INCURVÉ CPL L5</v>
          </cell>
          <cell r="D5276" t="str">
            <v>0 H30</v>
          </cell>
          <cell r="E5276">
            <v>397.16</v>
          </cell>
          <cell r="F5276" t="str">
            <v>BACKREST S3 CURVED CPL W5</v>
          </cell>
        </row>
        <row r="5277">
          <cell r="A5277" t="str">
            <v>5245035 VER2</v>
          </cell>
          <cell r="B5277" t="str">
            <v>5245035 VER2</v>
          </cell>
          <cell r="C5277" t="str">
            <v>DOSSIER S3 INCURVÉ CPL L5</v>
          </cell>
          <cell r="D5277" t="str">
            <v>0 H35</v>
          </cell>
          <cell r="E5277">
            <v>1061</v>
          </cell>
          <cell r="F5277" t="str">
            <v>BACKREST S3 CURVED CPL W5</v>
          </cell>
        </row>
        <row r="5278">
          <cell r="A5278" t="str">
            <v>5245035 VER2-C</v>
          </cell>
          <cell r="B5278" t="str">
            <v>5245035 VER2-C</v>
          </cell>
          <cell r="C5278" t="str">
            <v>DOSSIER S3 INCURVÉ CPL L5</v>
          </cell>
          <cell r="D5278" t="str">
            <v>0 H35</v>
          </cell>
          <cell r="E5278">
            <v>397.16</v>
          </cell>
          <cell r="F5278" t="str">
            <v>BACKREST S3 CURVED CPL W5</v>
          </cell>
        </row>
        <row r="5279">
          <cell r="A5279" t="str">
            <v>5245040 VER2</v>
          </cell>
          <cell r="B5279" t="str">
            <v>5245040 VER2</v>
          </cell>
          <cell r="C5279" t="str">
            <v>DOSSIER S3 INCURVÉ CPL L5</v>
          </cell>
          <cell r="D5279" t="str">
            <v>0 H40</v>
          </cell>
          <cell r="E5279">
            <v>1061</v>
          </cell>
          <cell r="F5279" t="str">
            <v>BACKREST S3 CURVED CPL W5</v>
          </cell>
        </row>
        <row r="5280">
          <cell r="A5280" t="str">
            <v>5245040 VER2-C</v>
          </cell>
          <cell r="B5280" t="str">
            <v>5245040 VER2-C</v>
          </cell>
          <cell r="C5280" t="str">
            <v>DOSSIER S3 INCURVÉ CPL L5</v>
          </cell>
          <cell r="D5280" t="str">
            <v>0 H40</v>
          </cell>
          <cell r="E5280">
            <v>397.16</v>
          </cell>
          <cell r="F5280" t="str">
            <v>BACKREST S3 CURVED CPL W5</v>
          </cell>
        </row>
        <row r="5281">
          <cell r="A5281" t="str">
            <v>5253030 VER2</v>
          </cell>
          <cell r="B5281" t="str">
            <v>5253030 VER2</v>
          </cell>
          <cell r="C5281" t="str">
            <v>DOSSIER S3 RÉTRÉCI CPL L3</v>
          </cell>
          <cell r="D5281" t="str">
            <v>0 H30</v>
          </cell>
          <cell r="E5281">
            <v>1628</v>
          </cell>
          <cell r="F5281" t="str">
            <v>BACKREST S3 TAPERED CPL W</v>
          </cell>
        </row>
        <row r="5282">
          <cell r="A5282" t="str">
            <v>5253030 VER2-C</v>
          </cell>
          <cell r="B5282" t="str">
            <v>5253030 VER2-C</v>
          </cell>
          <cell r="C5282" t="str">
            <v>DOSSIER S3 RÉTRÉCI CPL L3</v>
          </cell>
          <cell r="D5282" t="str">
            <v>0 H30</v>
          </cell>
          <cell r="E5282">
            <v>397.16</v>
          </cell>
          <cell r="F5282" t="str">
            <v>BACKREST S3 TAPERED CPL W</v>
          </cell>
        </row>
        <row r="5283">
          <cell r="A5283" t="str">
            <v>5253035 VER2</v>
          </cell>
          <cell r="B5283" t="str">
            <v>5253035 VER2</v>
          </cell>
          <cell r="C5283" t="str">
            <v>DOSSIER S3 RÉTRÉCI CPL L3</v>
          </cell>
          <cell r="D5283" t="str">
            <v>0 H35</v>
          </cell>
          <cell r="E5283">
            <v>1628</v>
          </cell>
          <cell r="F5283" t="str">
            <v>BACKREST S3 TAPERED CPL W</v>
          </cell>
        </row>
        <row r="5284">
          <cell r="A5284" t="str">
            <v>5253035 VER2-C</v>
          </cell>
          <cell r="B5284" t="str">
            <v>5253035 VER2-C</v>
          </cell>
          <cell r="C5284" t="str">
            <v>DOSSIER S3 RÉTRÉCI CPL L3</v>
          </cell>
          <cell r="D5284" t="str">
            <v>0 H35</v>
          </cell>
          <cell r="E5284">
            <v>397.16</v>
          </cell>
          <cell r="F5284" t="str">
            <v>BACKREST S3 TAPERED CPL W</v>
          </cell>
        </row>
        <row r="5285">
          <cell r="A5285" t="str">
            <v>5253040 VER2</v>
          </cell>
          <cell r="B5285" t="str">
            <v>5253040 VER2</v>
          </cell>
          <cell r="C5285" t="str">
            <v>DOSSIER S3 RÉTRÉCI CPL L3</v>
          </cell>
          <cell r="D5285" t="str">
            <v>0 H40</v>
          </cell>
          <cell r="E5285">
            <v>1628</v>
          </cell>
          <cell r="F5285" t="str">
            <v>BACKREST S3 TAPERED CPL W</v>
          </cell>
        </row>
        <row r="5286">
          <cell r="A5286" t="str">
            <v>5253040 VER2-C</v>
          </cell>
          <cell r="B5286" t="str">
            <v>5253040 VER2-C</v>
          </cell>
          <cell r="C5286" t="str">
            <v>DOSSIER S3 RÉTRÉCI CPL L3</v>
          </cell>
          <cell r="D5286" t="str">
            <v>0 H40</v>
          </cell>
          <cell r="E5286">
            <v>397.16</v>
          </cell>
          <cell r="F5286" t="str">
            <v>BACKREST S3 TAPERED CPL W</v>
          </cell>
        </row>
        <row r="5287">
          <cell r="A5287" t="str">
            <v>5253330 VER2</v>
          </cell>
          <cell r="B5287" t="str">
            <v>5253330 VER2</v>
          </cell>
          <cell r="C5287" t="str">
            <v>DOSSIER S3 RÉTRÉCI CPL L3</v>
          </cell>
          <cell r="D5287" t="str">
            <v>3 H30</v>
          </cell>
          <cell r="E5287">
            <v>1061</v>
          </cell>
          <cell r="F5287" t="str">
            <v>BACKREST S3 TAPERED CPL W</v>
          </cell>
        </row>
        <row r="5288">
          <cell r="A5288" t="str">
            <v>5253330 VER2-C</v>
          </cell>
          <cell r="B5288" t="str">
            <v>5253330 VER2-C</v>
          </cell>
          <cell r="C5288" t="str">
            <v>DOSSIER S3 RÉTRÉCI CPL L3</v>
          </cell>
          <cell r="D5288" t="str">
            <v>3 H30</v>
          </cell>
          <cell r="E5288">
            <v>397.16</v>
          </cell>
          <cell r="F5288" t="str">
            <v>BACKREST S3 TAPERED CPL W</v>
          </cell>
        </row>
        <row r="5289">
          <cell r="A5289" t="str">
            <v>5253330L</v>
          </cell>
          <cell r="B5289" t="str">
            <v>5253330L</v>
          </cell>
          <cell r="C5289" t="str">
            <v>DOSSIER U3L RÉTRÉCI CPL L</v>
          </cell>
          <cell r="D5289" t="str">
            <v>33 H30</v>
          </cell>
          <cell r="E5289">
            <v>1147</v>
          </cell>
          <cell r="F5289" t="str">
            <v>BACKREST U3L TAPERED CPL</v>
          </cell>
        </row>
        <row r="5290">
          <cell r="A5290" t="str">
            <v>5253330L-C</v>
          </cell>
          <cell r="B5290" t="str">
            <v>5253330L-C</v>
          </cell>
          <cell r="C5290" t="str">
            <v>DOSSIER U3L RÉTRÉCI CPL L</v>
          </cell>
          <cell r="D5290" t="str">
            <v>33 H30</v>
          </cell>
          <cell r="E5290">
            <v>397.16</v>
          </cell>
          <cell r="F5290" t="str">
            <v>BACKREST U3L TAPERED CPL</v>
          </cell>
        </row>
        <row r="5291">
          <cell r="A5291" t="str">
            <v>5253335 VER2</v>
          </cell>
          <cell r="B5291" t="str">
            <v>5253335 VER2</v>
          </cell>
          <cell r="C5291" t="str">
            <v>DOSSIER S3 RÉTRÉCI CPL L3</v>
          </cell>
          <cell r="D5291" t="str">
            <v>3 H35</v>
          </cell>
          <cell r="E5291">
            <v>1061</v>
          </cell>
          <cell r="F5291" t="str">
            <v>BACKREST S3 TAPERED CPL W</v>
          </cell>
        </row>
        <row r="5292">
          <cell r="A5292" t="str">
            <v>5253335 VER2-C</v>
          </cell>
          <cell r="B5292" t="str">
            <v>5253335 VER2-C</v>
          </cell>
          <cell r="C5292" t="str">
            <v>DOSSIER S3 RÉTRÉCI CPL L3</v>
          </cell>
          <cell r="D5292" t="str">
            <v>3 H35</v>
          </cell>
          <cell r="E5292">
            <v>397.16</v>
          </cell>
          <cell r="F5292" t="str">
            <v>BACKREST S3 TAPERED CPL W</v>
          </cell>
        </row>
        <row r="5293">
          <cell r="A5293" t="str">
            <v>5253335L</v>
          </cell>
          <cell r="B5293" t="str">
            <v>5253335L</v>
          </cell>
          <cell r="C5293" t="str">
            <v>DOSSIER U3L RÉTRÉCI CPL L</v>
          </cell>
          <cell r="D5293" t="str">
            <v>33 H35</v>
          </cell>
          <cell r="E5293">
            <v>1147</v>
          </cell>
          <cell r="F5293" t="str">
            <v>BACKREST U3L TAPERED CPL</v>
          </cell>
        </row>
        <row r="5294">
          <cell r="A5294" t="str">
            <v>5253335L-C</v>
          </cell>
          <cell r="B5294" t="str">
            <v>5253335L-C</v>
          </cell>
          <cell r="C5294" t="str">
            <v>DOSSIER U3L RÉTRÉCI CPL L</v>
          </cell>
          <cell r="D5294" t="str">
            <v>33 H35</v>
          </cell>
          <cell r="E5294">
            <v>397.16</v>
          </cell>
          <cell r="F5294" t="str">
            <v>BACKREST U3L TAPERED CPL</v>
          </cell>
        </row>
        <row r="5295">
          <cell r="A5295" t="str">
            <v>5253340 VER2</v>
          </cell>
          <cell r="B5295" t="str">
            <v>5253340 VER2</v>
          </cell>
          <cell r="C5295" t="str">
            <v>DOSSIER S3 RÉTRÉCI CPL L3</v>
          </cell>
          <cell r="D5295" t="str">
            <v>3 H40</v>
          </cell>
          <cell r="E5295">
            <v>1061</v>
          </cell>
          <cell r="F5295" t="str">
            <v>BACKREST S3 TAPERED CPL W</v>
          </cell>
        </row>
        <row r="5296">
          <cell r="A5296" t="str">
            <v>5253340 VER2-C</v>
          </cell>
          <cell r="B5296" t="str">
            <v>5253340 VER2-C</v>
          </cell>
          <cell r="C5296" t="str">
            <v>DOSSIER S3 RÉTRÉCI CPL L3</v>
          </cell>
          <cell r="D5296" t="str">
            <v>3 H40</v>
          </cell>
          <cell r="E5296">
            <v>397.16</v>
          </cell>
          <cell r="F5296" t="str">
            <v>BACKREST S3 TAPERED CPL W</v>
          </cell>
        </row>
        <row r="5297">
          <cell r="A5297" t="str">
            <v>5253630 VER2</v>
          </cell>
          <cell r="B5297" t="str">
            <v>5253630 VER2</v>
          </cell>
          <cell r="C5297" t="str">
            <v>DOSSIER S3 RÉTRÉCI CPL L3</v>
          </cell>
          <cell r="D5297" t="str">
            <v>6 H30</v>
          </cell>
          <cell r="E5297">
            <v>1061</v>
          </cell>
          <cell r="F5297" t="str">
            <v>BACKREST S3 TAPERED CPL W</v>
          </cell>
        </row>
        <row r="5298">
          <cell r="A5298" t="str">
            <v>5253630 VER2-C</v>
          </cell>
          <cell r="B5298" t="str">
            <v>5253630 VER2-C</v>
          </cell>
          <cell r="C5298" t="str">
            <v>DOSSIER S3 RÉTRÉCI CPL L3</v>
          </cell>
          <cell r="D5298" t="str">
            <v>6 H30</v>
          </cell>
          <cell r="E5298">
            <v>397.16</v>
          </cell>
          <cell r="F5298" t="str">
            <v>BACKREST S3 TAPERED CPL W</v>
          </cell>
        </row>
        <row r="5299">
          <cell r="A5299" t="str">
            <v>5253630L</v>
          </cell>
          <cell r="B5299" t="str">
            <v>5253630L</v>
          </cell>
          <cell r="C5299" t="str">
            <v>DOSSIER U3L RÉTRÉCI CPL L</v>
          </cell>
          <cell r="D5299" t="str">
            <v>36 H30</v>
          </cell>
          <cell r="E5299">
            <v>1147</v>
          </cell>
          <cell r="F5299" t="str">
            <v>BACKREST U3L TAPERED CPL</v>
          </cell>
        </row>
        <row r="5300">
          <cell r="A5300" t="str">
            <v>5253630L-C</v>
          </cell>
          <cell r="B5300" t="str">
            <v>5253630L-C</v>
          </cell>
          <cell r="C5300" t="str">
            <v>DOSSIER U3L RÉTRÉCI CPL L</v>
          </cell>
          <cell r="D5300" t="str">
            <v>36 H30</v>
          </cell>
          <cell r="E5300">
            <v>397.16</v>
          </cell>
          <cell r="F5300" t="str">
            <v>BACKREST U3L TAPERED CPL</v>
          </cell>
        </row>
        <row r="5301">
          <cell r="A5301" t="str">
            <v>5253635 VER2</v>
          </cell>
          <cell r="B5301" t="str">
            <v>5253635 VER2</v>
          </cell>
          <cell r="C5301" t="str">
            <v>DOSSIER S3 RÉTRÉCI CPL L3</v>
          </cell>
          <cell r="D5301" t="str">
            <v>6 H35</v>
          </cell>
          <cell r="E5301">
            <v>1061</v>
          </cell>
          <cell r="F5301" t="str">
            <v>BACKREST S3 TAPERED CPL W</v>
          </cell>
        </row>
        <row r="5302">
          <cell r="A5302" t="str">
            <v>5253635 VER2-C</v>
          </cell>
          <cell r="B5302" t="str">
            <v>5253635 VER2-C</v>
          </cell>
          <cell r="C5302" t="str">
            <v>DOSSIER S3 RÉTRÉCI CPL L3</v>
          </cell>
          <cell r="D5302" t="str">
            <v>6 H35</v>
          </cell>
          <cell r="E5302">
            <v>397.16</v>
          </cell>
          <cell r="F5302" t="str">
            <v>BACKREST S3 TAPERED CPL W</v>
          </cell>
        </row>
        <row r="5303">
          <cell r="A5303" t="str">
            <v>5253635L</v>
          </cell>
          <cell r="B5303" t="str">
            <v>5253635L</v>
          </cell>
          <cell r="C5303" t="str">
            <v>DOSSIER U3L RÉTRÉCI CPL L</v>
          </cell>
          <cell r="D5303" t="str">
            <v>36 H35</v>
          </cell>
          <cell r="E5303">
            <v>1147</v>
          </cell>
          <cell r="F5303" t="str">
            <v>BACKREST U3L TAPERED CPL</v>
          </cell>
        </row>
        <row r="5304">
          <cell r="A5304" t="str">
            <v>5253635L-C</v>
          </cell>
          <cell r="B5304" t="str">
            <v>5253635L-C</v>
          </cell>
          <cell r="C5304" t="str">
            <v>DOSSIER U3L RÉTRÉCI CPL L</v>
          </cell>
          <cell r="D5304" t="str">
            <v>36 H35</v>
          </cell>
          <cell r="E5304">
            <v>397.16</v>
          </cell>
          <cell r="F5304" t="str">
            <v>BACKREST U3L TAPERED CPL</v>
          </cell>
        </row>
        <row r="5305">
          <cell r="A5305" t="str">
            <v>5253640 VER2</v>
          </cell>
          <cell r="B5305" t="str">
            <v>5253640 VER2</v>
          </cell>
          <cell r="C5305" t="str">
            <v>DOSSIER S3 RÉTRÉCI CPL L3</v>
          </cell>
          <cell r="D5305" t="str">
            <v>6 H40</v>
          </cell>
          <cell r="E5305">
            <v>1061</v>
          </cell>
          <cell r="F5305" t="str">
            <v>BACKREST S3 TAPERED CPL W</v>
          </cell>
        </row>
        <row r="5306">
          <cell r="A5306" t="str">
            <v>5253640 VER2-C</v>
          </cell>
          <cell r="B5306" t="str">
            <v>5253640 VER2-C</v>
          </cell>
          <cell r="C5306" t="str">
            <v>DOSSIER S3 RÉTRÉCI CPL L3</v>
          </cell>
          <cell r="D5306" t="str">
            <v>6 H40</v>
          </cell>
          <cell r="E5306">
            <v>397.16</v>
          </cell>
          <cell r="F5306" t="str">
            <v>BACKREST S3 TAPERED CPL W</v>
          </cell>
        </row>
        <row r="5307">
          <cell r="A5307" t="str">
            <v>5253930 VER2</v>
          </cell>
          <cell r="B5307" t="str">
            <v>5253930 VER2</v>
          </cell>
          <cell r="C5307" t="str">
            <v>DOSSIER S3 RÉTRÉCI CPL L3</v>
          </cell>
          <cell r="D5307" t="str">
            <v>9 H30</v>
          </cell>
          <cell r="E5307">
            <v>1061</v>
          </cell>
          <cell r="F5307" t="str">
            <v>BACKREST S3 TAPERED CPL W</v>
          </cell>
        </row>
        <row r="5308">
          <cell r="A5308" t="str">
            <v>5253930 VER2-C</v>
          </cell>
          <cell r="B5308" t="str">
            <v>5253930 VER2-C</v>
          </cell>
          <cell r="C5308" t="str">
            <v>DOSSIER S3 RÉTRÉCI CPL L3</v>
          </cell>
          <cell r="D5308" t="str">
            <v>9 H30</v>
          </cell>
          <cell r="E5308">
            <v>397.16</v>
          </cell>
          <cell r="F5308" t="str">
            <v>BACKREST S3 TAPERED CPL W</v>
          </cell>
        </row>
        <row r="5309">
          <cell r="A5309" t="str">
            <v>5253930L</v>
          </cell>
          <cell r="B5309" t="str">
            <v>5253930L</v>
          </cell>
          <cell r="C5309" t="str">
            <v>DOSSIER U3L RÉTRÉCI CPL L</v>
          </cell>
          <cell r="D5309" t="str">
            <v>39 H30</v>
          </cell>
          <cell r="E5309">
            <v>1147</v>
          </cell>
          <cell r="F5309" t="str">
            <v>BACKREST U3L TAPERED CPL</v>
          </cell>
        </row>
        <row r="5310">
          <cell r="A5310" t="str">
            <v>5253930L-C</v>
          </cell>
          <cell r="B5310" t="str">
            <v>5253930L-C</v>
          </cell>
          <cell r="C5310" t="str">
            <v>DOSSIER U3L RÉTRÉCI CPL L</v>
          </cell>
          <cell r="D5310" t="str">
            <v>39 H30</v>
          </cell>
          <cell r="E5310">
            <v>397.16</v>
          </cell>
          <cell r="F5310" t="str">
            <v>BACKREST U3L TAPERED CPL</v>
          </cell>
        </row>
        <row r="5311">
          <cell r="A5311" t="str">
            <v>5253935 VER2</v>
          </cell>
          <cell r="B5311" t="str">
            <v>5253935 VER2</v>
          </cell>
          <cell r="C5311" t="str">
            <v>DOSSIER S3 RÉTRÉCI CPL L3</v>
          </cell>
          <cell r="D5311" t="str">
            <v>9 H35</v>
          </cell>
          <cell r="E5311">
            <v>1061</v>
          </cell>
          <cell r="F5311" t="str">
            <v>BACKREST S3 TAPERED CPL W</v>
          </cell>
        </row>
        <row r="5312">
          <cell r="A5312" t="str">
            <v>5253935 VER2-C</v>
          </cell>
          <cell r="B5312" t="str">
            <v>5253935 VER2-C</v>
          </cell>
          <cell r="C5312" t="str">
            <v>DOSSIER S3 RÉTRÉCI CPL L3</v>
          </cell>
          <cell r="D5312" t="str">
            <v>9 H35</v>
          </cell>
          <cell r="E5312">
            <v>397.16</v>
          </cell>
          <cell r="F5312" t="str">
            <v>BACKREST S3 TAPERED CPL W</v>
          </cell>
        </row>
        <row r="5313">
          <cell r="A5313" t="str">
            <v>5253935L</v>
          </cell>
          <cell r="B5313" t="str">
            <v>5253935L</v>
          </cell>
          <cell r="C5313" t="str">
            <v>DOSSIER U3L RÉTRÉCI CPL L</v>
          </cell>
          <cell r="D5313" t="str">
            <v>39 H35</v>
          </cell>
          <cell r="E5313">
            <v>1147</v>
          </cell>
          <cell r="F5313" t="str">
            <v>BACKREST U3L TAPERED CPL</v>
          </cell>
        </row>
        <row r="5314">
          <cell r="A5314" t="str">
            <v>5253935L-C</v>
          </cell>
          <cell r="B5314" t="str">
            <v>5253935L-C</v>
          </cell>
          <cell r="C5314" t="str">
            <v>DOSSIER U3L RÉTRÉCI CPL L</v>
          </cell>
          <cell r="D5314" t="str">
            <v>39 H35</v>
          </cell>
          <cell r="E5314">
            <v>397.16</v>
          </cell>
          <cell r="F5314" t="str">
            <v>BACKREST U3L TAPERED CPL</v>
          </cell>
        </row>
        <row r="5315">
          <cell r="A5315" t="str">
            <v>5253940 VER2</v>
          </cell>
          <cell r="B5315" t="str">
            <v>5253940 VER2</v>
          </cell>
          <cell r="C5315" t="str">
            <v>DOSSIER S3 RÉTRÉCI CPL L3</v>
          </cell>
          <cell r="D5315" t="str">
            <v>9 H40</v>
          </cell>
          <cell r="E5315">
            <v>1061</v>
          </cell>
          <cell r="F5315" t="str">
            <v>BACKREST S3 TAPERED CPL W</v>
          </cell>
        </row>
        <row r="5316">
          <cell r="A5316" t="str">
            <v>5253940 VER2-C</v>
          </cell>
          <cell r="B5316" t="str">
            <v>5253940 VER2-C</v>
          </cell>
          <cell r="C5316" t="str">
            <v>DOSSIER S3 RÉTRÉCI CPL L3</v>
          </cell>
          <cell r="D5316" t="str">
            <v>9 H40</v>
          </cell>
          <cell r="E5316">
            <v>397.16</v>
          </cell>
          <cell r="F5316" t="str">
            <v>BACKREST S3 TAPERED CPL W</v>
          </cell>
        </row>
        <row r="5317">
          <cell r="A5317" t="str">
            <v>5254230 VER2</v>
          </cell>
          <cell r="B5317" t="str">
            <v>5254230 VER2</v>
          </cell>
          <cell r="C5317" t="str">
            <v>DOSSIER S3 RÉTRÉCI CPL L4</v>
          </cell>
          <cell r="D5317" t="str">
            <v>2 H30</v>
          </cell>
          <cell r="E5317">
            <v>1061</v>
          </cell>
          <cell r="F5317" t="str">
            <v>BACKREST S3 TAPERED CPL W</v>
          </cell>
        </row>
        <row r="5318">
          <cell r="A5318" t="str">
            <v>5254230 VER2-C</v>
          </cell>
          <cell r="B5318" t="str">
            <v>5254230 VER2-C</v>
          </cell>
          <cell r="C5318" t="str">
            <v>DOSSIER S3 RÉTRÉCI CPL L4</v>
          </cell>
          <cell r="D5318" t="str">
            <v>2 H30</v>
          </cell>
          <cell r="E5318">
            <v>397.16</v>
          </cell>
          <cell r="F5318" t="str">
            <v>BACKREST S3 TAPERED CPL W</v>
          </cell>
        </row>
        <row r="5319">
          <cell r="A5319" t="str">
            <v>5254230L</v>
          </cell>
          <cell r="B5319" t="str">
            <v>5254230L</v>
          </cell>
          <cell r="C5319" t="str">
            <v>DOSSIER U3L RÉTRÉCI CPL L</v>
          </cell>
          <cell r="D5319" t="str">
            <v>42 H30</v>
          </cell>
          <cell r="E5319">
            <v>1147</v>
          </cell>
          <cell r="F5319" t="str">
            <v>BACKREST U3L TAPERED CPL</v>
          </cell>
        </row>
        <row r="5320">
          <cell r="A5320" t="str">
            <v>5254230L-C</v>
          </cell>
          <cell r="B5320" t="str">
            <v>5254230L-C</v>
          </cell>
          <cell r="C5320" t="str">
            <v>DOSSIER U3L RÉTRÉCI CPL L</v>
          </cell>
          <cell r="D5320" t="str">
            <v>42 H30</v>
          </cell>
          <cell r="E5320">
            <v>397.16</v>
          </cell>
          <cell r="F5320" t="str">
            <v>BACKREST U3L TAPERED CPL</v>
          </cell>
        </row>
        <row r="5321">
          <cell r="A5321" t="str">
            <v>5254235 VER2</v>
          </cell>
          <cell r="B5321" t="str">
            <v>5254235 VER2</v>
          </cell>
          <cell r="C5321" t="str">
            <v>DOSSIER S3 RÉTRÉCI CPL L4</v>
          </cell>
          <cell r="D5321" t="str">
            <v>2 H35</v>
          </cell>
          <cell r="E5321">
            <v>1061</v>
          </cell>
          <cell r="F5321" t="str">
            <v>BACKREST S3 TAPERED CPL W</v>
          </cell>
        </row>
        <row r="5322">
          <cell r="A5322" t="str">
            <v>5254235 VER2-C</v>
          </cell>
          <cell r="B5322" t="str">
            <v>5254235 VER2-C</v>
          </cell>
          <cell r="C5322" t="str">
            <v>DOSSIER S3 RÉTRÉCI CPL L4</v>
          </cell>
          <cell r="D5322" t="str">
            <v>2 H35</v>
          </cell>
          <cell r="E5322">
            <v>397.16</v>
          </cell>
          <cell r="F5322" t="str">
            <v>BACKREST S3 TAPERED CPL W</v>
          </cell>
        </row>
        <row r="5323">
          <cell r="A5323" t="str">
            <v>5254235L</v>
          </cell>
          <cell r="B5323" t="str">
            <v>5254235L</v>
          </cell>
          <cell r="C5323" t="str">
            <v>DOSSIER U3L RÉTRÉCI CPL L</v>
          </cell>
          <cell r="D5323" t="str">
            <v>42 H35</v>
          </cell>
          <cell r="E5323">
            <v>1147</v>
          </cell>
          <cell r="F5323" t="str">
            <v>BACKREST U3L TAPERED CPL</v>
          </cell>
        </row>
        <row r="5324">
          <cell r="A5324" t="str">
            <v>5254235L-C</v>
          </cell>
          <cell r="B5324" t="str">
            <v>5254235L-C</v>
          </cell>
          <cell r="C5324" t="str">
            <v>DOSSIER U3L RÉTRÉCI CPL L</v>
          </cell>
          <cell r="D5324" t="str">
            <v>42 H35</v>
          </cell>
          <cell r="E5324">
            <v>397.16</v>
          </cell>
          <cell r="F5324" t="str">
            <v>BACKREST U3L TAPERED CPL</v>
          </cell>
        </row>
        <row r="5325">
          <cell r="A5325" t="str">
            <v>5254240 VER2</v>
          </cell>
          <cell r="B5325" t="str">
            <v>5254240 VER2</v>
          </cell>
          <cell r="C5325" t="str">
            <v>DOSSIER S3 RÉTRÉCI CPL L4</v>
          </cell>
          <cell r="D5325" t="str">
            <v>2 H40</v>
          </cell>
          <cell r="E5325">
            <v>1061</v>
          </cell>
          <cell r="F5325" t="str">
            <v>BACKREST S3 TAPERED CPL W</v>
          </cell>
        </row>
        <row r="5326">
          <cell r="A5326" t="str">
            <v>5254240 VER2-C</v>
          </cell>
          <cell r="B5326" t="str">
            <v>5254240 VER2-C</v>
          </cell>
          <cell r="C5326" t="str">
            <v>DOSSIER S3 RÉTRÉCI CPL L4</v>
          </cell>
          <cell r="D5326" t="str">
            <v>2 H40</v>
          </cell>
          <cell r="E5326">
            <v>397.16</v>
          </cell>
          <cell r="F5326" t="str">
            <v>BACKREST S3 TAPERED CPL W</v>
          </cell>
        </row>
        <row r="5327">
          <cell r="A5327" t="str">
            <v>5254530 VER2</v>
          </cell>
          <cell r="B5327" t="str">
            <v>5254530 VER2</v>
          </cell>
          <cell r="C5327" t="str">
            <v>DOSSIER S3 RÉTRÉCI CPL L4</v>
          </cell>
          <cell r="D5327" t="str">
            <v>5 H30</v>
          </cell>
          <cell r="E5327">
            <v>1061</v>
          </cell>
          <cell r="F5327" t="str">
            <v>BACKREST S3 TAPERED CPL W</v>
          </cell>
        </row>
        <row r="5328">
          <cell r="A5328" t="str">
            <v>5254530 VER2-C</v>
          </cell>
          <cell r="B5328" t="str">
            <v>5254530 VER2-C</v>
          </cell>
          <cell r="C5328" t="str">
            <v>DOSSIER S3 RÉTRÉCI CPL L4</v>
          </cell>
          <cell r="D5328" t="str">
            <v>5 H30</v>
          </cell>
          <cell r="E5328">
            <v>397.16</v>
          </cell>
          <cell r="F5328" t="str">
            <v>BACKREST S3 TAPERED CPL W</v>
          </cell>
        </row>
        <row r="5329">
          <cell r="A5329" t="str">
            <v>5254530L</v>
          </cell>
          <cell r="B5329" t="str">
            <v>5254530L</v>
          </cell>
          <cell r="C5329" t="str">
            <v>DOSSIER U3L RÉTRÉCI CPL L</v>
          </cell>
          <cell r="D5329" t="str">
            <v>45 H30</v>
          </cell>
          <cell r="E5329">
            <v>1147</v>
          </cell>
          <cell r="F5329" t="str">
            <v>BACKREST U3L TAPERED CPL</v>
          </cell>
        </row>
        <row r="5330">
          <cell r="A5330" t="str">
            <v>5254530L-C</v>
          </cell>
          <cell r="B5330" t="str">
            <v>5254530L-C</v>
          </cell>
          <cell r="C5330" t="str">
            <v>DOSSIER U3L RÉTRÉCI CPL L</v>
          </cell>
          <cell r="D5330" t="str">
            <v>45 H30</v>
          </cell>
          <cell r="E5330">
            <v>397.16</v>
          </cell>
          <cell r="F5330" t="str">
            <v>BACKREST U3L TAPERED CPL</v>
          </cell>
        </row>
        <row r="5331">
          <cell r="A5331" t="str">
            <v>5254535 VER2</v>
          </cell>
          <cell r="B5331" t="str">
            <v>5254535 VER2</v>
          </cell>
          <cell r="C5331" t="str">
            <v>DOSSIER S3 RÉTRÉCI CPL L4</v>
          </cell>
          <cell r="D5331" t="str">
            <v>5 H35</v>
          </cell>
          <cell r="E5331">
            <v>1061</v>
          </cell>
          <cell r="F5331" t="str">
            <v>BACKREST S3 TAPERED CPL W</v>
          </cell>
        </row>
        <row r="5332">
          <cell r="A5332" t="str">
            <v>5254535 VER2-C</v>
          </cell>
          <cell r="B5332" t="str">
            <v>5254535 VER2-C</v>
          </cell>
          <cell r="C5332" t="str">
            <v>DOSSIER S3 RÉTRÉCI CPL L4</v>
          </cell>
          <cell r="D5332" t="str">
            <v>5 H35</v>
          </cell>
          <cell r="E5332">
            <v>397.16</v>
          </cell>
          <cell r="F5332" t="str">
            <v>BACKREST S3 TAPERED CPL W</v>
          </cell>
        </row>
        <row r="5333">
          <cell r="A5333" t="str">
            <v>5254535L</v>
          </cell>
          <cell r="B5333" t="str">
            <v>5254535L</v>
          </cell>
          <cell r="C5333" t="str">
            <v>DOSSIER U3L RÉTRÉCI CPL L</v>
          </cell>
          <cell r="D5333" t="str">
            <v>45 H35</v>
          </cell>
          <cell r="E5333">
            <v>1147</v>
          </cell>
          <cell r="F5333" t="str">
            <v>BACKREST U3L TAPERED CPL</v>
          </cell>
        </row>
        <row r="5334">
          <cell r="A5334" t="str">
            <v>5254535L-C</v>
          </cell>
          <cell r="B5334" t="str">
            <v>5254535L-C</v>
          </cell>
          <cell r="C5334" t="str">
            <v>DOSSIER U3L RÉTRÉCI CPL L</v>
          </cell>
          <cell r="D5334" t="str">
            <v>45 H35</v>
          </cell>
          <cell r="E5334">
            <v>397.16</v>
          </cell>
          <cell r="F5334" t="str">
            <v>BACKREST U3L TAPERED CPL</v>
          </cell>
        </row>
        <row r="5335">
          <cell r="A5335" t="str">
            <v>5254540 VER2</v>
          </cell>
          <cell r="B5335" t="str">
            <v>5254540 VER2</v>
          </cell>
          <cell r="C5335" t="str">
            <v>DOSSIER S3 RÉTRÉCI CPL L4</v>
          </cell>
          <cell r="D5335" t="str">
            <v>5 H40</v>
          </cell>
          <cell r="E5335">
            <v>1061</v>
          </cell>
          <cell r="F5335" t="str">
            <v>BACKREST S3 TAPERED CPL W</v>
          </cell>
        </row>
        <row r="5336">
          <cell r="A5336" t="str">
            <v>5254540 VER2-C</v>
          </cell>
          <cell r="B5336" t="str">
            <v>5254540 VER2-C</v>
          </cell>
          <cell r="C5336" t="str">
            <v>DOSSIER S3 RÉTRÉCI CPL L4</v>
          </cell>
          <cell r="D5336" t="str">
            <v>5 H40</v>
          </cell>
          <cell r="E5336">
            <v>397.16</v>
          </cell>
          <cell r="F5336" t="str">
            <v>BACKREST S3 TAPERED CPL W</v>
          </cell>
        </row>
        <row r="5337">
          <cell r="A5337" t="str">
            <v>5255030 VER2</v>
          </cell>
          <cell r="B5337" t="str">
            <v>5255030 VER2</v>
          </cell>
          <cell r="C5337" t="str">
            <v>DOSSIER S3 RÉTRÉCI CPL L5</v>
          </cell>
          <cell r="D5337" t="str">
            <v>0 H30</v>
          </cell>
          <cell r="E5337">
            <v>1061</v>
          </cell>
          <cell r="F5337" t="str">
            <v>BACKREST S3 TAPERED CPL W</v>
          </cell>
        </row>
        <row r="5338">
          <cell r="A5338" t="str">
            <v>5255030 VER2-C</v>
          </cell>
          <cell r="B5338" t="str">
            <v>5255030 VER2-C</v>
          </cell>
          <cell r="C5338" t="str">
            <v>DOSSIER S3 RÉTRÉCI CPL L5</v>
          </cell>
          <cell r="D5338" t="str">
            <v>0 H30</v>
          </cell>
          <cell r="E5338">
            <v>397.16</v>
          </cell>
          <cell r="F5338" t="str">
            <v>BACKREST S3 TAPERED CPL W</v>
          </cell>
        </row>
        <row r="5339">
          <cell r="A5339" t="str">
            <v>5255035 VER2</v>
          </cell>
          <cell r="B5339" t="str">
            <v>5255035 VER2</v>
          </cell>
          <cell r="C5339" t="str">
            <v>DOSSIER S3 RÉTRÉCI CPL L5</v>
          </cell>
          <cell r="D5339" t="str">
            <v>0 H35</v>
          </cell>
          <cell r="E5339">
            <v>1061</v>
          </cell>
          <cell r="F5339" t="str">
            <v>BACKREST S3 TAPERED CPL W</v>
          </cell>
        </row>
        <row r="5340">
          <cell r="A5340" t="str">
            <v>5255035 VER2-C</v>
          </cell>
          <cell r="B5340" t="str">
            <v>5255035 VER2-C</v>
          </cell>
          <cell r="C5340" t="str">
            <v>DOSSIER S3 RÉTRÉCI CPL L5</v>
          </cell>
          <cell r="D5340" t="str">
            <v>0 H35</v>
          </cell>
          <cell r="E5340">
            <v>397.16</v>
          </cell>
          <cell r="F5340" t="str">
            <v>BACKREST S3 TAPERED CPL W</v>
          </cell>
        </row>
        <row r="5341">
          <cell r="A5341" t="str">
            <v>5255040 VER2</v>
          </cell>
          <cell r="B5341" t="str">
            <v>5255040 VER2</v>
          </cell>
          <cell r="C5341" t="str">
            <v>DOSSIER S3 RÉTRÉCI CPL L5</v>
          </cell>
          <cell r="D5341" t="str">
            <v>0 H40</v>
          </cell>
          <cell r="E5341">
            <v>1061</v>
          </cell>
          <cell r="F5341" t="str">
            <v>BACKREST S3 TAPERED CPL W</v>
          </cell>
        </row>
        <row r="5342">
          <cell r="A5342" t="str">
            <v>5255040 VER2-C</v>
          </cell>
          <cell r="B5342" t="str">
            <v>5255040 VER2-C</v>
          </cell>
          <cell r="C5342" t="str">
            <v>DOSSIER S3 RÉTRÉCI CPL L5</v>
          </cell>
          <cell r="D5342" t="str">
            <v>0 H40</v>
          </cell>
          <cell r="E5342" t="e">
            <v>#N/A</v>
          </cell>
          <cell r="F5342" t="str">
            <v>BACKREST S3 TAPERED CPL W</v>
          </cell>
        </row>
        <row r="5343">
          <cell r="A5343" t="str">
            <v>5262417BL</v>
          </cell>
          <cell r="B5343" t="str">
            <v>5262417BL</v>
          </cell>
          <cell r="C5343" t="str">
            <v>GARNITURE DOSSIER B3 NOIR</v>
          </cell>
          <cell r="D5343" t="str">
            <v xml:space="preserve"> L 24 20-28 CPL</v>
          </cell>
          <cell r="E5343">
            <v>481</v>
          </cell>
          <cell r="F5343" t="str">
            <v>UPHOLSTERY BACK B3 BLA W2</v>
          </cell>
        </row>
        <row r="5344">
          <cell r="A5344" t="str">
            <v>5262417BL-C</v>
          </cell>
          <cell r="B5344" t="str">
            <v>5262417BL-C</v>
          </cell>
          <cell r="C5344" t="str">
            <v>GARNITURE DOSSIER B3 NOIR</v>
          </cell>
          <cell r="D5344" t="str">
            <v xml:space="preserve"> L 24 20-28 CPL</v>
          </cell>
          <cell r="E5344" t="e">
            <v>#N/A</v>
          </cell>
          <cell r="F5344" t="str">
            <v>UPHOLSTERY BACK B3 BLA W2</v>
          </cell>
        </row>
        <row r="5345">
          <cell r="A5345" t="str">
            <v>5262417-C</v>
          </cell>
          <cell r="B5345" t="str">
            <v>5262417-C</v>
          </cell>
          <cell r="C5345" t="str">
            <v>GARNITURE DOSSIER B3 BLEU</v>
          </cell>
          <cell r="D5345" t="str">
            <v xml:space="preserve"> L 24 20-28 CPL</v>
          </cell>
          <cell r="E5345" t="e">
            <v>#N/A</v>
          </cell>
          <cell r="F5345" t="str">
            <v>UPHOLSTERY BACK B3 BLU W2</v>
          </cell>
        </row>
        <row r="5346">
          <cell r="A5346" t="str">
            <v>5262418BL</v>
          </cell>
          <cell r="B5346" t="str">
            <v>5262418BL</v>
          </cell>
          <cell r="C5346" t="str">
            <v>GARNITURE DOSSIER B3 NOIR</v>
          </cell>
          <cell r="D5346" t="str">
            <v xml:space="preserve"> L 24 27-35 CPL</v>
          </cell>
          <cell r="E5346">
            <v>481</v>
          </cell>
          <cell r="F5346" t="str">
            <v>UPHOLSTERY BACK B3 BLA W2</v>
          </cell>
        </row>
        <row r="5347">
          <cell r="A5347" t="str">
            <v>5262418BL-C</v>
          </cell>
          <cell r="B5347" t="str">
            <v>5262418BL-C</v>
          </cell>
          <cell r="C5347" t="str">
            <v>GARNITURE DOSSIER B3 NOIR</v>
          </cell>
          <cell r="D5347" t="str">
            <v xml:space="preserve"> L 24 27-35 CPL</v>
          </cell>
          <cell r="E5347" t="e">
            <v>#N/A</v>
          </cell>
          <cell r="F5347" t="str">
            <v>UPHOLSTERY BACK B3 BLA W2</v>
          </cell>
        </row>
        <row r="5348">
          <cell r="A5348" t="str">
            <v>5262418-C</v>
          </cell>
          <cell r="B5348" t="str">
            <v>5262418-C</v>
          </cell>
          <cell r="C5348" t="str">
            <v>GARNITURE DOSSIER B3 BLEU</v>
          </cell>
          <cell r="D5348" t="str">
            <v xml:space="preserve"> L 24 27-35 CPL</v>
          </cell>
          <cell r="E5348" t="e">
            <v>#N/A</v>
          </cell>
          <cell r="F5348" t="str">
            <v>UPHOLSTERY BACK B3 BLU W2</v>
          </cell>
        </row>
        <row r="5349">
          <cell r="A5349" t="str">
            <v>5262717BL</v>
          </cell>
          <cell r="B5349" t="str">
            <v>5262717BL</v>
          </cell>
          <cell r="C5349" t="str">
            <v>GARNITURE DOSSIER B3 NOIR</v>
          </cell>
          <cell r="D5349" t="str">
            <v xml:space="preserve"> L 27 20-28 CPL</v>
          </cell>
          <cell r="E5349">
            <v>481</v>
          </cell>
          <cell r="F5349" t="str">
            <v>UPHOLSTERY BACK B3 BLA W2</v>
          </cell>
        </row>
        <row r="5350">
          <cell r="A5350" t="str">
            <v>5262717BL-C</v>
          </cell>
          <cell r="B5350" t="str">
            <v>5262717BL-C</v>
          </cell>
          <cell r="C5350" t="str">
            <v>GARNITURE DOSSIER B3 NOIR</v>
          </cell>
          <cell r="D5350" t="str">
            <v xml:space="preserve"> L 27 20-28 CPL</v>
          </cell>
          <cell r="E5350" t="e">
            <v>#N/A</v>
          </cell>
          <cell r="F5350" t="str">
            <v>UPHOLSTERY BACK B3 BLA W2</v>
          </cell>
        </row>
        <row r="5351">
          <cell r="A5351" t="str">
            <v>5262717-C</v>
          </cell>
          <cell r="B5351" t="str">
            <v>5262717-C</v>
          </cell>
          <cell r="C5351" t="str">
            <v>GARNITURE DOSSIER B3 BLEU</v>
          </cell>
          <cell r="D5351" t="str">
            <v xml:space="preserve"> L 27 20-28 CPL</v>
          </cell>
          <cell r="E5351" t="e">
            <v>#N/A</v>
          </cell>
          <cell r="F5351" t="str">
            <v>UPHOLSTERY BACK B3 BLU W2</v>
          </cell>
        </row>
        <row r="5352">
          <cell r="A5352" t="str">
            <v>5262718BL</v>
          </cell>
          <cell r="B5352" t="str">
            <v>5262718BL</v>
          </cell>
          <cell r="C5352" t="str">
            <v>GARNITURE DOSSIER B3 NOIR</v>
          </cell>
          <cell r="D5352" t="str">
            <v xml:space="preserve"> L 27 27-35 CPL</v>
          </cell>
          <cell r="E5352">
            <v>481</v>
          </cell>
          <cell r="F5352" t="str">
            <v>UPHOLSTERY BACK B3 BLA W2</v>
          </cell>
        </row>
        <row r="5353">
          <cell r="A5353" t="str">
            <v>5262718BL-C</v>
          </cell>
          <cell r="B5353" t="str">
            <v>5262718BL-C</v>
          </cell>
          <cell r="C5353" t="str">
            <v>GARNITURE DOSSIER B3 NOIR</v>
          </cell>
          <cell r="D5353" t="str">
            <v xml:space="preserve"> L 27 27-35 CPL</v>
          </cell>
          <cell r="E5353" t="e">
            <v>#N/A</v>
          </cell>
          <cell r="F5353" t="str">
            <v>UPHOLSTERY BACK B3 BLA W2</v>
          </cell>
        </row>
        <row r="5354">
          <cell r="A5354" t="str">
            <v>5262718-C</v>
          </cell>
          <cell r="B5354" t="str">
            <v>5262718-C</v>
          </cell>
          <cell r="C5354" t="str">
            <v>GARNITURE DOSSIER B3 BLEU</v>
          </cell>
          <cell r="D5354" t="str">
            <v xml:space="preserve"> L 27 27-35 CPL</v>
          </cell>
          <cell r="E5354" t="e">
            <v>#N/A</v>
          </cell>
          <cell r="F5354" t="str">
            <v>UPHOLSTERY BACK B3 BLU W2</v>
          </cell>
        </row>
        <row r="5355">
          <cell r="A5355" t="str">
            <v>5262725-C</v>
          </cell>
          <cell r="B5355" t="str">
            <v>5262725-C</v>
          </cell>
          <cell r="C5355" t="str">
            <v>GARNITURE DOSSIER S3 L27</v>
          </cell>
          <cell r="D5355" t="str">
            <v>H25</v>
          </cell>
          <cell r="E5355" t="e">
            <v>#N/A</v>
          </cell>
          <cell r="F5355" t="str">
            <v>UPHOLSTERY BACKREST S3 W</v>
          </cell>
        </row>
        <row r="5356">
          <cell r="A5356" t="str">
            <v>5262730-C</v>
          </cell>
          <cell r="B5356" t="str">
            <v>5262730-C</v>
          </cell>
          <cell r="C5356" t="str">
            <v>GARNITURE DOSSIER S3 L27</v>
          </cell>
          <cell r="D5356" t="str">
            <v>H30</v>
          </cell>
          <cell r="E5356" t="e">
            <v>#N/A</v>
          </cell>
          <cell r="F5356" t="str">
            <v>UPHOLSTERY BACKREST S3 W</v>
          </cell>
        </row>
        <row r="5357">
          <cell r="A5357" t="str">
            <v>5262735-C</v>
          </cell>
          <cell r="B5357" t="str">
            <v>5262735-C</v>
          </cell>
          <cell r="C5357" t="str">
            <v>GARNITURE DOSSIER S3 L27</v>
          </cell>
          <cell r="D5357" t="str">
            <v>H35</v>
          </cell>
          <cell r="E5357" t="e">
            <v>#N/A</v>
          </cell>
          <cell r="F5357" t="str">
            <v>UPHOLSTERY BACKREST S3 W</v>
          </cell>
        </row>
        <row r="5358">
          <cell r="A5358" t="str">
            <v>5262740-C</v>
          </cell>
          <cell r="B5358" t="str">
            <v>5262740-C</v>
          </cell>
          <cell r="C5358" t="str">
            <v>GARNITURE DOSSIER S3 L27</v>
          </cell>
          <cell r="D5358" t="str">
            <v>H40</v>
          </cell>
          <cell r="E5358" t="e">
            <v>#N/A</v>
          </cell>
          <cell r="F5358" t="str">
            <v>UPHOLSTERY BACKREST S3 W</v>
          </cell>
        </row>
        <row r="5359">
          <cell r="A5359" t="str">
            <v>5263017BL</v>
          </cell>
          <cell r="B5359" t="str">
            <v>5263017BL</v>
          </cell>
          <cell r="C5359" t="str">
            <v>GARNITURE DOSSIER B3 NOIR</v>
          </cell>
          <cell r="D5359" t="str">
            <v xml:space="preserve"> L 30 20-28 CPL</v>
          </cell>
          <cell r="E5359">
            <v>481</v>
          </cell>
          <cell r="F5359" t="str">
            <v>UPHOLSTERY BACK B3 BLA W3</v>
          </cell>
        </row>
        <row r="5360">
          <cell r="A5360" t="str">
            <v>5263017BL-C</v>
          </cell>
          <cell r="B5360" t="str">
            <v>5263017BL-C</v>
          </cell>
          <cell r="C5360" t="str">
            <v>GARNITURE DOSSIER B3 NOIR</v>
          </cell>
          <cell r="D5360" t="str">
            <v xml:space="preserve"> L 30 20-28 CPL</v>
          </cell>
          <cell r="E5360" t="e">
            <v>#N/A</v>
          </cell>
          <cell r="F5360" t="str">
            <v>UPHOLSTERY BACK B3 BLA W3</v>
          </cell>
        </row>
        <row r="5361">
          <cell r="A5361" t="str">
            <v>5263017-C</v>
          </cell>
          <cell r="B5361" t="str">
            <v>5263017-C</v>
          </cell>
          <cell r="C5361" t="str">
            <v>GARNITURE DOSSIER B3 BLEU</v>
          </cell>
          <cell r="D5361" t="str">
            <v xml:space="preserve"> L 30 20-28 CPL</v>
          </cell>
          <cell r="E5361" t="e">
            <v>#N/A</v>
          </cell>
          <cell r="F5361" t="str">
            <v>UPHOLSTERY BACK B3 BLU W3</v>
          </cell>
        </row>
        <row r="5362">
          <cell r="A5362" t="str">
            <v>5263018BL</v>
          </cell>
          <cell r="B5362" t="str">
            <v>5263018BL</v>
          </cell>
          <cell r="C5362" t="str">
            <v>GARNITURE DOSSIER B3 NOIR</v>
          </cell>
          <cell r="D5362" t="str">
            <v xml:space="preserve"> L 30 27-35 CPL</v>
          </cell>
          <cell r="E5362">
            <v>481</v>
          </cell>
          <cell r="F5362" t="str">
            <v>UPHOLSTERY BACK B3 BLA W3</v>
          </cell>
        </row>
        <row r="5363">
          <cell r="A5363" t="str">
            <v>5263018BL-C</v>
          </cell>
          <cell r="B5363" t="str">
            <v>5263018BL-C</v>
          </cell>
          <cell r="C5363" t="str">
            <v>GARNITURE DOSSIER B3 NOIR</v>
          </cell>
          <cell r="D5363" t="str">
            <v xml:space="preserve"> L 30 27-35 CPL</v>
          </cell>
          <cell r="E5363" t="e">
            <v>#N/A</v>
          </cell>
          <cell r="F5363" t="str">
            <v>UPHOLSTERY BACK B3 BLA W3</v>
          </cell>
        </row>
        <row r="5364">
          <cell r="A5364" t="str">
            <v>5263018-C</v>
          </cell>
          <cell r="B5364" t="str">
            <v>5263018-C</v>
          </cell>
          <cell r="C5364" t="str">
            <v>GARNITURE DOSSIER B3 BLEU</v>
          </cell>
          <cell r="D5364" t="str">
            <v xml:space="preserve"> L 30 27-35 CPL</v>
          </cell>
          <cell r="E5364" t="e">
            <v>#N/A</v>
          </cell>
          <cell r="F5364" t="str">
            <v>UPHOLSTERY BACK B3 BLU W3</v>
          </cell>
        </row>
        <row r="5365">
          <cell r="A5365" t="str">
            <v>5263020-C</v>
          </cell>
          <cell r="B5365" t="str">
            <v>5263020-C</v>
          </cell>
          <cell r="C5365" t="str">
            <v>GARNITURE DOSSIER S3 L30</v>
          </cell>
          <cell r="D5365" t="str">
            <v>H20</v>
          </cell>
          <cell r="E5365" t="e">
            <v>#N/A</v>
          </cell>
          <cell r="F5365" t="str">
            <v>UPHOLSTERY BACKREST S3 W</v>
          </cell>
        </row>
        <row r="5366">
          <cell r="A5366" t="str">
            <v>5263025-C</v>
          </cell>
          <cell r="B5366" t="str">
            <v>5263025-C</v>
          </cell>
          <cell r="C5366" t="str">
            <v>GARNITURE DOSSIER S3 L30</v>
          </cell>
          <cell r="D5366" t="str">
            <v>H25</v>
          </cell>
          <cell r="E5366" t="e">
            <v>#N/A</v>
          </cell>
          <cell r="F5366" t="str">
            <v>UPHOLSTERY BACKREST S3 W</v>
          </cell>
        </row>
        <row r="5367">
          <cell r="A5367" t="str">
            <v>5263030-C</v>
          </cell>
          <cell r="B5367" t="str">
            <v>5263030-C</v>
          </cell>
          <cell r="C5367" t="str">
            <v>GARNITURE DOSSIER S3 L30</v>
          </cell>
          <cell r="D5367" t="str">
            <v>H30</v>
          </cell>
          <cell r="E5367" t="e">
            <v>#N/A</v>
          </cell>
          <cell r="F5367" t="str">
            <v>UPHOLSTERY BACKREST S3 W</v>
          </cell>
        </row>
        <row r="5368">
          <cell r="A5368" t="str">
            <v>5263030T</v>
          </cell>
          <cell r="B5368" t="str">
            <v>5263030T</v>
          </cell>
          <cell r="C5368" t="str">
            <v>GARNITURE DOSSIER S3 RÉTR</v>
          </cell>
          <cell r="D5368" t="str">
            <v>ÉCI L30 H30</v>
          </cell>
          <cell r="E5368">
            <v>281</v>
          </cell>
          <cell r="F5368" t="str">
            <v>UPHOLSTERY BACKR S3 TAPER</v>
          </cell>
        </row>
        <row r="5369">
          <cell r="A5369" t="str">
            <v>5263030T-C</v>
          </cell>
          <cell r="B5369" t="str">
            <v>5263030T-C</v>
          </cell>
          <cell r="C5369" t="str">
            <v>GARNITURE DOSSIER S3 RÉTR</v>
          </cell>
          <cell r="D5369" t="str">
            <v>ÉCI L30 H30</v>
          </cell>
          <cell r="E5369" t="e">
            <v>#N/A</v>
          </cell>
          <cell r="F5369" t="str">
            <v>UPHOLSTERY BACKR S3 TAPER</v>
          </cell>
        </row>
        <row r="5370">
          <cell r="A5370" t="str">
            <v>5263035-C</v>
          </cell>
          <cell r="B5370" t="str">
            <v>5263035-C</v>
          </cell>
          <cell r="C5370" t="str">
            <v>GARNITURE DOSSIER S3 L30</v>
          </cell>
          <cell r="D5370" t="str">
            <v>H35</v>
          </cell>
          <cell r="E5370" t="e">
            <v>#N/A</v>
          </cell>
          <cell r="F5370" t="str">
            <v>UPHOLSTERY BACKREST S3 W</v>
          </cell>
        </row>
        <row r="5371">
          <cell r="A5371" t="str">
            <v>5263035T</v>
          </cell>
          <cell r="B5371" t="str">
            <v>5263035T</v>
          </cell>
          <cell r="C5371" t="str">
            <v>GARNITURE DOSSIER S3 RÉTR</v>
          </cell>
          <cell r="D5371" t="str">
            <v>ÉCI L30 H35</v>
          </cell>
          <cell r="E5371">
            <v>281</v>
          </cell>
          <cell r="F5371" t="str">
            <v>UPHOLSTERY BACKR TAPER S3</v>
          </cell>
        </row>
        <row r="5372">
          <cell r="A5372" t="str">
            <v>5263035T-C</v>
          </cell>
          <cell r="B5372" t="str">
            <v>5263035T-C</v>
          </cell>
          <cell r="C5372" t="str">
            <v>GARNITURE DOSSIER S3 RÉTR</v>
          </cell>
          <cell r="D5372" t="str">
            <v>ÉCI L30 H35</v>
          </cell>
          <cell r="E5372" t="e">
            <v>#N/A</v>
          </cell>
          <cell r="F5372" t="str">
            <v>UPHOLSTERY BACKR TAPER S3</v>
          </cell>
        </row>
        <row r="5373">
          <cell r="A5373" t="str">
            <v>5263040-C</v>
          </cell>
          <cell r="B5373" t="str">
            <v>5263040-C</v>
          </cell>
          <cell r="C5373" t="str">
            <v>GARNITURE DOSSIER S3 L30</v>
          </cell>
          <cell r="D5373" t="str">
            <v>H40</v>
          </cell>
          <cell r="E5373" t="e">
            <v>#N/A</v>
          </cell>
          <cell r="F5373" t="str">
            <v>UPHOLSTERY BACKREST S3 W</v>
          </cell>
        </row>
        <row r="5374">
          <cell r="A5374" t="str">
            <v>5263040T</v>
          </cell>
          <cell r="B5374" t="str">
            <v>5263040T</v>
          </cell>
          <cell r="C5374" t="str">
            <v>GARNITURE DOSSIER S3 RÉTR</v>
          </cell>
          <cell r="D5374" t="str">
            <v>ÉCI L30 H40</v>
          </cell>
          <cell r="E5374">
            <v>281</v>
          </cell>
          <cell r="F5374" t="str">
            <v>UPHOLSTERY BACKR S3 TAPER</v>
          </cell>
        </row>
        <row r="5375">
          <cell r="A5375" t="str">
            <v>5263040T-C</v>
          </cell>
          <cell r="B5375" t="str">
            <v>5263040T-C</v>
          </cell>
          <cell r="C5375" t="str">
            <v>GARNITURE DOSSIER S3 RÉTR</v>
          </cell>
          <cell r="D5375" t="str">
            <v>ÉCI L30 H40</v>
          </cell>
          <cell r="E5375" t="e">
            <v>#N/A</v>
          </cell>
          <cell r="F5375" t="str">
            <v>UPHOLSTERY BACKR S3 TAPER</v>
          </cell>
        </row>
        <row r="5376">
          <cell r="A5376" t="str">
            <v>5263045-C</v>
          </cell>
          <cell r="B5376" t="str">
            <v>5263045-C</v>
          </cell>
          <cell r="C5376" t="str">
            <v>GARNITURE DOSSIER S3 L30</v>
          </cell>
          <cell r="D5376" t="str">
            <v>H45</v>
          </cell>
          <cell r="E5376" t="e">
            <v>#N/A</v>
          </cell>
          <cell r="F5376" t="str">
            <v>UPHOLSTERY BACKREST S3 W</v>
          </cell>
        </row>
        <row r="5377">
          <cell r="A5377" t="str">
            <v>5263317BL</v>
          </cell>
          <cell r="B5377" t="str">
            <v>5263317BL</v>
          </cell>
          <cell r="C5377" t="str">
            <v>GARNITURE DOSSIER B3 NOIR</v>
          </cell>
          <cell r="D5377" t="str">
            <v xml:space="preserve"> L 33 20-28 CPL</v>
          </cell>
          <cell r="E5377">
            <v>481</v>
          </cell>
          <cell r="F5377" t="str">
            <v>UPHOLSTERY BACK B3 BLA W3</v>
          </cell>
        </row>
        <row r="5378">
          <cell r="A5378" t="str">
            <v>5263317BL-C</v>
          </cell>
          <cell r="B5378" t="str">
            <v>5263317BL-C</v>
          </cell>
          <cell r="C5378" t="str">
            <v>GARNITURE DOSSIER B3 NOIR</v>
          </cell>
          <cell r="D5378" t="str">
            <v xml:space="preserve"> L 33 20-28 CPL</v>
          </cell>
          <cell r="E5378" t="e">
            <v>#N/A</v>
          </cell>
          <cell r="F5378" t="str">
            <v>UPHOLSTERY BACK B3 BLA W3</v>
          </cell>
        </row>
        <row r="5379">
          <cell r="A5379" t="str">
            <v>5263317-C</v>
          </cell>
          <cell r="B5379" t="str">
            <v>5263317-C</v>
          </cell>
          <cell r="C5379" t="str">
            <v>GARNITURE DOSSIER B3 BLEU</v>
          </cell>
          <cell r="D5379" t="str">
            <v xml:space="preserve"> L 33 20-28 CPL</v>
          </cell>
          <cell r="E5379" t="e">
            <v>#N/A</v>
          </cell>
          <cell r="F5379" t="str">
            <v>UPHOLSTERY BACK B3 BLU W3</v>
          </cell>
        </row>
        <row r="5380">
          <cell r="A5380" t="str">
            <v>5263318BL</v>
          </cell>
          <cell r="B5380" t="str">
            <v>5263318BL</v>
          </cell>
          <cell r="C5380" t="str">
            <v>GARNITURE DOSSIER B3 NOIR</v>
          </cell>
          <cell r="D5380" t="str">
            <v xml:space="preserve"> L 33 27-35 CPL</v>
          </cell>
          <cell r="E5380">
            <v>481</v>
          </cell>
          <cell r="F5380" t="str">
            <v>UPHOLSTERY BACK B3 BLA W3</v>
          </cell>
        </row>
        <row r="5381">
          <cell r="A5381" t="str">
            <v>5263318BL-C</v>
          </cell>
          <cell r="B5381" t="str">
            <v>5263318BL-C</v>
          </cell>
          <cell r="C5381" t="str">
            <v>GARNITURE DOSSIER B3 NOIR</v>
          </cell>
          <cell r="D5381" t="str">
            <v xml:space="preserve"> L 33 27-35 CPL</v>
          </cell>
          <cell r="E5381" t="e">
            <v>#N/A</v>
          </cell>
          <cell r="F5381" t="str">
            <v>UPHOLSTERY BACK B3 BLA W3</v>
          </cell>
        </row>
        <row r="5382">
          <cell r="A5382" t="str">
            <v>5263318-C</v>
          </cell>
          <cell r="B5382" t="str">
            <v>5263318-C</v>
          </cell>
          <cell r="C5382" t="str">
            <v>GARNITURE DOSSIER B3 BLEU</v>
          </cell>
          <cell r="D5382" t="str">
            <v xml:space="preserve"> L 33 27-35 CPL</v>
          </cell>
          <cell r="E5382" t="e">
            <v>#N/A</v>
          </cell>
          <cell r="F5382" t="str">
            <v>UPHOLSTERY BACK B3 BLU W3</v>
          </cell>
        </row>
        <row r="5383">
          <cell r="A5383" t="str">
            <v>5263320-C</v>
          </cell>
          <cell r="B5383" t="str">
            <v>5263320-C</v>
          </cell>
          <cell r="C5383" t="str">
            <v>GARNITURE DOSSIER S3 L33</v>
          </cell>
          <cell r="D5383" t="str">
            <v>H20</v>
          </cell>
          <cell r="E5383" t="e">
            <v>#N/A</v>
          </cell>
          <cell r="F5383" t="str">
            <v>UPHOLSTERY BACKREST S3 W</v>
          </cell>
        </row>
        <row r="5384">
          <cell r="A5384" t="str">
            <v>5263320L</v>
          </cell>
          <cell r="B5384" t="str">
            <v>5263320L</v>
          </cell>
          <cell r="C5384" t="str">
            <v>GARNITURE DOSSIER LIGHT L</v>
          </cell>
          <cell r="D5384" t="str">
            <v>33 H20</v>
          </cell>
          <cell r="E5384">
            <v>494</v>
          </cell>
          <cell r="F5384" t="str">
            <v>UPHOLSTERY BACKREST LIGHT</v>
          </cell>
        </row>
        <row r="5385">
          <cell r="A5385" t="str">
            <v>5263320L-C</v>
          </cell>
          <cell r="B5385" t="str">
            <v>5263320L-C</v>
          </cell>
          <cell r="C5385" t="str">
            <v>GARNITURE DOSSIER LIGHT L</v>
          </cell>
          <cell r="D5385" t="str">
            <v>33 H20</v>
          </cell>
          <cell r="E5385" t="e">
            <v>#N/A</v>
          </cell>
          <cell r="F5385" t="str">
            <v>UPHOLSTERY BACKREST LIGHT</v>
          </cell>
        </row>
        <row r="5386">
          <cell r="A5386" t="str">
            <v>5263325-C</v>
          </cell>
          <cell r="B5386" t="str">
            <v>5263325-C</v>
          </cell>
          <cell r="C5386" t="str">
            <v>GARNITURE DOSSIER S3 L33</v>
          </cell>
          <cell r="D5386" t="str">
            <v>H25</v>
          </cell>
          <cell r="E5386" t="e">
            <v>#N/A</v>
          </cell>
          <cell r="F5386" t="str">
            <v>UPHOLSTERY BACKREST S3 W</v>
          </cell>
        </row>
        <row r="5387">
          <cell r="A5387" t="str">
            <v>5263325L</v>
          </cell>
          <cell r="B5387" t="str">
            <v>5263325L</v>
          </cell>
          <cell r="C5387" t="str">
            <v>GARNITURE DOSSIER LIGHT L</v>
          </cell>
          <cell r="D5387" t="str">
            <v>33 H25</v>
          </cell>
          <cell r="E5387">
            <v>494</v>
          </cell>
          <cell r="F5387" t="str">
            <v>UPHOLSTERY BACKREST LIGHT</v>
          </cell>
        </row>
        <row r="5388">
          <cell r="A5388" t="str">
            <v>5263325L-C</v>
          </cell>
          <cell r="B5388" t="str">
            <v>5263325L-C</v>
          </cell>
          <cell r="C5388" t="str">
            <v>GARNITURE DOSSIER LIGHT L</v>
          </cell>
          <cell r="D5388" t="str">
            <v>33 H25</v>
          </cell>
          <cell r="E5388" t="e">
            <v>#N/A</v>
          </cell>
          <cell r="F5388" t="str">
            <v>UPHOLSTERY BACKREST LIGHT</v>
          </cell>
        </row>
        <row r="5389">
          <cell r="A5389" t="str">
            <v>5263325LT</v>
          </cell>
          <cell r="B5389" t="str">
            <v>5263325LT</v>
          </cell>
          <cell r="C5389" t="str">
            <v>GARNITURE DE DOSSIER LIGH</v>
          </cell>
          <cell r="D5389" t="str">
            <v>T RÉTRÉCI L33 H25</v>
          </cell>
          <cell r="E5389">
            <v>281</v>
          </cell>
          <cell r="F5389" t="str">
            <v>UPHOLSTERY BACKR LIGHT TA</v>
          </cell>
        </row>
        <row r="5390">
          <cell r="A5390" t="str">
            <v>5263325LT-C</v>
          </cell>
          <cell r="B5390" t="str">
            <v>5263325LT-C</v>
          </cell>
          <cell r="C5390" t="str">
            <v>GARNITURE DE DOSSIER LIGH</v>
          </cell>
          <cell r="D5390" t="str">
            <v>T RÉTRÉCI L33 H25</v>
          </cell>
          <cell r="E5390" t="e">
            <v>#N/A</v>
          </cell>
          <cell r="F5390" t="str">
            <v>UPHOLSTERY BACKR LIGHT TA</v>
          </cell>
        </row>
        <row r="5391">
          <cell r="A5391" t="str">
            <v>5263330-C</v>
          </cell>
          <cell r="B5391" t="str">
            <v>5263330-C</v>
          </cell>
          <cell r="C5391" t="str">
            <v>GARNITURE DOSSIER S3 L33</v>
          </cell>
          <cell r="D5391" t="str">
            <v>H30</v>
          </cell>
          <cell r="E5391" t="e">
            <v>#N/A</v>
          </cell>
          <cell r="F5391" t="str">
            <v>UPHOLSTERY BACKREST S3 W</v>
          </cell>
        </row>
        <row r="5392">
          <cell r="A5392" t="str">
            <v>5263330L</v>
          </cell>
          <cell r="B5392" t="str">
            <v>5263330L</v>
          </cell>
          <cell r="C5392" t="str">
            <v>GARNITURE DOSSIER LIGHT L</v>
          </cell>
          <cell r="D5392" t="str">
            <v>33 H30</v>
          </cell>
          <cell r="E5392">
            <v>494</v>
          </cell>
          <cell r="F5392" t="str">
            <v>UPHOLSTERY BACKREST LIGHT</v>
          </cell>
        </row>
        <row r="5393">
          <cell r="A5393" t="str">
            <v>5263330L-C</v>
          </cell>
          <cell r="B5393" t="str">
            <v>5263330L-C</v>
          </cell>
          <cell r="C5393" t="str">
            <v>GARNITURE DOSSIER LIGHT L</v>
          </cell>
          <cell r="D5393" t="str">
            <v>33 H30</v>
          </cell>
          <cell r="E5393" t="e">
            <v>#N/A</v>
          </cell>
          <cell r="F5393" t="str">
            <v>UPHOLSTERY BACKREST LIGHT</v>
          </cell>
        </row>
        <row r="5394">
          <cell r="A5394" t="str">
            <v>5263330LT</v>
          </cell>
          <cell r="B5394" t="str">
            <v>5263330LT</v>
          </cell>
          <cell r="C5394" t="str">
            <v>GARNITURE DE DOSSIER LIGH</v>
          </cell>
          <cell r="D5394" t="str">
            <v>T RÉTRÉCI L33 H30</v>
          </cell>
          <cell r="E5394">
            <v>494</v>
          </cell>
          <cell r="F5394" t="str">
            <v>UPHOLSTERY BACKR LIGHT TA</v>
          </cell>
        </row>
        <row r="5395">
          <cell r="A5395" t="str">
            <v>5263330LT-C</v>
          </cell>
          <cell r="B5395" t="str">
            <v>5263330LT-C</v>
          </cell>
          <cell r="C5395" t="str">
            <v>GARNITURE DE DOSSIER LIGH</v>
          </cell>
          <cell r="D5395" t="str">
            <v>T RÉTRÉCI L33 H30</v>
          </cell>
          <cell r="E5395" t="e">
            <v>#N/A</v>
          </cell>
          <cell r="F5395" t="str">
            <v>UPHOLSTERY BACKR LIGHT TA</v>
          </cell>
        </row>
        <row r="5396">
          <cell r="A5396" t="str">
            <v>5263330T</v>
          </cell>
          <cell r="B5396" t="str">
            <v>5263330T</v>
          </cell>
          <cell r="C5396" t="str">
            <v>GARNITURE DOSSIER S3 RÉTR</v>
          </cell>
          <cell r="D5396" t="str">
            <v>ÉCI L33 H30</v>
          </cell>
          <cell r="E5396">
            <v>281</v>
          </cell>
          <cell r="F5396" t="str">
            <v>UPHOLSTERY BACKR S3 TAPER</v>
          </cell>
        </row>
        <row r="5397">
          <cell r="A5397" t="str">
            <v>5263330T-C</v>
          </cell>
          <cell r="B5397" t="str">
            <v>5263330T-C</v>
          </cell>
          <cell r="C5397" t="str">
            <v>GARNITURE DOSSIER S3 RÉTR</v>
          </cell>
          <cell r="D5397" t="str">
            <v>ÉCI L33 H30</v>
          </cell>
          <cell r="E5397" t="e">
            <v>#N/A</v>
          </cell>
          <cell r="F5397" t="str">
            <v>UPHOLSTERY BACKR S3 TAPER</v>
          </cell>
        </row>
        <row r="5398">
          <cell r="A5398" t="str">
            <v>5263335-C</v>
          </cell>
          <cell r="B5398" t="str">
            <v>5263335-C</v>
          </cell>
          <cell r="C5398" t="str">
            <v>GARNITURE DOSSIER S3 L33</v>
          </cell>
          <cell r="D5398" t="str">
            <v>H35</v>
          </cell>
          <cell r="E5398" t="e">
            <v>#N/A</v>
          </cell>
          <cell r="F5398" t="str">
            <v>UPHOLSTERY BACKREST S3 W</v>
          </cell>
        </row>
        <row r="5399">
          <cell r="A5399" t="str">
            <v>5263335L</v>
          </cell>
          <cell r="B5399" t="str">
            <v>5263335L</v>
          </cell>
          <cell r="C5399" t="str">
            <v>GARNITURE DOSSIER LIGHT L</v>
          </cell>
          <cell r="D5399" t="str">
            <v>33 H35</v>
          </cell>
          <cell r="E5399">
            <v>494</v>
          </cell>
          <cell r="F5399" t="str">
            <v>UPHOLSTERY BACKREST LIGHT</v>
          </cell>
        </row>
        <row r="5400">
          <cell r="A5400" t="str">
            <v>5263335L-C</v>
          </cell>
          <cell r="B5400" t="str">
            <v>5263335L-C</v>
          </cell>
          <cell r="C5400" t="str">
            <v>GARNITURE DOSSIER LIGHT L</v>
          </cell>
          <cell r="D5400" t="str">
            <v>33 H35</v>
          </cell>
          <cell r="E5400" t="e">
            <v>#N/A</v>
          </cell>
          <cell r="F5400" t="str">
            <v>UPHOLSTERY BACKREST LIGHT</v>
          </cell>
        </row>
        <row r="5401">
          <cell r="A5401" t="str">
            <v>5263335LT</v>
          </cell>
          <cell r="B5401" t="str">
            <v>5263335LT</v>
          </cell>
          <cell r="C5401" t="str">
            <v>GARNITURE DOSSIER S3 RÉTR</v>
          </cell>
          <cell r="D5401" t="str">
            <v>ÉCI L33 H35</v>
          </cell>
          <cell r="E5401">
            <v>494</v>
          </cell>
          <cell r="F5401" t="str">
            <v>UPHOLSTERY BACKR S3 TAPER</v>
          </cell>
        </row>
        <row r="5402">
          <cell r="A5402" t="str">
            <v>5263335LT-C</v>
          </cell>
          <cell r="B5402" t="str">
            <v>5263335LT-C</v>
          </cell>
          <cell r="C5402" t="str">
            <v>GARNITURE DOSSIER S3 RÉTR</v>
          </cell>
          <cell r="D5402" t="str">
            <v>ÉCI L33 H35</v>
          </cell>
          <cell r="E5402" t="e">
            <v>#N/A</v>
          </cell>
          <cell r="F5402" t="str">
            <v>UPHOLSTERY BACKR S3 TAPER</v>
          </cell>
        </row>
        <row r="5403">
          <cell r="A5403" t="str">
            <v>5263335T</v>
          </cell>
          <cell r="B5403" t="str">
            <v>5263335T</v>
          </cell>
          <cell r="C5403" t="str">
            <v>GARNITURE S3 RÉTRÉCI L33</v>
          </cell>
          <cell r="D5403" t="str">
            <v>H35</v>
          </cell>
          <cell r="E5403">
            <v>281</v>
          </cell>
          <cell r="F5403" t="str">
            <v>UPHOLSTERY S3 TAPERED W33</v>
          </cell>
        </row>
        <row r="5404">
          <cell r="A5404" t="str">
            <v>5263335T-C</v>
          </cell>
          <cell r="B5404" t="str">
            <v>5263335T-C</v>
          </cell>
          <cell r="C5404" t="str">
            <v>GARNITURE S3 RÉTRÉCI L33</v>
          </cell>
          <cell r="D5404" t="str">
            <v>H35</v>
          </cell>
          <cell r="E5404" t="e">
            <v>#N/A</v>
          </cell>
          <cell r="F5404" t="str">
            <v>UPHOLSTERY S3 TAPERED W33</v>
          </cell>
        </row>
        <row r="5405">
          <cell r="A5405" t="str">
            <v>5263340-C</v>
          </cell>
          <cell r="B5405" t="str">
            <v>5263340-C</v>
          </cell>
          <cell r="C5405" t="str">
            <v>GARNITURE DOSSIER S3 L33</v>
          </cell>
          <cell r="D5405" t="str">
            <v>H40</v>
          </cell>
          <cell r="E5405" t="e">
            <v>#N/A</v>
          </cell>
          <cell r="F5405" t="str">
            <v>UPHOLSTERY BACKREST S3 W</v>
          </cell>
        </row>
        <row r="5406">
          <cell r="A5406" t="str">
            <v>5263340T</v>
          </cell>
          <cell r="B5406" t="str">
            <v>5263340T</v>
          </cell>
          <cell r="C5406" t="str">
            <v>GARNITURE S3 RÉTRÉCI L33</v>
          </cell>
          <cell r="D5406" t="str">
            <v>H40</v>
          </cell>
          <cell r="E5406">
            <v>281</v>
          </cell>
          <cell r="F5406" t="str">
            <v>UPHOLSTERY S3 TAPERED W33</v>
          </cell>
        </row>
        <row r="5407">
          <cell r="A5407" t="str">
            <v>5263340T-C</v>
          </cell>
          <cell r="B5407" t="str">
            <v>5263340T-C</v>
          </cell>
          <cell r="C5407" t="str">
            <v>GARNITURE S3 RÉTRÉCI L33</v>
          </cell>
          <cell r="D5407" t="str">
            <v>H40</v>
          </cell>
          <cell r="E5407" t="e">
            <v>#N/A</v>
          </cell>
          <cell r="F5407" t="str">
            <v>UPHOLSTERY S3 TAPERED W33</v>
          </cell>
        </row>
        <row r="5408">
          <cell r="A5408" t="str">
            <v>5263345-C</v>
          </cell>
          <cell r="B5408" t="str">
            <v>5263345-C</v>
          </cell>
          <cell r="C5408" t="str">
            <v>GARNITURE DOSSIER S3 L33</v>
          </cell>
          <cell r="D5408" t="str">
            <v>H45</v>
          </cell>
          <cell r="E5408" t="e">
            <v>#N/A</v>
          </cell>
          <cell r="F5408" t="str">
            <v>UPHOLSTERY BACKREST S3 W</v>
          </cell>
        </row>
        <row r="5409">
          <cell r="A5409" t="str">
            <v>5263620-C</v>
          </cell>
          <cell r="B5409" t="str">
            <v>5263620-C</v>
          </cell>
          <cell r="C5409" t="str">
            <v>GARNITURE DOSSIER S3 L36</v>
          </cell>
          <cell r="D5409" t="str">
            <v>H20</v>
          </cell>
          <cell r="E5409" t="e">
            <v>#N/A</v>
          </cell>
          <cell r="F5409" t="str">
            <v>UPHOLSTERY BACKREST S3 W</v>
          </cell>
        </row>
        <row r="5410">
          <cell r="A5410" t="str">
            <v>5263620L</v>
          </cell>
          <cell r="B5410" t="str">
            <v>5263620L</v>
          </cell>
          <cell r="C5410" t="str">
            <v>GARNITURE DOSSIER LIGHT L</v>
          </cell>
          <cell r="D5410" t="str">
            <v>36 H20</v>
          </cell>
          <cell r="E5410">
            <v>494</v>
          </cell>
          <cell r="F5410" t="str">
            <v>UPHOLSTERY BACKREST LIGHT</v>
          </cell>
        </row>
        <row r="5411">
          <cell r="A5411" t="str">
            <v>5263620L-C</v>
          </cell>
          <cell r="B5411" t="str">
            <v>5263620L-C</v>
          </cell>
          <cell r="C5411" t="str">
            <v>GARNITURE DOSSIER LIGHT L</v>
          </cell>
          <cell r="D5411" t="str">
            <v>36 H20</v>
          </cell>
          <cell r="E5411" t="e">
            <v>#N/A</v>
          </cell>
          <cell r="F5411" t="str">
            <v>UPHOLSTERY BACKREST LIGHT</v>
          </cell>
        </row>
        <row r="5412">
          <cell r="A5412" t="str">
            <v>5263625-C</v>
          </cell>
          <cell r="B5412" t="str">
            <v>5263625-C</v>
          </cell>
          <cell r="C5412" t="str">
            <v>GARNITURE DOSSIER S3 L36</v>
          </cell>
          <cell r="D5412" t="str">
            <v>H25</v>
          </cell>
          <cell r="E5412" t="e">
            <v>#N/A</v>
          </cell>
          <cell r="F5412" t="str">
            <v>UPHOLSTERY BACKREST S3 W</v>
          </cell>
        </row>
        <row r="5413">
          <cell r="A5413" t="str">
            <v>5263625L</v>
          </cell>
          <cell r="B5413" t="str">
            <v>5263625L</v>
          </cell>
          <cell r="C5413" t="str">
            <v>GARNITURE DOSSIER LIGHT L</v>
          </cell>
          <cell r="D5413" t="str">
            <v>36 H25</v>
          </cell>
          <cell r="E5413">
            <v>494</v>
          </cell>
          <cell r="F5413" t="str">
            <v>UPHOLSTERY BACKREST LIGHT</v>
          </cell>
        </row>
        <row r="5414">
          <cell r="A5414" t="str">
            <v>5263625L-C</v>
          </cell>
          <cell r="B5414" t="str">
            <v>5263625L-C</v>
          </cell>
          <cell r="C5414" t="str">
            <v>GARNITURE DOSSIER LIGHT L</v>
          </cell>
          <cell r="D5414" t="str">
            <v>36 H25</v>
          </cell>
          <cell r="E5414" t="e">
            <v>#N/A</v>
          </cell>
          <cell r="F5414" t="str">
            <v>UPHOLSTERY BACKREST LIGHT</v>
          </cell>
        </row>
        <row r="5415">
          <cell r="A5415" t="str">
            <v>5263630-C</v>
          </cell>
          <cell r="B5415" t="str">
            <v>5263630-C</v>
          </cell>
          <cell r="C5415" t="str">
            <v>GARNITURE DOSSIER S3 L36</v>
          </cell>
          <cell r="D5415" t="str">
            <v>H30</v>
          </cell>
          <cell r="E5415" t="e">
            <v>#N/A</v>
          </cell>
          <cell r="F5415" t="str">
            <v>UPHOLSTERY BACKREST S3 W</v>
          </cell>
        </row>
        <row r="5416">
          <cell r="A5416" t="str">
            <v>5263630L</v>
          </cell>
          <cell r="B5416" t="str">
            <v>5263630L</v>
          </cell>
          <cell r="C5416" t="str">
            <v>GARNITURE DOSSIER LIGHT L</v>
          </cell>
          <cell r="D5416" t="str">
            <v>36 H30</v>
          </cell>
          <cell r="E5416">
            <v>494</v>
          </cell>
          <cell r="F5416" t="str">
            <v>UPHOLSTERY BACKREST LIGHT</v>
          </cell>
        </row>
        <row r="5417">
          <cell r="A5417" t="str">
            <v>5263630L-C</v>
          </cell>
          <cell r="B5417" t="str">
            <v>5263630L-C</v>
          </cell>
          <cell r="C5417" t="str">
            <v>GARNITURE DOSSIER LIGHT L</v>
          </cell>
          <cell r="D5417" t="str">
            <v>36 H30</v>
          </cell>
          <cell r="E5417" t="e">
            <v>#N/A</v>
          </cell>
          <cell r="F5417" t="str">
            <v>UPHOLSTERY BACKREST LIGHT</v>
          </cell>
        </row>
        <row r="5418">
          <cell r="A5418" t="str">
            <v>5263630LT</v>
          </cell>
          <cell r="B5418" t="str">
            <v>5263630LT</v>
          </cell>
          <cell r="C5418" t="str">
            <v>GARNITURE DOSSIER LIGHT R</v>
          </cell>
          <cell r="D5418" t="str">
            <v>ÉTRÉCI L36 H30</v>
          </cell>
          <cell r="E5418">
            <v>494</v>
          </cell>
          <cell r="F5418" t="str">
            <v>UPHOLSTERY BACKR LIGHT TA</v>
          </cell>
        </row>
        <row r="5419">
          <cell r="A5419" t="str">
            <v>5263630LT-C</v>
          </cell>
          <cell r="B5419" t="str">
            <v>5263630LT-C</v>
          </cell>
          <cell r="C5419" t="str">
            <v>GARNITURE DOSSIER LIGHT R</v>
          </cell>
          <cell r="D5419" t="str">
            <v>ÉTRÉCI L36 H30</v>
          </cell>
          <cell r="E5419" t="e">
            <v>#N/A</v>
          </cell>
          <cell r="F5419" t="str">
            <v>UPHOLSTERY BACKR LIGHT TA</v>
          </cell>
        </row>
        <row r="5420">
          <cell r="A5420" t="str">
            <v>5263630T</v>
          </cell>
          <cell r="B5420" t="str">
            <v>5263630T</v>
          </cell>
          <cell r="C5420" t="str">
            <v>GARNITURE DOSSIER S3 RÉTR</v>
          </cell>
          <cell r="D5420" t="str">
            <v>ÉCI L36H30</v>
          </cell>
          <cell r="E5420">
            <v>281</v>
          </cell>
          <cell r="F5420" t="str">
            <v>UPHOLSTERY BACKR S3 TAPER</v>
          </cell>
        </row>
        <row r="5421">
          <cell r="A5421" t="str">
            <v>5263630T-C</v>
          </cell>
          <cell r="B5421" t="str">
            <v>5263630T-C</v>
          </cell>
          <cell r="C5421" t="str">
            <v>GARNITURE DOSSIER S3 RÉTR</v>
          </cell>
          <cell r="D5421" t="str">
            <v>ÉCI L36H30</v>
          </cell>
          <cell r="E5421" t="e">
            <v>#N/A</v>
          </cell>
          <cell r="F5421" t="str">
            <v>UPHOLSTERY BACKR S3 TAPER</v>
          </cell>
        </row>
        <row r="5422">
          <cell r="A5422" t="str">
            <v>5263635-C</v>
          </cell>
          <cell r="B5422" t="str">
            <v>5263635-C</v>
          </cell>
          <cell r="C5422" t="str">
            <v>GARNITURE DOSSIER S3 L36</v>
          </cell>
          <cell r="D5422" t="str">
            <v>H35</v>
          </cell>
          <cell r="E5422" t="e">
            <v>#N/A</v>
          </cell>
          <cell r="F5422" t="str">
            <v>UPHOLSTERY BACKREST S3 W</v>
          </cell>
        </row>
        <row r="5423">
          <cell r="A5423" t="str">
            <v>5263635L</v>
          </cell>
          <cell r="B5423" t="str">
            <v>5263635L</v>
          </cell>
          <cell r="C5423" t="str">
            <v>GARNITURE DOSSIER LIGHT L</v>
          </cell>
          <cell r="D5423" t="str">
            <v>36 H35</v>
          </cell>
          <cell r="E5423">
            <v>494</v>
          </cell>
          <cell r="F5423" t="str">
            <v>UPHOLSTERY BACKREST LIGHT</v>
          </cell>
        </row>
        <row r="5424">
          <cell r="A5424" t="str">
            <v>5263635L-C</v>
          </cell>
          <cell r="B5424" t="str">
            <v>5263635L-C</v>
          </cell>
          <cell r="C5424" t="str">
            <v>GARNITURE DOSSIER LIGHT L</v>
          </cell>
          <cell r="D5424" t="str">
            <v>36 H35</v>
          </cell>
          <cell r="E5424" t="e">
            <v>#N/A</v>
          </cell>
          <cell r="F5424" t="str">
            <v>UPHOLSTERY BACKREST LIGHT</v>
          </cell>
        </row>
        <row r="5425">
          <cell r="A5425" t="str">
            <v>5263635LT</v>
          </cell>
          <cell r="B5425" t="str">
            <v>5263635LT</v>
          </cell>
          <cell r="C5425" t="str">
            <v>GARNITURE DOSSIER LIGHT R</v>
          </cell>
          <cell r="D5425" t="str">
            <v>ÉTRÉCI L36 H35</v>
          </cell>
          <cell r="E5425">
            <v>494</v>
          </cell>
          <cell r="F5425" t="str">
            <v>UPHOLSTERY BACKR LIGHT TA</v>
          </cell>
        </row>
        <row r="5426">
          <cell r="A5426" t="str">
            <v>5263635LT-C</v>
          </cell>
          <cell r="B5426" t="str">
            <v>5263635LT-C</v>
          </cell>
          <cell r="C5426" t="str">
            <v>GARNITURE DOSSIER LIGHT R</v>
          </cell>
          <cell r="D5426" t="str">
            <v>ÉTRÉCI L36 H35</v>
          </cell>
          <cell r="E5426" t="e">
            <v>#N/A</v>
          </cell>
          <cell r="F5426" t="str">
            <v>UPHOLSTERY BACKR LIGHT TA</v>
          </cell>
        </row>
        <row r="5427">
          <cell r="A5427" t="str">
            <v>5263635T</v>
          </cell>
          <cell r="B5427" t="str">
            <v>5263635T</v>
          </cell>
          <cell r="C5427" t="str">
            <v>GARNITURE DOSSIER S3 RÉTR</v>
          </cell>
          <cell r="D5427" t="str">
            <v>ÉCI L36 H35</v>
          </cell>
          <cell r="E5427">
            <v>281</v>
          </cell>
          <cell r="F5427" t="str">
            <v>UPHOLSTERY BACKR S3 TAPER</v>
          </cell>
        </row>
        <row r="5428">
          <cell r="A5428" t="str">
            <v>5263635T-C</v>
          </cell>
          <cell r="B5428" t="str">
            <v>5263635T-C</v>
          </cell>
          <cell r="C5428" t="str">
            <v>GARNITURE DOSSIER S3 RÉTR</v>
          </cell>
          <cell r="D5428" t="str">
            <v>ÉCI L36 H35</v>
          </cell>
          <cell r="E5428" t="e">
            <v>#N/A</v>
          </cell>
          <cell r="F5428" t="str">
            <v>UPHOLSTERY BACKR S3 TAPER</v>
          </cell>
        </row>
        <row r="5429">
          <cell r="A5429" t="str">
            <v>5263640-C</v>
          </cell>
          <cell r="B5429" t="str">
            <v>5263640-C</v>
          </cell>
          <cell r="C5429" t="str">
            <v>GARNITURE DOSSIER S3 L36</v>
          </cell>
          <cell r="D5429" t="str">
            <v>H40</v>
          </cell>
          <cell r="E5429" t="e">
            <v>#N/A</v>
          </cell>
          <cell r="F5429" t="str">
            <v>UPHOLSTERY BACKREST S3 W</v>
          </cell>
        </row>
        <row r="5430">
          <cell r="A5430" t="str">
            <v>5263640T</v>
          </cell>
          <cell r="B5430" t="str">
            <v>5263640T</v>
          </cell>
          <cell r="C5430" t="str">
            <v>GARNITURE DOSSIER S3 RÉTR</v>
          </cell>
          <cell r="D5430" t="str">
            <v>ÉCI L36 H40</v>
          </cell>
          <cell r="E5430">
            <v>281</v>
          </cell>
          <cell r="F5430" t="str">
            <v>UPHOLSTERY BACKR S3 TAPER</v>
          </cell>
        </row>
        <row r="5431">
          <cell r="A5431" t="str">
            <v>5263640T-C</v>
          </cell>
          <cell r="B5431" t="str">
            <v>5263640T-C</v>
          </cell>
          <cell r="C5431" t="str">
            <v>GARNITURE DOSSIER S3 RÉTR</v>
          </cell>
          <cell r="D5431" t="str">
            <v>ÉCI L36 H40</v>
          </cell>
          <cell r="E5431" t="e">
            <v>#N/A</v>
          </cell>
          <cell r="F5431" t="str">
            <v>UPHOLSTERY BACKR S3 TAPER</v>
          </cell>
        </row>
        <row r="5432">
          <cell r="A5432" t="str">
            <v>5263645-C</v>
          </cell>
          <cell r="B5432" t="str">
            <v>5263645-C</v>
          </cell>
          <cell r="C5432" t="str">
            <v>GARNITURE DOSSIER S3 L36</v>
          </cell>
          <cell r="D5432" t="str">
            <v>H45</v>
          </cell>
          <cell r="E5432" t="e">
            <v>#N/A</v>
          </cell>
          <cell r="F5432" t="str">
            <v>UPHOLSTERY BACKREST S3 W</v>
          </cell>
        </row>
        <row r="5433">
          <cell r="A5433" t="str">
            <v>5263920-C</v>
          </cell>
          <cell r="B5433" t="str">
            <v>5263920-C</v>
          </cell>
          <cell r="C5433" t="str">
            <v>GARNITURE DOSSIER S3 L39</v>
          </cell>
          <cell r="D5433" t="str">
            <v>H20</v>
          </cell>
          <cell r="E5433" t="e">
            <v>#N/A</v>
          </cell>
          <cell r="F5433" t="str">
            <v>UPHOLSTERY BACKREST S3 W</v>
          </cell>
        </row>
        <row r="5434">
          <cell r="A5434" t="str">
            <v>5263920L</v>
          </cell>
          <cell r="B5434" t="str">
            <v>5263920L</v>
          </cell>
          <cell r="C5434" t="str">
            <v>GARNITURE DOSSIER LIGHT L</v>
          </cell>
          <cell r="D5434" t="str">
            <v>39 H20</v>
          </cell>
          <cell r="E5434">
            <v>494</v>
          </cell>
          <cell r="F5434" t="str">
            <v>UPHOLSTERY BACKREST LIGHT</v>
          </cell>
        </row>
        <row r="5435">
          <cell r="A5435" t="str">
            <v>5263920L-C</v>
          </cell>
          <cell r="B5435" t="str">
            <v>5263920L-C</v>
          </cell>
          <cell r="C5435" t="str">
            <v>GARNITURE DOSSIER LIGHT L</v>
          </cell>
          <cell r="D5435" t="str">
            <v>39 H20</v>
          </cell>
          <cell r="E5435" t="e">
            <v>#N/A</v>
          </cell>
          <cell r="F5435" t="str">
            <v>UPHOLSTERY BACKREST LIGHT</v>
          </cell>
        </row>
        <row r="5436">
          <cell r="A5436" t="str">
            <v>5263925-C</v>
          </cell>
          <cell r="B5436" t="str">
            <v>5263925-C</v>
          </cell>
          <cell r="C5436" t="str">
            <v>GARNITURE DOSSIER S3 L39</v>
          </cell>
          <cell r="D5436" t="str">
            <v>H25</v>
          </cell>
          <cell r="E5436" t="e">
            <v>#N/A</v>
          </cell>
          <cell r="F5436" t="str">
            <v>UPHOLSTERY BACKREST S3 W</v>
          </cell>
        </row>
        <row r="5437">
          <cell r="A5437" t="str">
            <v>5263925L</v>
          </cell>
          <cell r="B5437" t="str">
            <v>5263925L</v>
          </cell>
          <cell r="C5437" t="str">
            <v>GARNITURE DOSSIER LIGHT L</v>
          </cell>
          <cell r="D5437" t="str">
            <v>39 H25</v>
          </cell>
          <cell r="E5437">
            <v>494</v>
          </cell>
          <cell r="F5437" t="str">
            <v>UPHOLSTERY BACKREST LIGHT</v>
          </cell>
        </row>
        <row r="5438">
          <cell r="A5438" t="str">
            <v>5263925L-C</v>
          </cell>
          <cell r="B5438" t="str">
            <v>5263925L-C</v>
          </cell>
          <cell r="C5438" t="str">
            <v>GARNITURE DOSSIER LIGHT L</v>
          </cell>
          <cell r="D5438" t="str">
            <v>39 H25</v>
          </cell>
          <cell r="E5438" t="e">
            <v>#N/A</v>
          </cell>
          <cell r="F5438" t="str">
            <v>UPHOLSTERY BACKREST LIGHT</v>
          </cell>
        </row>
        <row r="5439">
          <cell r="A5439" t="str">
            <v>5263930-C</v>
          </cell>
          <cell r="B5439" t="str">
            <v>5263930-C</v>
          </cell>
          <cell r="C5439" t="str">
            <v>GARNITURE DOSSIER S3 L39</v>
          </cell>
          <cell r="D5439" t="str">
            <v>H30</v>
          </cell>
          <cell r="E5439" t="e">
            <v>#N/A</v>
          </cell>
          <cell r="F5439" t="str">
            <v>UPHOLSTERY BACKREST S3 W</v>
          </cell>
        </row>
        <row r="5440">
          <cell r="A5440" t="str">
            <v>5263930L</v>
          </cell>
          <cell r="B5440" t="str">
            <v>5263930L</v>
          </cell>
          <cell r="C5440" t="str">
            <v>GARNITURE DOSSIER LIGHT L</v>
          </cell>
          <cell r="D5440" t="str">
            <v>39 H30</v>
          </cell>
          <cell r="E5440">
            <v>494</v>
          </cell>
          <cell r="F5440" t="str">
            <v>UPHOLSTERY BACKREST LIGHT</v>
          </cell>
        </row>
        <row r="5441">
          <cell r="A5441" t="str">
            <v>5263930L-C</v>
          </cell>
          <cell r="B5441" t="str">
            <v>5263930L-C</v>
          </cell>
          <cell r="C5441" t="str">
            <v>GARNITURE DOSSIER LIGHT L</v>
          </cell>
          <cell r="D5441" t="str">
            <v>39 H30</v>
          </cell>
          <cell r="E5441" t="e">
            <v>#N/A</v>
          </cell>
          <cell r="F5441" t="str">
            <v>UPHOLSTERY BACKREST LIGHT</v>
          </cell>
        </row>
        <row r="5442">
          <cell r="A5442" t="str">
            <v>5263930LT</v>
          </cell>
          <cell r="B5442" t="str">
            <v>5263930LT</v>
          </cell>
          <cell r="C5442" t="str">
            <v>GARNITURE DOSSIER LIGHT R</v>
          </cell>
          <cell r="D5442" t="str">
            <v>ÉTRÉCI L39 H30</v>
          </cell>
          <cell r="E5442">
            <v>494</v>
          </cell>
          <cell r="F5442" t="str">
            <v>UPHOLSTERY BACKR LIGHT TA</v>
          </cell>
        </row>
        <row r="5443">
          <cell r="A5443" t="str">
            <v>5263930LT-C</v>
          </cell>
          <cell r="B5443" t="str">
            <v>5263930LT-C</v>
          </cell>
          <cell r="C5443" t="str">
            <v>GARNITURE DOSSIER LIGHT R</v>
          </cell>
          <cell r="D5443" t="str">
            <v>ÉTRÉCI L39 H30</v>
          </cell>
          <cell r="E5443" t="e">
            <v>#N/A</v>
          </cell>
          <cell r="F5443" t="str">
            <v>UPHOLSTERY BACKR LIGHT TA</v>
          </cell>
        </row>
        <row r="5444">
          <cell r="A5444" t="str">
            <v>5263930T</v>
          </cell>
          <cell r="B5444" t="str">
            <v>5263930T</v>
          </cell>
          <cell r="C5444" t="str">
            <v>GARNITURE DOSSIER S3 RÉTR</v>
          </cell>
          <cell r="D5444" t="str">
            <v>ÉCI L39 H30</v>
          </cell>
          <cell r="E5444">
            <v>281</v>
          </cell>
          <cell r="F5444" t="str">
            <v>UPHOLSTERY BACKR S3 TAPER</v>
          </cell>
        </row>
        <row r="5445">
          <cell r="A5445" t="str">
            <v>5263930T-C</v>
          </cell>
          <cell r="B5445" t="str">
            <v>5263930T-C</v>
          </cell>
          <cell r="C5445" t="str">
            <v>GARNITURE DOSSIER S3 RÉTR</v>
          </cell>
          <cell r="D5445" t="str">
            <v>ÉCI L39 H30</v>
          </cell>
          <cell r="E5445" t="e">
            <v>#N/A</v>
          </cell>
          <cell r="F5445" t="str">
            <v>UPHOLSTERY BACKR S3 TAPER</v>
          </cell>
        </row>
        <row r="5446">
          <cell r="A5446" t="str">
            <v>5263935-C</v>
          </cell>
          <cell r="B5446" t="str">
            <v>5263935-C</v>
          </cell>
          <cell r="C5446" t="str">
            <v>GARNITURE DOSSIER S3 L39</v>
          </cell>
          <cell r="D5446" t="str">
            <v>H35</v>
          </cell>
          <cell r="E5446" t="e">
            <v>#N/A</v>
          </cell>
          <cell r="F5446" t="str">
            <v>UPHOLSTERY BACKREST S3 W</v>
          </cell>
        </row>
        <row r="5447">
          <cell r="A5447" t="str">
            <v>5263935L</v>
          </cell>
          <cell r="B5447" t="str">
            <v>5263935L</v>
          </cell>
          <cell r="C5447" t="str">
            <v>GARNITURE DOSSIER LIGHT L</v>
          </cell>
          <cell r="D5447" t="str">
            <v>39 H35</v>
          </cell>
          <cell r="E5447">
            <v>494</v>
          </cell>
          <cell r="F5447" t="str">
            <v>UPHOLSTERY BACKREST LIGHT</v>
          </cell>
        </row>
        <row r="5448">
          <cell r="A5448" t="str">
            <v>5263935L-C</v>
          </cell>
          <cell r="B5448" t="str">
            <v>5263935L-C</v>
          </cell>
          <cell r="C5448" t="str">
            <v>GARNITURE DOSSIER LIGHT L</v>
          </cell>
          <cell r="D5448" t="str">
            <v>39 H35</v>
          </cell>
          <cell r="E5448" t="e">
            <v>#N/A</v>
          </cell>
          <cell r="F5448" t="str">
            <v>UPHOLSTERY BACKREST LIGHT</v>
          </cell>
        </row>
        <row r="5449">
          <cell r="A5449" t="str">
            <v>5263935LT</v>
          </cell>
          <cell r="B5449" t="str">
            <v>5263935LT</v>
          </cell>
          <cell r="C5449" t="str">
            <v>GARNITURE DOSSIER LIGHT R</v>
          </cell>
          <cell r="D5449" t="str">
            <v>ÉTRÉCI L39 H35</v>
          </cell>
          <cell r="E5449">
            <v>494</v>
          </cell>
          <cell r="F5449" t="str">
            <v>UPHOLSTERY BACKR LIGHT TA</v>
          </cell>
        </row>
        <row r="5450">
          <cell r="A5450" t="str">
            <v>5263935LT-C</v>
          </cell>
          <cell r="B5450" t="str">
            <v>5263935LT-C</v>
          </cell>
          <cell r="C5450" t="str">
            <v>GARNITURE DOSSIER LIGHT R</v>
          </cell>
          <cell r="D5450" t="str">
            <v>ÉTRÉCI L39 H35</v>
          </cell>
          <cell r="E5450" t="e">
            <v>#N/A</v>
          </cell>
          <cell r="F5450" t="str">
            <v>UPHOLSTERY BACKR LIGHT TA</v>
          </cell>
        </row>
        <row r="5451">
          <cell r="A5451" t="str">
            <v>5263935T</v>
          </cell>
          <cell r="B5451" t="str">
            <v>5263935T</v>
          </cell>
          <cell r="C5451" t="str">
            <v>GARNITURE S3 RÉTRÉCI L39</v>
          </cell>
          <cell r="D5451" t="str">
            <v>H35</v>
          </cell>
          <cell r="E5451">
            <v>281</v>
          </cell>
          <cell r="F5451" t="str">
            <v>UPHOLSTERY S3 TAPERED W39</v>
          </cell>
        </row>
        <row r="5452">
          <cell r="A5452" t="str">
            <v>5263935T-C</v>
          </cell>
          <cell r="B5452" t="str">
            <v>5263935T-C</v>
          </cell>
          <cell r="C5452" t="str">
            <v>GARNITURE S3 RÉTRÉCI L39</v>
          </cell>
          <cell r="D5452" t="str">
            <v>H35</v>
          </cell>
          <cell r="E5452" t="e">
            <v>#N/A</v>
          </cell>
          <cell r="F5452" t="str">
            <v>UPHOLSTERY S3 TAPERED W39</v>
          </cell>
        </row>
        <row r="5453">
          <cell r="A5453" t="str">
            <v>5263940-C</v>
          </cell>
          <cell r="B5453" t="str">
            <v>5263940-C</v>
          </cell>
          <cell r="C5453" t="str">
            <v>GARNITURE DOSSIER S3 L39</v>
          </cell>
          <cell r="D5453" t="str">
            <v>H40</v>
          </cell>
          <cell r="E5453" t="e">
            <v>#N/A</v>
          </cell>
          <cell r="F5453" t="str">
            <v>UPHOLSTERY BACKREST S3 W</v>
          </cell>
        </row>
        <row r="5454">
          <cell r="A5454" t="str">
            <v>5263940T</v>
          </cell>
          <cell r="B5454" t="str">
            <v>5263940T</v>
          </cell>
          <cell r="C5454" t="str">
            <v>GARNITURE DOSSIER S3 RÉTR</v>
          </cell>
          <cell r="D5454" t="str">
            <v>ÉCI L39 H40</v>
          </cell>
          <cell r="E5454">
            <v>281</v>
          </cell>
          <cell r="F5454" t="str">
            <v>UPHOLSTERY BACKR S3 TAPER</v>
          </cell>
        </row>
        <row r="5455">
          <cell r="A5455" t="str">
            <v>5263940T-C</v>
          </cell>
          <cell r="B5455" t="str">
            <v>5263940T-C</v>
          </cell>
          <cell r="C5455" t="str">
            <v>GARNITURE DOSSIER S3 RÉTR</v>
          </cell>
          <cell r="D5455" t="str">
            <v>ÉCI L39 H40</v>
          </cell>
          <cell r="E5455" t="e">
            <v>#N/A</v>
          </cell>
          <cell r="F5455" t="str">
            <v>UPHOLSTERY BACKR S3 TAPER</v>
          </cell>
        </row>
        <row r="5456">
          <cell r="A5456" t="str">
            <v>5263945-C</v>
          </cell>
          <cell r="B5456" t="str">
            <v>5263945-C</v>
          </cell>
          <cell r="C5456" t="str">
            <v>GARNITURE DOSSIER S3 L39</v>
          </cell>
          <cell r="D5456" t="str">
            <v>H45</v>
          </cell>
          <cell r="E5456" t="e">
            <v>#N/A</v>
          </cell>
          <cell r="F5456" t="str">
            <v>UPHOLSTERY BACKREST S3 W</v>
          </cell>
        </row>
        <row r="5457">
          <cell r="A5457" t="str">
            <v>5264220-C</v>
          </cell>
          <cell r="B5457" t="str">
            <v>5264220-C</v>
          </cell>
          <cell r="C5457" t="str">
            <v>GARNITURE DOSSIER S3 L42</v>
          </cell>
          <cell r="D5457" t="str">
            <v>H20</v>
          </cell>
          <cell r="E5457" t="e">
            <v>#N/A</v>
          </cell>
          <cell r="F5457" t="str">
            <v>UPHOLSTERY BACKREST S3 W</v>
          </cell>
        </row>
        <row r="5458">
          <cell r="A5458" t="str">
            <v>5264220L</v>
          </cell>
          <cell r="B5458" t="str">
            <v>5264220L</v>
          </cell>
          <cell r="C5458" t="str">
            <v>GARNITURE DOSSIER LIGHT L</v>
          </cell>
          <cell r="D5458" t="str">
            <v>42 H20</v>
          </cell>
          <cell r="E5458">
            <v>494</v>
          </cell>
          <cell r="F5458" t="str">
            <v>UPHOLSTERY BACKREST LIGHT</v>
          </cell>
        </row>
        <row r="5459">
          <cell r="A5459" t="str">
            <v>5264220L-C</v>
          </cell>
          <cell r="B5459" t="str">
            <v>5264220L-C</v>
          </cell>
          <cell r="C5459" t="str">
            <v>GARNITURE DOSSIER LIGHT L</v>
          </cell>
          <cell r="D5459" t="str">
            <v>42 H20</v>
          </cell>
          <cell r="E5459" t="e">
            <v>#N/A</v>
          </cell>
          <cell r="F5459" t="str">
            <v>UPHOLSTERY BACKREST LIGHT</v>
          </cell>
        </row>
        <row r="5460">
          <cell r="A5460" t="str">
            <v>5264225-C</v>
          </cell>
          <cell r="B5460" t="str">
            <v>5264225-C</v>
          </cell>
          <cell r="C5460" t="str">
            <v>GARNITURE DOSSIER S3 L42</v>
          </cell>
          <cell r="D5460" t="str">
            <v>H25</v>
          </cell>
          <cell r="E5460" t="e">
            <v>#N/A</v>
          </cell>
          <cell r="F5460" t="str">
            <v>UPHOLSTERY BACKREST S3 W</v>
          </cell>
        </row>
        <row r="5461">
          <cell r="A5461" t="str">
            <v>5264225L</v>
          </cell>
          <cell r="B5461" t="str">
            <v>5264225L</v>
          </cell>
          <cell r="C5461" t="str">
            <v>GARNITURE DOSSIER LIGHT L</v>
          </cell>
          <cell r="D5461" t="str">
            <v>42 H25</v>
          </cell>
          <cell r="E5461">
            <v>494</v>
          </cell>
          <cell r="F5461" t="str">
            <v>UPHOLSTERY BACKREST LIGHT</v>
          </cell>
        </row>
        <row r="5462">
          <cell r="A5462" t="str">
            <v>5264225L-C</v>
          </cell>
          <cell r="B5462" t="str">
            <v>5264225L-C</v>
          </cell>
          <cell r="C5462" t="str">
            <v>GARNITURE DOSSIER LIGHT L</v>
          </cell>
          <cell r="D5462" t="str">
            <v>42 H25</v>
          </cell>
          <cell r="E5462" t="e">
            <v>#N/A</v>
          </cell>
          <cell r="F5462" t="str">
            <v>UPHOLSTERY BACKREST LIGHT</v>
          </cell>
        </row>
        <row r="5463">
          <cell r="A5463" t="str">
            <v>5264230-C</v>
          </cell>
          <cell r="B5463" t="str">
            <v>5264230-C</v>
          </cell>
          <cell r="C5463" t="str">
            <v>GARNITURE DOSSIER S3 L42</v>
          </cell>
          <cell r="D5463" t="str">
            <v>H30</v>
          </cell>
          <cell r="E5463" t="e">
            <v>#N/A</v>
          </cell>
          <cell r="F5463" t="str">
            <v>UPHOLSTERY BACKREST S3 W</v>
          </cell>
        </row>
        <row r="5464">
          <cell r="A5464" t="str">
            <v>5264230L</v>
          </cell>
          <cell r="B5464" t="str">
            <v>5264230L</v>
          </cell>
          <cell r="C5464" t="str">
            <v>GARNITURE DOSSIER LIGHT L</v>
          </cell>
          <cell r="D5464" t="str">
            <v>42 H30</v>
          </cell>
          <cell r="E5464">
            <v>494</v>
          </cell>
          <cell r="F5464" t="str">
            <v>UPHOLSTERY BACKREST LIGHT</v>
          </cell>
        </row>
        <row r="5465">
          <cell r="A5465" t="str">
            <v>5264230L-C</v>
          </cell>
          <cell r="B5465" t="str">
            <v>5264230L-C</v>
          </cell>
          <cell r="C5465" t="str">
            <v>GARNITURE DOSSIER LIGHT L</v>
          </cell>
          <cell r="D5465" t="str">
            <v>42 H30</v>
          </cell>
          <cell r="E5465" t="e">
            <v>#N/A</v>
          </cell>
          <cell r="F5465" t="str">
            <v>UPHOLSTERY BACKREST LIGHT</v>
          </cell>
        </row>
        <row r="5466">
          <cell r="A5466" t="str">
            <v>5264230LT</v>
          </cell>
          <cell r="B5466" t="str">
            <v>5264230LT</v>
          </cell>
          <cell r="C5466" t="str">
            <v>GARNITURE DE DOSSIER LIGH</v>
          </cell>
          <cell r="D5466" t="str">
            <v>T RÉTRÉCI L42 H30</v>
          </cell>
          <cell r="E5466">
            <v>494</v>
          </cell>
          <cell r="F5466" t="str">
            <v>UPHOLSTERY BACKR LIGHT TA</v>
          </cell>
        </row>
        <row r="5467">
          <cell r="A5467" t="str">
            <v>5264230LT-C</v>
          </cell>
          <cell r="B5467" t="str">
            <v>5264230LT-C</v>
          </cell>
          <cell r="C5467" t="str">
            <v>GARNITURE DE DOSSIER LIGH</v>
          </cell>
          <cell r="D5467" t="str">
            <v>T RÉTRÉCI L42 H30</v>
          </cell>
          <cell r="E5467" t="e">
            <v>#N/A</v>
          </cell>
          <cell r="F5467" t="str">
            <v>UPHOLSTERY BACKR LIGHT TA</v>
          </cell>
        </row>
        <row r="5468">
          <cell r="A5468" t="str">
            <v>5264230T</v>
          </cell>
          <cell r="B5468" t="str">
            <v>5264230T</v>
          </cell>
          <cell r="C5468" t="str">
            <v>GARNITURE DOSSIER S3 RÉTR</v>
          </cell>
          <cell r="D5468" t="str">
            <v>ÉCI L42 H30</v>
          </cell>
          <cell r="E5468">
            <v>281</v>
          </cell>
          <cell r="F5468" t="str">
            <v>UPHOLSTERY BACKR S3 TAPER</v>
          </cell>
        </row>
        <row r="5469">
          <cell r="A5469" t="str">
            <v>5264230T-C</v>
          </cell>
          <cell r="B5469" t="str">
            <v>5264230T-C</v>
          </cell>
          <cell r="C5469" t="str">
            <v>GARNITURE DOSSIER S3 RÉTR</v>
          </cell>
          <cell r="D5469" t="str">
            <v>ÉCI L42 H30</v>
          </cell>
          <cell r="E5469" t="e">
            <v>#N/A</v>
          </cell>
          <cell r="F5469" t="str">
            <v>UPHOLSTERY BACKR S3 TAPER</v>
          </cell>
        </row>
        <row r="5470">
          <cell r="A5470" t="str">
            <v>5264235-C</v>
          </cell>
          <cell r="B5470" t="str">
            <v>5264235-C</v>
          </cell>
          <cell r="C5470" t="str">
            <v>GARNITURE DOSSIER S3 L42</v>
          </cell>
          <cell r="D5470" t="str">
            <v>H35</v>
          </cell>
          <cell r="E5470" t="e">
            <v>#N/A</v>
          </cell>
          <cell r="F5470" t="str">
            <v>UPHOLSTERY BACKREST S3 W</v>
          </cell>
        </row>
        <row r="5471">
          <cell r="A5471" t="str">
            <v>5264235L</v>
          </cell>
          <cell r="B5471" t="str">
            <v>5264235L</v>
          </cell>
          <cell r="C5471" t="str">
            <v>GARNITURE DOSSIER LIGHT L</v>
          </cell>
          <cell r="D5471" t="str">
            <v>42 H35</v>
          </cell>
          <cell r="E5471">
            <v>494</v>
          </cell>
          <cell r="F5471" t="str">
            <v>UPHOLSTERY BACKREST LIGHT</v>
          </cell>
        </row>
        <row r="5472">
          <cell r="A5472" t="str">
            <v>5264235L-C</v>
          </cell>
          <cell r="B5472" t="str">
            <v>5264235L-C</v>
          </cell>
          <cell r="C5472" t="str">
            <v>GARNITURE DOSSIER LIGHT L</v>
          </cell>
          <cell r="D5472" t="str">
            <v>42 H35</v>
          </cell>
          <cell r="E5472" t="e">
            <v>#N/A</v>
          </cell>
          <cell r="F5472" t="str">
            <v>UPHOLSTERY BACKREST LIGHT</v>
          </cell>
        </row>
        <row r="5473">
          <cell r="A5473" t="str">
            <v>5264235LT</v>
          </cell>
          <cell r="B5473" t="str">
            <v>5264235LT</v>
          </cell>
          <cell r="C5473" t="str">
            <v>GARNITURE DOSSIER LIGHT R</v>
          </cell>
          <cell r="D5473" t="str">
            <v>ÉTRÉCI L42 H35</v>
          </cell>
          <cell r="E5473">
            <v>494</v>
          </cell>
          <cell r="F5473" t="str">
            <v>UPHOLSTERY BACKR LIGHT TA</v>
          </cell>
        </row>
        <row r="5474">
          <cell r="A5474" t="str">
            <v>5264235LT-C</v>
          </cell>
          <cell r="B5474" t="str">
            <v>5264235LT-C</v>
          </cell>
          <cell r="C5474" t="str">
            <v>GARNITURE DOSSIER LIGHT R</v>
          </cell>
          <cell r="D5474" t="str">
            <v>ÉTRÉCI L42 H35</v>
          </cell>
          <cell r="E5474" t="e">
            <v>#N/A</v>
          </cell>
          <cell r="F5474" t="str">
            <v>UPHOLSTERY BACKR LIGHT TA</v>
          </cell>
        </row>
        <row r="5475">
          <cell r="A5475" t="str">
            <v>5264235T</v>
          </cell>
          <cell r="B5475" t="str">
            <v>5264235T</v>
          </cell>
          <cell r="C5475" t="str">
            <v>GARNITURE S3 RÉTRÉCI L42</v>
          </cell>
          <cell r="D5475" t="str">
            <v>H35</v>
          </cell>
          <cell r="E5475">
            <v>281</v>
          </cell>
          <cell r="F5475" t="str">
            <v>UPHOLSTERY S3 TAPERED W42</v>
          </cell>
        </row>
        <row r="5476">
          <cell r="A5476" t="str">
            <v>5264235T-C</v>
          </cell>
          <cell r="B5476" t="str">
            <v>5264235T-C</v>
          </cell>
          <cell r="C5476" t="str">
            <v>GARNITURE S3 RÉTRÉCI L42</v>
          </cell>
          <cell r="D5476" t="str">
            <v>H35</v>
          </cell>
          <cell r="E5476" t="e">
            <v>#N/A</v>
          </cell>
          <cell r="F5476" t="str">
            <v>UPHOLSTERY S3 TAPERED W42</v>
          </cell>
        </row>
        <row r="5477">
          <cell r="A5477" t="str">
            <v>5264240-C</v>
          </cell>
          <cell r="B5477" t="str">
            <v>5264240-C</v>
          </cell>
          <cell r="C5477" t="str">
            <v>GARNITURE DOSSIER S3 L42</v>
          </cell>
          <cell r="D5477" t="str">
            <v>H40</v>
          </cell>
          <cell r="E5477" t="e">
            <v>#N/A</v>
          </cell>
          <cell r="F5477" t="str">
            <v>UPHOLSTERY BACKREST S3 W</v>
          </cell>
        </row>
        <row r="5478">
          <cell r="A5478" t="str">
            <v>5264240T</v>
          </cell>
          <cell r="B5478" t="str">
            <v>5264240T</v>
          </cell>
          <cell r="C5478" t="str">
            <v>GARNITURE S3 RÉTRÉCI L42</v>
          </cell>
          <cell r="D5478" t="str">
            <v>H40</v>
          </cell>
          <cell r="E5478">
            <v>281</v>
          </cell>
          <cell r="F5478" t="str">
            <v>UPHOLSTERY S3 TAPERED W42</v>
          </cell>
        </row>
        <row r="5479">
          <cell r="A5479" t="str">
            <v>5264240T-C</v>
          </cell>
          <cell r="B5479" t="str">
            <v>5264240T-C</v>
          </cell>
          <cell r="C5479" t="str">
            <v>GARNITURE S3 RÉTRÉCI L42</v>
          </cell>
          <cell r="D5479" t="str">
            <v>H40</v>
          </cell>
          <cell r="E5479" t="e">
            <v>#N/A</v>
          </cell>
          <cell r="F5479" t="str">
            <v>UPHOLSTERY S3 TAPERED W42</v>
          </cell>
        </row>
        <row r="5480">
          <cell r="A5480" t="str">
            <v>5264245-C</v>
          </cell>
          <cell r="B5480" t="str">
            <v>5264245-C</v>
          </cell>
          <cell r="C5480" t="str">
            <v>GARNITURE DOSSIER S3 L42</v>
          </cell>
          <cell r="D5480" t="str">
            <v>H45</v>
          </cell>
          <cell r="E5480" t="e">
            <v>#N/A</v>
          </cell>
          <cell r="F5480" t="str">
            <v>UPHOLSTERY BACKREST S3 W</v>
          </cell>
        </row>
        <row r="5481">
          <cell r="A5481" t="str">
            <v>5264520-C</v>
          </cell>
          <cell r="B5481" t="str">
            <v>5264520-C</v>
          </cell>
          <cell r="C5481" t="str">
            <v>GARNITURE DOSSIER S3 L45</v>
          </cell>
          <cell r="D5481" t="str">
            <v>H20</v>
          </cell>
          <cell r="E5481" t="e">
            <v>#N/A</v>
          </cell>
          <cell r="F5481" t="str">
            <v>UPHOLSTERY BACKREST S3 W</v>
          </cell>
        </row>
        <row r="5482">
          <cell r="A5482" t="str">
            <v>5264520L</v>
          </cell>
          <cell r="B5482" t="str">
            <v>5264520L</v>
          </cell>
          <cell r="C5482" t="str">
            <v>GARNITURE DOSSIER LIGHT L</v>
          </cell>
          <cell r="D5482" t="str">
            <v>45 H20</v>
          </cell>
          <cell r="E5482">
            <v>494</v>
          </cell>
          <cell r="F5482" t="str">
            <v>UPHOLSTERY BACKREST LIGHT</v>
          </cell>
        </row>
        <row r="5483">
          <cell r="A5483" t="str">
            <v>5264520L-C</v>
          </cell>
          <cell r="B5483" t="str">
            <v>5264520L-C</v>
          </cell>
          <cell r="C5483" t="str">
            <v>GARNITURE DOSSIER LIGHT L</v>
          </cell>
          <cell r="D5483" t="str">
            <v>45 H20</v>
          </cell>
          <cell r="E5483" t="e">
            <v>#N/A</v>
          </cell>
          <cell r="F5483" t="str">
            <v>UPHOLSTERY BACKREST LIGHT</v>
          </cell>
        </row>
        <row r="5484">
          <cell r="A5484" t="str">
            <v>5264525-C</v>
          </cell>
          <cell r="B5484" t="str">
            <v>5264525-C</v>
          </cell>
          <cell r="C5484" t="str">
            <v>GARNITURE DOSSIER S3 L45</v>
          </cell>
          <cell r="D5484" t="str">
            <v>H25</v>
          </cell>
          <cell r="E5484" t="e">
            <v>#N/A</v>
          </cell>
          <cell r="F5484" t="str">
            <v>UPHOLSTERY BACKREST S3 W</v>
          </cell>
        </row>
        <row r="5485">
          <cell r="A5485" t="str">
            <v>5264525L</v>
          </cell>
          <cell r="B5485" t="str">
            <v>5264525L</v>
          </cell>
          <cell r="C5485" t="str">
            <v>GARNITURE DOSSIER LIGHT L</v>
          </cell>
          <cell r="D5485" t="str">
            <v>45 H25</v>
          </cell>
          <cell r="E5485">
            <v>494</v>
          </cell>
          <cell r="F5485" t="str">
            <v>UPHOLSTERY BACKREST LIGHT</v>
          </cell>
        </row>
        <row r="5486">
          <cell r="A5486" t="str">
            <v>5264525L-C</v>
          </cell>
          <cell r="B5486" t="str">
            <v>5264525L-C</v>
          </cell>
          <cell r="C5486" t="str">
            <v>GARNITURE DOSSIER LIGHT L</v>
          </cell>
          <cell r="D5486" t="str">
            <v>45 H25</v>
          </cell>
          <cell r="E5486" t="e">
            <v>#N/A</v>
          </cell>
          <cell r="F5486" t="str">
            <v>UPHOLSTERY BACKREST LIGHT</v>
          </cell>
        </row>
        <row r="5487">
          <cell r="A5487" t="str">
            <v>5264525LT</v>
          </cell>
          <cell r="B5487" t="str">
            <v>5264525LT</v>
          </cell>
          <cell r="C5487" t="str">
            <v>GARNITURE DE DOSSIER LIGH</v>
          </cell>
          <cell r="D5487" t="str">
            <v>T RÉTRÉCI L45 H25</v>
          </cell>
          <cell r="E5487">
            <v>494</v>
          </cell>
          <cell r="F5487" t="str">
            <v>UPHOLSTERY BACKR LIGHT TA</v>
          </cell>
        </row>
        <row r="5488">
          <cell r="A5488" t="str">
            <v>5264525LT-C</v>
          </cell>
          <cell r="B5488" t="str">
            <v>5264525LT-C</v>
          </cell>
          <cell r="C5488" t="str">
            <v>GARNITURE DE DOSSIER LIGH</v>
          </cell>
          <cell r="D5488" t="str">
            <v>T RÉTRÉCI L45 H25</v>
          </cell>
          <cell r="E5488" t="e">
            <v>#N/A</v>
          </cell>
          <cell r="F5488" t="str">
            <v>UPHOLSTERY BACKR LIGHT TA</v>
          </cell>
        </row>
        <row r="5489">
          <cell r="A5489" t="str">
            <v>5264530-C</v>
          </cell>
          <cell r="B5489" t="str">
            <v>5264530-C</v>
          </cell>
          <cell r="C5489" t="str">
            <v>GARNITURE DOSSIER S3 L45</v>
          </cell>
          <cell r="D5489" t="str">
            <v>H30</v>
          </cell>
          <cell r="E5489" t="e">
            <v>#N/A</v>
          </cell>
          <cell r="F5489" t="str">
            <v>UPHOLSTERY BACKREST S3 W</v>
          </cell>
        </row>
        <row r="5490">
          <cell r="A5490" t="str">
            <v>5264530L</v>
          </cell>
          <cell r="B5490" t="str">
            <v>5264530L</v>
          </cell>
          <cell r="C5490" t="str">
            <v>GARNITURE DOSSIER LIGHT L</v>
          </cell>
          <cell r="D5490" t="str">
            <v>45 H30</v>
          </cell>
          <cell r="E5490">
            <v>494</v>
          </cell>
          <cell r="F5490" t="str">
            <v>UPHOLSTERY BACKREST LIGHT</v>
          </cell>
        </row>
        <row r="5491">
          <cell r="A5491" t="str">
            <v>5264530L-C</v>
          </cell>
          <cell r="B5491" t="str">
            <v>5264530L-C</v>
          </cell>
          <cell r="C5491" t="str">
            <v>GARNITURE DOSSIER LIGHT L</v>
          </cell>
          <cell r="D5491" t="str">
            <v>45 H30</v>
          </cell>
          <cell r="E5491" t="e">
            <v>#N/A</v>
          </cell>
          <cell r="F5491" t="str">
            <v>UPHOLSTERY BACKREST LIGHT</v>
          </cell>
        </row>
        <row r="5492">
          <cell r="A5492" t="str">
            <v>5264530LT</v>
          </cell>
          <cell r="B5492" t="str">
            <v>5264530LT</v>
          </cell>
          <cell r="C5492" t="str">
            <v>GARNITURE DE DOSSIER LIGH</v>
          </cell>
          <cell r="D5492" t="str">
            <v>T RÉTRÉCI L45 H30</v>
          </cell>
          <cell r="E5492">
            <v>494</v>
          </cell>
          <cell r="F5492" t="str">
            <v>UPHOLSTERY BACKR LIGHT TA</v>
          </cell>
        </row>
        <row r="5493">
          <cell r="A5493" t="str">
            <v>5264530LT-C</v>
          </cell>
          <cell r="B5493" t="str">
            <v>5264530LT-C</v>
          </cell>
          <cell r="C5493" t="str">
            <v>GARNITURE DE DOSSIER LIGH</v>
          </cell>
          <cell r="D5493" t="str">
            <v>T RÉTRÉCI L45 H30</v>
          </cell>
          <cell r="E5493" t="e">
            <v>#N/A</v>
          </cell>
          <cell r="F5493" t="str">
            <v>UPHOLSTERY BACKR LIGHT TA</v>
          </cell>
        </row>
        <row r="5494">
          <cell r="A5494" t="str">
            <v>5264530T</v>
          </cell>
          <cell r="B5494" t="str">
            <v>5264530T</v>
          </cell>
          <cell r="C5494" t="str">
            <v>GARNITURE DOSSIER S3 RÉTR</v>
          </cell>
          <cell r="D5494" t="str">
            <v>ÉCI L39 H30</v>
          </cell>
          <cell r="E5494">
            <v>281</v>
          </cell>
          <cell r="F5494" t="str">
            <v>UPHOLSTERY BACKR S3 TAPER</v>
          </cell>
        </row>
        <row r="5495">
          <cell r="A5495" t="str">
            <v>5264530T-C</v>
          </cell>
          <cell r="B5495" t="str">
            <v>5264530T-C</v>
          </cell>
          <cell r="C5495" t="str">
            <v>GARNITURE DOSSIER S3 RÉTR</v>
          </cell>
          <cell r="D5495" t="str">
            <v>ÉCI L39 H30</v>
          </cell>
          <cell r="E5495" t="e">
            <v>#N/A</v>
          </cell>
          <cell r="F5495" t="str">
            <v>UPHOLSTERY BACKR S3 TAPER</v>
          </cell>
        </row>
        <row r="5496">
          <cell r="A5496" t="str">
            <v>5264535-C</v>
          </cell>
          <cell r="B5496" t="str">
            <v>5264535-C</v>
          </cell>
          <cell r="C5496" t="str">
            <v>GARNITURE DOSSIER S3 L45</v>
          </cell>
          <cell r="D5496" t="str">
            <v>H35</v>
          </cell>
          <cell r="E5496" t="e">
            <v>#N/A</v>
          </cell>
          <cell r="F5496" t="str">
            <v>UPHOLSTERY BACKREST S3 W</v>
          </cell>
        </row>
        <row r="5497">
          <cell r="A5497" t="str">
            <v>5264535L</v>
          </cell>
          <cell r="B5497" t="str">
            <v>5264535L</v>
          </cell>
          <cell r="C5497" t="str">
            <v>GARNITURE DOSSIER LIGHT L</v>
          </cell>
          <cell r="D5497" t="str">
            <v>45 H35</v>
          </cell>
          <cell r="E5497">
            <v>494</v>
          </cell>
          <cell r="F5497" t="str">
            <v>UPHOLSTERY BACKREST LIGHT</v>
          </cell>
        </row>
        <row r="5498">
          <cell r="A5498" t="str">
            <v>5264535L-C</v>
          </cell>
          <cell r="B5498" t="str">
            <v>5264535L-C</v>
          </cell>
          <cell r="C5498" t="str">
            <v>GARNITURE DOSSIER LIGHT L</v>
          </cell>
          <cell r="D5498" t="str">
            <v>45 H35</v>
          </cell>
          <cell r="E5498" t="e">
            <v>#N/A</v>
          </cell>
          <cell r="F5498" t="str">
            <v>UPHOLSTERY BACKREST LIGHT</v>
          </cell>
        </row>
        <row r="5499">
          <cell r="A5499" t="str">
            <v>5264535LT</v>
          </cell>
          <cell r="B5499" t="str">
            <v>5264535LT</v>
          </cell>
          <cell r="C5499" t="str">
            <v>GARNITURE DOSSIER LIGHT R</v>
          </cell>
          <cell r="D5499" t="str">
            <v>ÉTRÉCI L45 H35</v>
          </cell>
          <cell r="E5499">
            <v>494</v>
          </cell>
          <cell r="F5499" t="str">
            <v>UPHOLSTERY BACKR LIGHT TA</v>
          </cell>
        </row>
        <row r="5500">
          <cell r="A5500" t="str">
            <v>5264535LT-C</v>
          </cell>
          <cell r="B5500" t="str">
            <v>5264535LT-C</v>
          </cell>
          <cell r="C5500" t="str">
            <v>GARNITURE DOSSIER LIGHT R</v>
          </cell>
          <cell r="D5500" t="str">
            <v>ÉTRÉCI L45 H35</v>
          </cell>
          <cell r="E5500" t="e">
            <v>#N/A</v>
          </cell>
          <cell r="F5500" t="str">
            <v>UPHOLSTERY BACKR LIGHT TA</v>
          </cell>
        </row>
        <row r="5501">
          <cell r="A5501" t="str">
            <v>5264535T</v>
          </cell>
          <cell r="B5501" t="str">
            <v>5264535T</v>
          </cell>
          <cell r="C5501" t="str">
            <v>GARNITURE S3 RÉTRÉCI L45</v>
          </cell>
          <cell r="D5501" t="str">
            <v>H35</v>
          </cell>
          <cell r="E5501">
            <v>281</v>
          </cell>
          <cell r="F5501" t="str">
            <v>UPHOLSTERY S3 TAPERED W45</v>
          </cell>
        </row>
        <row r="5502">
          <cell r="A5502" t="str">
            <v>5264535T-C</v>
          </cell>
          <cell r="B5502" t="str">
            <v>5264535T-C</v>
          </cell>
          <cell r="C5502" t="str">
            <v>GARNITURE S3 RÉTRÉCI L45</v>
          </cell>
          <cell r="D5502" t="str">
            <v>H35</v>
          </cell>
          <cell r="E5502" t="e">
            <v>#N/A</v>
          </cell>
          <cell r="F5502" t="str">
            <v>UPHOLSTERY S3 TAPERED W45</v>
          </cell>
        </row>
        <row r="5503">
          <cell r="A5503" t="str">
            <v>5264540-C</v>
          </cell>
          <cell r="B5503" t="str">
            <v>5264540-C</v>
          </cell>
          <cell r="C5503" t="str">
            <v>GARNITURE DOSSIER S3 L45</v>
          </cell>
          <cell r="D5503" t="str">
            <v>H40</v>
          </cell>
          <cell r="E5503" t="e">
            <v>#N/A</v>
          </cell>
          <cell r="F5503" t="str">
            <v>UPHOLSTERY BACKREST S3 W</v>
          </cell>
        </row>
        <row r="5504">
          <cell r="A5504" t="str">
            <v>5264540T</v>
          </cell>
          <cell r="B5504" t="str">
            <v>5264540T</v>
          </cell>
          <cell r="C5504" t="str">
            <v>GARNITURE S3 RÉTRÉCI L45</v>
          </cell>
          <cell r="D5504" t="str">
            <v>H40</v>
          </cell>
          <cell r="E5504">
            <v>281</v>
          </cell>
          <cell r="F5504" t="str">
            <v>UPHOLSTERY S3 TAPERED W45</v>
          </cell>
        </row>
        <row r="5505">
          <cell r="A5505" t="str">
            <v>5264540T-C</v>
          </cell>
          <cell r="B5505" t="str">
            <v>5264540T-C</v>
          </cell>
          <cell r="C5505" t="str">
            <v>GARNITURE S3 RÉTRÉCI L45</v>
          </cell>
          <cell r="D5505" t="str">
            <v>H40</v>
          </cell>
          <cell r="E5505" t="e">
            <v>#N/A</v>
          </cell>
          <cell r="F5505" t="str">
            <v>UPHOLSTERY S3 TAPERED W45</v>
          </cell>
        </row>
        <row r="5506">
          <cell r="A5506" t="str">
            <v>5264545-C</v>
          </cell>
          <cell r="B5506" t="str">
            <v>5264545-C</v>
          </cell>
          <cell r="C5506" t="str">
            <v>GARNITURE DOSSIER S3 L45</v>
          </cell>
          <cell r="D5506" t="str">
            <v>H45</v>
          </cell>
          <cell r="E5506" t="e">
            <v>#N/A</v>
          </cell>
          <cell r="F5506" t="str">
            <v>UPHOLSTERY BACKREST S3 W</v>
          </cell>
        </row>
        <row r="5507">
          <cell r="A5507" t="str">
            <v>5265025-C</v>
          </cell>
          <cell r="B5507" t="str">
            <v>5265025-C</v>
          </cell>
          <cell r="C5507" t="str">
            <v>GARNITURE DOSSIER S3 L50</v>
          </cell>
          <cell r="D5507" t="str">
            <v>H25</v>
          </cell>
          <cell r="E5507" t="e">
            <v>#N/A</v>
          </cell>
          <cell r="F5507" t="str">
            <v>UPHOLSTERY BACKREST S3 W</v>
          </cell>
        </row>
        <row r="5508">
          <cell r="A5508" t="str">
            <v>5265030-C</v>
          </cell>
          <cell r="B5508" t="str">
            <v>5265030-C</v>
          </cell>
          <cell r="C5508" t="str">
            <v>GARNITURE DOSSIER S3 L50</v>
          </cell>
          <cell r="D5508" t="str">
            <v>H30</v>
          </cell>
          <cell r="E5508" t="e">
            <v>#N/A</v>
          </cell>
          <cell r="F5508" t="str">
            <v>UPHOLSTERY BACKREST S3 W</v>
          </cell>
        </row>
        <row r="5509">
          <cell r="A5509" t="str">
            <v>5265035-C</v>
          </cell>
          <cell r="B5509" t="str">
            <v>5265035-C</v>
          </cell>
          <cell r="C5509" t="str">
            <v>GARNITURE DOSSIER S3 L50</v>
          </cell>
          <cell r="D5509" t="str">
            <v>H35</v>
          </cell>
          <cell r="E5509" t="e">
            <v>#N/A</v>
          </cell>
          <cell r="F5509" t="str">
            <v>UPHOLSTERY BACKREST S3 W</v>
          </cell>
        </row>
        <row r="5510">
          <cell r="A5510" t="str">
            <v>5265035T</v>
          </cell>
          <cell r="B5510" t="str">
            <v>5265035T</v>
          </cell>
          <cell r="C5510" t="str">
            <v>GARNITURE DOSSIER S3 RÉTR</v>
          </cell>
          <cell r="D5510" t="str">
            <v>ÉCI L50 H35</v>
          </cell>
          <cell r="E5510">
            <v>277</v>
          </cell>
          <cell r="F5510" t="str">
            <v>UPHOLSTERY BACKR S3 TAPER</v>
          </cell>
        </row>
        <row r="5511">
          <cell r="A5511" t="str">
            <v>5265035T-C</v>
          </cell>
          <cell r="B5511" t="str">
            <v>5265035T-C</v>
          </cell>
          <cell r="C5511" t="str">
            <v>GARNITURE DOSSIER S3 RÉTR</v>
          </cell>
          <cell r="D5511" t="str">
            <v>ÉCI L50 H35</v>
          </cell>
          <cell r="E5511" t="e">
            <v>#N/A</v>
          </cell>
          <cell r="F5511" t="str">
            <v>UPHOLSTERY BACKR S3 TAPER</v>
          </cell>
        </row>
        <row r="5512">
          <cell r="A5512" t="str">
            <v>5265040-C</v>
          </cell>
          <cell r="B5512" t="str">
            <v>5265040-C</v>
          </cell>
          <cell r="C5512" t="str">
            <v>GARNITURE DOSSIER S3 L50</v>
          </cell>
          <cell r="D5512" t="str">
            <v>H40</v>
          </cell>
          <cell r="E5512" t="e">
            <v>#N/A</v>
          </cell>
          <cell r="F5512" t="str">
            <v>UPHOLSTERY BACKREST S3 W</v>
          </cell>
        </row>
        <row r="5513">
          <cell r="A5513" t="str">
            <v>5265040T</v>
          </cell>
          <cell r="B5513" t="str">
            <v>5265040T</v>
          </cell>
          <cell r="C5513" t="str">
            <v>GARNITURE DOSSIER S3 RÉTR</v>
          </cell>
          <cell r="D5513" t="str">
            <v>ÉCI L50 H40</v>
          </cell>
          <cell r="E5513">
            <v>281</v>
          </cell>
          <cell r="F5513" t="str">
            <v>UPHOLSTERY BACKR S3 TAPER</v>
          </cell>
        </row>
        <row r="5514">
          <cell r="A5514" t="str">
            <v>5265040T-C</v>
          </cell>
          <cell r="B5514" t="str">
            <v>5265040T-C</v>
          </cell>
          <cell r="C5514" t="str">
            <v>GARNITURE DOSSIER S3 RÉTR</v>
          </cell>
          <cell r="D5514" t="str">
            <v>ÉCI L50 H40</v>
          </cell>
          <cell r="E5514" t="e">
            <v>#N/A</v>
          </cell>
          <cell r="F5514" t="str">
            <v>UPHOLSTERY BACKR S3 TAPER</v>
          </cell>
        </row>
        <row r="5515">
          <cell r="A5515" t="str">
            <v>5265045-C</v>
          </cell>
          <cell r="B5515" t="str">
            <v>5265045-C</v>
          </cell>
          <cell r="C5515" t="str">
            <v>GARNITURE DOSSIER S3 L50</v>
          </cell>
          <cell r="D5515" t="str">
            <v>H45</v>
          </cell>
          <cell r="E5515" t="e">
            <v>#N/A</v>
          </cell>
          <cell r="F5515" t="str">
            <v>UPHOLSTERY BACKREST S3 W5</v>
          </cell>
        </row>
        <row r="5516">
          <cell r="A5516" t="str">
            <v>5265045T</v>
          </cell>
          <cell r="B5516" t="str">
            <v>5265045T</v>
          </cell>
          <cell r="C5516" t="str">
            <v>GARNITURE DOSSIER S3 RÉTR</v>
          </cell>
          <cell r="D5516" t="str">
            <v>ÉCI L50 H45</v>
          </cell>
          <cell r="E5516">
            <v>318</v>
          </cell>
          <cell r="F5516" t="str">
            <v>UPHOLSTERY BACKR S3 TAPER</v>
          </cell>
        </row>
        <row r="5517">
          <cell r="A5517" t="str">
            <v>5265045T-C</v>
          </cell>
          <cell r="B5517" t="str">
            <v>5265045T-C</v>
          </cell>
          <cell r="C5517" t="str">
            <v>GARNITURE DOSSIER S3 RÉTR</v>
          </cell>
          <cell r="D5517" t="str">
            <v>ÉCI L50 H45</v>
          </cell>
          <cell r="E5517" t="e">
            <v>#N/A</v>
          </cell>
          <cell r="F5517" t="str">
            <v>UPHOLSTERY BACKR S3 TAPER</v>
          </cell>
        </row>
        <row r="5518">
          <cell r="A5518" t="str">
            <v>5266127-C</v>
          </cell>
          <cell r="B5518" t="str">
            <v>5266127-C</v>
          </cell>
          <cell r="C5518" t="str">
            <v>GARNITURE DOSSIER, PARTIE</v>
          </cell>
          <cell r="D5518" t="str">
            <v xml:space="preserve"> SUPÉRIEURE L27</v>
          </cell>
          <cell r="E5518" t="e">
            <v>#N/A</v>
          </cell>
          <cell r="F5518" t="str">
            <v>UPHOLSTERY BACKREST UPPER</v>
          </cell>
        </row>
        <row r="5519">
          <cell r="A5519" t="str">
            <v>5266130-C</v>
          </cell>
          <cell r="B5519" t="str">
            <v>5266130-C</v>
          </cell>
          <cell r="C5519" t="str">
            <v>GARNITURE DU DOSSIER, PAR</v>
          </cell>
          <cell r="D5519" t="str">
            <v>TIE SUPÉRIEURE L 30</v>
          </cell>
          <cell r="E5519" t="e">
            <v>#N/A</v>
          </cell>
          <cell r="F5519" t="str">
            <v>BACKREST UPHOLSTERY UPPER</v>
          </cell>
        </row>
        <row r="5520">
          <cell r="A5520" t="str">
            <v>5266133-C</v>
          </cell>
          <cell r="B5520" t="str">
            <v>5266133-C</v>
          </cell>
          <cell r="C5520" t="str">
            <v>GARNITURE DU DOSSIER, PAR</v>
          </cell>
          <cell r="D5520" t="str">
            <v>TIE SUPÉRIEURE L 33</v>
          </cell>
          <cell r="E5520" t="e">
            <v>#N/A</v>
          </cell>
          <cell r="F5520" t="str">
            <v>BACKREST UPHOLSTERY UPPER</v>
          </cell>
        </row>
        <row r="5521">
          <cell r="A5521" t="str">
            <v>5266136-C</v>
          </cell>
          <cell r="B5521" t="str">
            <v>5266136-C</v>
          </cell>
          <cell r="C5521" t="str">
            <v>GARNITURE DU DOSSIER, PAR</v>
          </cell>
          <cell r="D5521" t="str">
            <v>TIE SUPÉRIEURE L 36</v>
          </cell>
          <cell r="E5521" t="e">
            <v>#N/A</v>
          </cell>
          <cell r="F5521" t="str">
            <v>BACKREST UPHOLSTERY UPPER</v>
          </cell>
        </row>
        <row r="5522">
          <cell r="A5522" t="str">
            <v>5266139-C</v>
          </cell>
          <cell r="B5522" t="str">
            <v>5266139-C</v>
          </cell>
          <cell r="C5522" t="str">
            <v>GARNITURE DU DOSSIER, PAR</v>
          </cell>
          <cell r="D5522" t="str">
            <v>TIE SUPÉRIEURE L 39</v>
          </cell>
          <cell r="E5522" t="e">
            <v>#N/A</v>
          </cell>
          <cell r="F5522" t="str">
            <v>BACKREST UPHOLSTERY UPPER</v>
          </cell>
        </row>
        <row r="5523">
          <cell r="A5523" t="str">
            <v>5266142-C</v>
          </cell>
          <cell r="B5523" t="str">
            <v>5266142-C</v>
          </cell>
          <cell r="C5523" t="str">
            <v>GARNITURE DU DOSSIER, PAR</v>
          </cell>
          <cell r="D5523" t="str">
            <v>TIE SUPÉRIEURE L 42</v>
          </cell>
          <cell r="E5523" t="e">
            <v>#N/A</v>
          </cell>
          <cell r="F5523" t="str">
            <v>BACKREST UPHOLSTERY UPPER</v>
          </cell>
        </row>
        <row r="5524">
          <cell r="A5524" t="str">
            <v>5266145-C</v>
          </cell>
          <cell r="B5524" t="str">
            <v>5266145-C</v>
          </cell>
          <cell r="C5524" t="str">
            <v>GARNITURE DU DOSSIER, PAR</v>
          </cell>
          <cell r="D5524" t="str">
            <v>TIE SUPÉRIEURE L 45</v>
          </cell>
          <cell r="E5524" t="e">
            <v>#N/A</v>
          </cell>
          <cell r="F5524" t="str">
            <v>BACKREST UPHOLSTERY UPPER</v>
          </cell>
        </row>
        <row r="5525">
          <cell r="A5525" t="str">
            <v>5266150-C</v>
          </cell>
          <cell r="B5525" t="str">
            <v>5266150-C</v>
          </cell>
          <cell r="C5525" t="str">
            <v>GARNITURE DU DOSSIER, PAR</v>
          </cell>
          <cell r="D5525" t="str">
            <v>TIE SUPÉRIEURE L 50</v>
          </cell>
          <cell r="E5525" t="e">
            <v>#N/A</v>
          </cell>
          <cell r="F5525" t="str">
            <v>BACKREST UPHOLSTERY UPPER</v>
          </cell>
        </row>
        <row r="5526">
          <cell r="A5526" t="str">
            <v>5266233-C</v>
          </cell>
          <cell r="B5526" t="str">
            <v>5266233-C</v>
          </cell>
          <cell r="C5526" t="str">
            <v>GARNITURE DOSSIER, PARTIE</v>
          </cell>
          <cell r="D5526" t="str">
            <v xml:space="preserve"> SUP. L 33-20 AVEC SANGLE</v>
          </cell>
          <cell r="E5526" t="e">
            <v>#N/A</v>
          </cell>
          <cell r="F5526" t="str">
            <v>BACKREST UPHOLSTERY UPPER</v>
          </cell>
        </row>
        <row r="5527">
          <cell r="A5527" t="str">
            <v>5266236-C</v>
          </cell>
          <cell r="B5527" t="str">
            <v>5266236-C</v>
          </cell>
          <cell r="C5527" t="str">
            <v>GARNITURE DOSSIER, PARTIE</v>
          </cell>
          <cell r="D5527" t="str">
            <v xml:space="preserve"> SUP. L 36-20 AVEC SANGLE</v>
          </cell>
          <cell r="E5527" t="e">
            <v>#N/A</v>
          </cell>
          <cell r="F5527" t="str">
            <v>BACKREST UPHOLSTERY UPPER</v>
          </cell>
        </row>
        <row r="5528">
          <cell r="A5528" t="str">
            <v>5266239-C</v>
          </cell>
          <cell r="B5528" t="str">
            <v>5266239-C</v>
          </cell>
          <cell r="C5528" t="str">
            <v>GARNITURE DOSSIER, PARTIE</v>
          </cell>
          <cell r="D5528" t="str">
            <v xml:space="preserve"> SUP. L 39-20 AVEC SANGLE</v>
          </cell>
          <cell r="E5528" t="e">
            <v>#N/A</v>
          </cell>
          <cell r="F5528" t="str">
            <v>BACKREST UPHOLSTERY UPPER</v>
          </cell>
        </row>
        <row r="5529">
          <cell r="A5529" t="str">
            <v>5266242-C</v>
          </cell>
          <cell r="B5529" t="str">
            <v>5266242-C</v>
          </cell>
          <cell r="C5529" t="str">
            <v>GARNITURE DOSSIER, PARTIE</v>
          </cell>
          <cell r="D5529" t="str">
            <v xml:space="preserve"> SUP. L 42-20 AVEC SANGLE</v>
          </cell>
          <cell r="E5529" t="e">
            <v>#N/A</v>
          </cell>
          <cell r="F5529" t="str">
            <v>BACKREST UPHOLSTERY UPPER</v>
          </cell>
        </row>
        <row r="5530">
          <cell r="A5530" t="str">
            <v>5266245-C</v>
          </cell>
          <cell r="B5530" t="str">
            <v>5266245-C</v>
          </cell>
          <cell r="C5530" t="str">
            <v>GARNITURE DOSSIER, PARTIE</v>
          </cell>
          <cell r="D5530" t="str">
            <v xml:space="preserve"> SUP. L 45-20 AVEC SANGLE</v>
          </cell>
          <cell r="E5530" t="e">
            <v>#N/A</v>
          </cell>
          <cell r="F5530" t="str">
            <v>BACKREST UPHOLSTERY UPPER</v>
          </cell>
        </row>
        <row r="5531">
          <cell r="A5531" t="str">
            <v>5266324-C</v>
          </cell>
          <cell r="B5531" t="str">
            <v>5266324-C</v>
          </cell>
          <cell r="C5531" t="str">
            <v>GARNITURE DOSSIER, PARTIE</v>
          </cell>
          <cell r="D5531" t="str">
            <v xml:space="preserve"> SUP. B3 L 24 CPL</v>
          </cell>
          <cell r="E5531" t="e">
            <v>#N/A</v>
          </cell>
          <cell r="F5531" t="str">
            <v>UPHOLSTERY BACK UPPER B3</v>
          </cell>
        </row>
        <row r="5532">
          <cell r="A5532" t="str">
            <v>5266327-C</v>
          </cell>
          <cell r="B5532" t="str">
            <v>5266327-C</v>
          </cell>
          <cell r="C5532" t="str">
            <v>GARNITURE DU DOSSIER, PAR</v>
          </cell>
          <cell r="D5532" t="str">
            <v>TIE SUP. B3 L 27 CPL</v>
          </cell>
          <cell r="E5532" t="e">
            <v>#N/A</v>
          </cell>
          <cell r="F5532" t="str">
            <v>UPHOLSTERY BACK UPPER B3</v>
          </cell>
        </row>
        <row r="5533">
          <cell r="A5533" t="str">
            <v>5266330-C</v>
          </cell>
          <cell r="B5533" t="str">
            <v>5266330-C</v>
          </cell>
          <cell r="C5533" t="str">
            <v>GARNITURE DU DOSSIER, PAR</v>
          </cell>
          <cell r="D5533" t="str">
            <v>TIE SUP. B3 L 30 CPL</v>
          </cell>
          <cell r="E5533" t="e">
            <v>#N/A</v>
          </cell>
          <cell r="F5533" t="str">
            <v>UPHOLSTERY BACK UPPER B3</v>
          </cell>
        </row>
        <row r="5534">
          <cell r="A5534" t="str">
            <v>5266333-C</v>
          </cell>
          <cell r="B5534" t="str">
            <v>5266333-C</v>
          </cell>
          <cell r="C5534" t="str">
            <v>GARNITURE DU DOSSIER, PAR</v>
          </cell>
          <cell r="D5534" t="str">
            <v>TIE SUP. B3 L33 CPL</v>
          </cell>
          <cell r="E5534" t="e">
            <v>#N/A</v>
          </cell>
          <cell r="F5534" t="str">
            <v>UPHOLSTERY BACK UPPER B3</v>
          </cell>
        </row>
        <row r="5535">
          <cell r="A5535" t="str">
            <v>5272420-C</v>
          </cell>
          <cell r="B5535" t="str">
            <v>5272420-C</v>
          </cell>
          <cell r="C5535" t="str">
            <v>GARNITURE D'ASSISE B3 24</v>
          </cell>
          <cell r="D5535" t="str">
            <v>COURT (20 CM)</v>
          </cell>
          <cell r="E5535" t="e">
            <v>#N/A</v>
          </cell>
          <cell r="F5535" t="str">
            <v>SEAT UPHOLSTERY B3 24 SHO</v>
          </cell>
        </row>
        <row r="5536">
          <cell r="A5536" t="str">
            <v>5272425-C</v>
          </cell>
          <cell r="B5536" t="str">
            <v>5272425-C</v>
          </cell>
          <cell r="C5536" t="str">
            <v>GARNITURE D'ASSISE B3 24</v>
          </cell>
          <cell r="D5536" t="str">
            <v>(25 CM)</v>
          </cell>
          <cell r="E5536" t="e">
            <v>#N/A</v>
          </cell>
          <cell r="F5536" t="str">
            <v>SEAT UPHOLSTERY B3 24 (25</v>
          </cell>
        </row>
        <row r="5537">
          <cell r="A5537" t="str">
            <v>5272720-C</v>
          </cell>
          <cell r="B5537" t="str">
            <v>5272720-C</v>
          </cell>
          <cell r="C5537" t="str">
            <v>GARNITURE D'ASSISE B3 27</v>
          </cell>
          <cell r="D5537" t="str">
            <v>COURT (20 CM)</v>
          </cell>
          <cell r="E5537" t="e">
            <v>#N/A</v>
          </cell>
          <cell r="F5537" t="str">
            <v>SEAT UPHOLSTERY B3 27 SHO</v>
          </cell>
        </row>
        <row r="5538">
          <cell r="A5538" t="str">
            <v>5272725-C</v>
          </cell>
          <cell r="B5538" t="str">
            <v>5272725-C</v>
          </cell>
          <cell r="C5538" t="str">
            <v>GARNITURE D'ASSISE B3 27</v>
          </cell>
          <cell r="D5538" t="str">
            <v>(25 CM)</v>
          </cell>
          <cell r="E5538" t="e">
            <v>#N/A</v>
          </cell>
          <cell r="F5538" t="str">
            <v>SEAT UPHOLSTERY B3 27 (25</v>
          </cell>
        </row>
        <row r="5539">
          <cell r="A5539" t="str">
            <v>5272737-C</v>
          </cell>
          <cell r="B5539" t="str">
            <v>5272737-C</v>
          </cell>
          <cell r="C5539" t="str">
            <v>EXTENSION D’ASSISE SF1</v>
          </cell>
          <cell r="D5539" t="str">
            <v xml:space="preserve"> </v>
          </cell>
          <cell r="E5539" t="e">
            <v>#N/A</v>
          </cell>
          <cell r="F5539" t="str">
            <v>SEAT EXTENSION SF1</v>
          </cell>
        </row>
        <row r="5540">
          <cell r="A5540" t="str">
            <v>5273025-C</v>
          </cell>
          <cell r="B5540" t="str">
            <v>5273025-C</v>
          </cell>
          <cell r="C5540" t="str">
            <v>GARNITURE D'ASSISE B3 30</v>
          </cell>
          <cell r="D5540" t="str">
            <v>(25 CM)</v>
          </cell>
          <cell r="E5540" t="e">
            <v>#N/A</v>
          </cell>
          <cell r="F5540" t="str">
            <v>SEAT UPHOLSTERY B3 30 (25</v>
          </cell>
        </row>
        <row r="5541">
          <cell r="A5541" t="str">
            <v>5273030-C</v>
          </cell>
          <cell r="B5541" t="str">
            <v>5273030-C</v>
          </cell>
          <cell r="C5541" t="str">
            <v>GARNITURE D'ASSISE S3 30</v>
          </cell>
          <cell r="D5541" t="str">
            <v>EXTRA COURT</v>
          </cell>
          <cell r="E5541" t="e">
            <v>#N/A</v>
          </cell>
          <cell r="F5541" t="str">
            <v>SEAT UPHOLSTERY S3 30 EXT</v>
          </cell>
        </row>
        <row r="5542">
          <cell r="A5542" t="str">
            <v>5273035-C</v>
          </cell>
          <cell r="B5542" t="str">
            <v>5273035-C</v>
          </cell>
          <cell r="C5542" t="str">
            <v>GARNITURE D'ASSISE S3 30</v>
          </cell>
          <cell r="D5542" t="str">
            <v>COURT</v>
          </cell>
          <cell r="E5542" t="e">
            <v>#N/A</v>
          </cell>
          <cell r="F5542" t="str">
            <v>SEAT UPHOLSTERY S3 30 SHO</v>
          </cell>
        </row>
        <row r="5543">
          <cell r="A5543" t="str">
            <v>5273036-C</v>
          </cell>
          <cell r="B5543" t="str">
            <v>5273036-C</v>
          </cell>
          <cell r="C5543" t="str">
            <v>GARNITURE D’ASSISE S3 L30</v>
          </cell>
          <cell r="D5543" t="str">
            <v xml:space="preserve"> (37,5) CPL</v>
          </cell>
          <cell r="E5543" t="e">
            <v>#N/A</v>
          </cell>
          <cell r="F5543" t="str">
            <v>SEAT UHOLSTERY S3 W30 (37</v>
          </cell>
        </row>
        <row r="5544">
          <cell r="A5544" t="str">
            <v>5273037-C</v>
          </cell>
          <cell r="B5544" t="str">
            <v>5273037-C</v>
          </cell>
          <cell r="C5544" t="str">
            <v>EXTENSION D’ASSISE SF2</v>
          </cell>
          <cell r="D5544" t="str">
            <v xml:space="preserve"> </v>
          </cell>
          <cell r="E5544" t="e">
            <v>#N/A</v>
          </cell>
          <cell r="F5544" t="str">
            <v>SEAT EXTENSION SF2</v>
          </cell>
        </row>
        <row r="5545">
          <cell r="A5545" t="str">
            <v>5273038-C</v>
          </cell>
          <cell r="B5545" t="str">
            <v>5273038-C</v>
          </cell>
          <cell r="C5545" t="str">
            <v>GARNITURE D’ASSISE S3 COU</v>
          </cell>
          <cell r="D5545" t="str">
            <v>RTE 30, RÉGLABLE</v>
          </cell>
          <cell r="E5545" t="e">
            <v>#N/A</v>
          </cell>
          <cell r="F5545" t="str">
            <v>SEAT UPHOLSTERY COMPL S3</v>
          </cell>
        </row>
        <row r="5546">
          <cell r="A5546" t="str">
            <v>5273040-C</v>
          </cell>
          <cell r="B5546" t="str">
            <v>5273040-C</v>
          </cell>
          <cell r="C5546" t="str">
            <v>GARNITURE D'ASSISE S3 30</v>
          </cell>
          <cell r="D5546" t="str">
            <v>STD</v>
          </cell>
          <cell r="E5546" t="e">
            <v>#N/A</v>
          </cell>
          <cell r="F5546" t="str">
            <v>SEAT UPHOLSTERY S3 30 STD</v>
          </cell>
        </row>
        <row r="5547">
          <cell r="A5547" t="str">
            <v>5273042-C</v>
          </cell>
          <cell r="B5547" t="str">
            <v>5273042-C</v>
          </cell>
          <cell r="C5547" t="str">
            <v>GARNITURE D'ASSISE S3 L30</v>
          </cell>
          <cell r="D5547" t="str">
            <v xml:space="preserve"> (42,5) CPL</v>
          </cell>
          <cell r="E5547" t="e">
            <v>#N/A</v>
          </cell>
          <cell r="F5547" t="str">
            <v>SEAT UPHOLSTERY S3 W30 (4</v>
          </cell>
        </row>
        <row r="5548">
          <cell r="A5548" t="str">
            <v>5273314-C</v>
          </cell>
          <cell r="B5548" t="str">
            <v>5273314-C</v>
          </cell>
          <cell r="C5548" t="str">
            <v>GARNITURE D'ASSISE U3 33</v>
          </cell>
          <cell r="D5548" t="str">
            <v>COMPL</v>
          </cell>
          <cell r="E5548" t="e">
            <v>#N/A</v>
          </cell>
          <cell r="F5548" t="str">
            <v>SEAT UPHOLSTERY U3 33 COM</v>
          </cell>
        </row>
        <row r="5549">
          <cell r="A5549" t="str">
            <v>5273325-C</v>
          </cell>
          <cell r="B5549" t="str">
            <v>5273325-C</v>
          </cell>
          <cell r="C5549" t="str">
            <v>GARNITURE D'ASSISE B3 33</v>
          </cell>
          <cell r="D5549" t="str">
            <v>(25 CM)</v>
          </cell>
          <cell r="E5549" t="e">
            <v>#N/A</v>
          </cell>
          <cell r="F5549" t="str">
            <v>SEAT UPHOLSTERY B3 33 (25</v>
          </cell>
        </row>
        <row r="5550">
          <cell r="A5550" t="str">
            <v>5273330-C</v>
          </cell>
          <cell r="B5550" t="str">
            <v>5273330-C</v>
          </cell>
          <cell r="C5550" t="str">
            <v>GARNITURE D'ASSISE S3 33</v>
          </cell>
          <cell r="D5550" t="str">
            <v>EXTRA COURT</v>
          </cell>
          <cell r="E5550" t="e">
            <v>#N/A</v>
          </cell>
          <cell r="F5550" t="str">
            <v>SEAT UPHOLSTERY S3 33 EXT</v>
          </cell>
        </row>
        <row r="5551">
          <cell r="A5551" t="str">
            <v>5273335-C</v>
          </cell>
          <cell r="B5551" t="str">
            <v>5273335-C</v>
          </cell>
          <cell r="C5551" t="str">
            <v>GARNITURE D'ASSISE S3 33</v>
          </cell>
          <cell r="D5551" t="str">
            <v>COURT COMPLET</v>
          </cell>
          <cell r="E5551" t="e">
            <v>#N/A</v>
          </cell>
          <cell r="F5551" t="str">
            <v>SEAT UPHOLSTERY S3 33 SHO</v>
          </cell>
        </row>
        <row r="5552">
          <cell r="A5552" t="str">
            <v>5273336-C</v>
          </cell>
          <cell r="B5552" t="str">
            <v>5273336-C</v>
          </cell>
          <cell r="C5552" t="str">
            <v>GARNITURE D'ASSISE S3 L33</v>
          </cell>
          <cell r="D5552" t="str">
            <v xml:space="preserve"> (37,5) CPL</v>
          </cell>
          <cell r="E5552" t="e">
            <v>#N/A</v>
          </cell>
          <cell r="F5552" t="str">
            <v>SEAT UHOLSTERY S3 W33 (37</v>
          </cell>
        </row>
        <row r="5553">
          <cell r="A5553" t="str">
            <v>5273337-C</v>
          </cell>
          <cell r="B5553" t="str">
            <v>5273337-C</v>
          </cell>
          <cell r="C5553" t="str">
            <v>EXTENSION D’ASSISE SF3</v>
          </cell>
          <cell r="D5553" t="str">
            <v xml:space="preserve"> </v>
          </cell>
          <cell r="E5553" t="e">
            <v>#N/A</v>
          </cell>
          <cell r="F5553" t="str">
            <v>SEAT EXTENSION SF3</v>
          </cell>
        </row>
        <row r="5554">
          <cell r="A5554" t="str">
            <v>5273338-C</v>
          </cell>
          <cell r="B5554" t="str">
            <v>5273338-C</v>
          </cell>
          <cell r="C5554" t="str">
            <v>GARNITURE D’ASSISE COMPLÈ</v>
          </cell>
          <cell r="D5554" t="str">
            <v>TE S3 COURTE 33, RÉGLABLE</v>
          </cell>
          <cell r="E5554" t="e">
            <v>#N/A</v>
          </cell>
          <cell r="F5554" t="str">
            <v>SEAT UPHOLSTERY COMPL S3</v>
          </cell>
        </row>
        <row r="5555">
          <cell r="A5555" t="str">
            <v>5273340-C</v>
          </cell>
          <cell r="B5555" t="str">
            <v>5273340-C</v>
          </cell>
          <cell r="C5555" t="str">
            <v>GARNITURE D'ASSISE S3 33</v>
          </cell>
          <cell r="D5555" t="str">
            <v>STD COMPLÈTE</v>
          </cell>
          <cell r="E5555" t="e">
            <v>#N/A</v>
          </cell>
          <cell r="F5555" t="str">
            <v>SEAT UPHOLSTERY S3 33 STD</v>
          </cell>
        </row>
        <row r="5556">
          <cell r="A5556" t="str">
            <v>5273342-C</v>
          </cell>
          <cell r="B5556" t="str">
            <v>5273342-C</v>
          </cell>
          <cell r="C5556" t="str">
            <v>GARNITURE D'ASSISE S3 L 3</v>
          </cell>
          <cell r="D5556" t="str">
            <v>3 (42,5) CPL</v>
          </cell>
          <cell r="E5556" t="e">
            <v>#N/A</v>
          </cell>
          <cell r="F5556" t="str">
            <v>SEAT UPHOLSTERY S3 W33 (4</v>
          </cell>
        </row>
        <row r="5557">
          <cell r="A5557" t="str">
            <v>5273614-C</v>
          </cell>
          <cell r="B5557" t="str">
            <v>5273614-C</v>
          </cell>
          <cell r="C5557" t="str">
            <v>GARNITURE D'ASSISE U3 36</v>
          </cell>
          <cell r="D5557" t="str">
            <v>COMPL</v>
          </cell>
          <cell r="E5557" t="e">
            <v>#N/A</v>
          </cell>
          <cell r="F5557" t="str">
            <v>SEAT UPHOLSTERY U3 36 COM</v>
          </cell>
        </row>
        <row r="5558">
          <cell r="A5558" t="str">
            <v>5273630-C</v>
          </cell>
          <cell r="B5558" t="str">
            <v>5273630-C</v>
          </cell>
          <cell r="C5558" t="str">
            <v>GARNITURE D'ASSISE S3 36</v>
          </cell>
          <cell r="D5558" t="str">
            <v>EXTRA COURT</v>
          </cell>
          <cell r="E5558" t="e">
            <v>#N/A</v>
          </cell>
          <cell r="F5558" t="str">
            <v>SEAT UPHOLSTERY S3 36 EXT</v>
          </cell>
        </row>
        <row r="5559">
          <cell r="A5559" t="str">
            <v>5273635-C</v>
          </cell>
          <cell r="B5559" t="str">
            <v>5273635-C</v>
          </cell>
          <cell r="C5559" t="str">
            <v>GARNITURE D'ASSISE S3 36</v>
          </cell>
          <cell r="D5559" t="str">
            <v>COURT COMPLET</v>
          </cell>
          <cell r="E5559" t="e">
            <v>#N/A</v>
          </cell>
          <cell r="F5559" t="str">
            <v>SEAT UPHOLSTERY S3 36 SHO</v>
          </cell>
        </row>
        <row r="5560">
          <cell r="A5560" t="str">
            <v>5273636-C</v>
          </cell>
          <cell r="B5560" t="str">
            <v>5273636-C</v>
          </cell>
          <cell r="C5560" t="str">
            <v>GARNITURE D'ASSISE S3 L36</v>
          </cell>
          <cell r="D5560" t="str">
            <v xml:space="preserve"> (37,5) CPL</v>
          </cell>
          <cell r="E5560" t="e">
            <v>#N/A</v>
          </cell>
          <cell r="F5560" t="str">
            <v>SEAT UHOLSTERY S3 W36 (37</v>
          </cell>
        </row>
        <row r="5561">
          <cell r="A5561" t="str">
            <v>5273637-C</v>
          </cell>
          <cell r="B5561" t="str">
            <v>5273637-C</v>
          </cell>
          <cell r="C5561" t="str">
            <v>EXTENSION D’ASSISE SF4</v>
          </cell>
          <cell r="D5561" t="str">
            <v xml:space="preserve"> </v>
          </cell>
          <cell r="E5561" t="e">
            <v>#N/A</v>
          </cell>
          <cell r="F5561" t="str">
            <v>SEAT EXTENSION SF4</v>
          </cell>
        </row>
        <row r="5562">
          <cell r="A5562" t="str">
            <v>5273638-C</v>
          </cell>
          <cell r="B5562" t="str">
            <v>5273638-C</v>
          </cell>
          <cell r="C5562" t="str">
            <v>GARNITURE D’ASSISE COMPLÈ</v>
          </cell>
          <cell r="D5562" t="str">
            <v>TE S3 COURTE 36, RÉGLABLE</v>
          </cell>
          <cell r="E5562" t="e">
            <v>#N/A</v>
          </cell>
          <cell r="F5562" t="str">
            <v>SEAT UPHOLSTERY COMPL S3</v>
          </cell>
        </row>
        <row r="5563">
          <cell r="A5563" t="str">
            <v>5273640-C</v>
          </cell>
          <cell r="B5563" t="str">
            <v>5273640-C</v>
          </cell>
          <cell r="C5563" t="str">
            <v>GARNITURE D'ASSISE S3 36</v>
          </cell>
          <cell r="D5563" t="str">
            <v>STD COMPLET</v>
          </cell>
          <cell r="E5563" t="e">
            <v>#N/A</v>
          </cell>
          <cell r="F5563" t="str">
            <v>SEAT UPHOLSTERY S3 36 STD</v>
          </cell>
        </row>
        <row r="5564">
          <cell r="A5564" t="str">
            <v>5273642-C</v>
          </cell>
          <cell r="B5564" t="str">
            <v>5273642-C</v>
          </cell>
          <cell r="C5564" t="str">
            <v>GARNITURE D'ASSISE S3 L 3</v>
          </cell>
          <cell r="D5564" t="str">
            <v>6 (42,5) CPL</v>
          </cell>
          <cell r="E5564" t="e">
            <v>#N/A</v>
          </cell>
          <cell r="F5564" t="str">
            <v>SEAT UPHOLSTERY S3 W36 (4</v>
          </cell>
        </row>
        <row r="5565">
          <cell r="A5565" t="str">
            <v>5273645-C</v>
          </cell>
          <cell r="B5565" t="str">
            <v>5273645-C</v>
          </cell>
          <cell r="C5565" t="str">
            <v>GARNITURE D'ASSISE S3 36</v>
          </cell>
          <cell r="D5565" t="str">
            <v>LONG COMPLET</v>
          </cell>
          <cell r="E5565" t="e">
            <v>#N/A</v>
          </cell>
          <cell r="F5565" t="str">
            <v>SEAT UPHOLSTERY S3 36 LON</v>
          </cell>
        </row>
        <row r="5566">
          <cell r="A5566" t="str">
            <v>5273914-C</v>
          </cell>
          <cell r="B5566" t="str">
            <v>5273914-C</v>
          </cell>
          <cell r="C5566" t="str">
            <v>GARNITURE D'ASSISE U3 39</v>
          </cell>
          <cell r="D5566" t="str">
            <v>COMPL</v>
          </cell>
          <cell r="E5566" t="e">
            <v>#N/A</v>
          </cell>
          <cell r="F5566" t="str">
            <v>SEAT UPHOLSTERY U3 39 COM</v>
          </cell>
        </row>
        <row r="5567">
          <cell r="A5567" t="str">
            <v>5273930-C</v>
          </cell>
          <cell r="B5567" t="str">
            <v>5273930-C</v>
          </cell>
          <cell r="C5567" t="str">
            <v>GARNITURE D'ASSISE S3 39</v>
          </cell>
          <cell r="D5567" t="str">
            <v>EXTRA COURT</v>
          </cell>
          <cell r="E5567" t="e">
            <v>#N/A</v>
          </cell>
          <cell r="F5567" t="str">
            <v>SEAT UPHOLSTERY S3 39 EXT</v>
          </cell>
        </row>
        <row r="5568">
          <cell r="A5568" t="str">
            <v>5273935-C</v>
          </cell>
          <cell r="B5568" t="str">
            <v>5273935-C</v>
          </cell>
          <cell r="C5568" t="str">
            <v>GARNITURE D'ASSISE S3 39</v>
          </cell>
          <cell r="D5568" t="str">
            <v>COURT COMPL.</v>
          </cell>
          <cell r="E5568" t="e">
            <v>#N/A</v>
          </cell>
          <cell r="F5568" t="str">
            <v>SEAT UPHOLSTERY S3 39 SHO</v>
          </cell>
        </row>
        <row r="5569">
          <cell r="A5569" t="str">
            <v>5273936-C</v>
          </cell>
          <cell r="B5569" t="str">
            <v>5273936-C</v>
          </cell>
          <cell r="C5569" t="str">
            <v>GARNITURE D'ASSISE S3 L39</v>
          </cell>
          <cell r="D5569" t="str">
            <v xml:space="preserve"> (37,5) CPL</v>
          </cell>
          <cell r="E5569" t="e">
            <v>#N/A</v>
          </cell>
          <cell r="F5569" t="str">
            <v>SEAT UHOLSTERY S3 W39 (37</v>
          </cell>
        </row>
        <row r="5570">
          <cell r="A5570" t="str">
            <v>5273937-C</v>
          </cell>
          <cell r="B5570" t="str">
            <v>5273937-C</v>
          </cell>
          <cell r="C5570" t="str">
            <v>EXTENSION D’ASSISE SF5</v>
          </cell>
          <cell r="D5570" t="str">
            <v xml:space="preserve"> </v>
          </cell>
          <cell r="E5570" t="e">
            <v>#N/A</v>
          </cell>
          <cell r="F5570" t="str">
            <v>SEAT EXTENSION SF5</v>
          </cell>
        </row>
        <row r="5571">
          <cell r="A5571" t="str">
            <v>5273938-C</v>
          </cell>
          <cell r="B5571" t="str">
            <v>5273938-C</v>
          </cell>
          <cell r="C5571" t="str">
            <v>GARNITURE D’ASSISE COMPL.</v>
          </cell>
          <cell r="D5571" t="str">
            <v xml:space="preserve"> S3 39 RÉGLABLE</v>
          </cell>
          <cell r="E5571" t="e">
            <v>#N/A</v>
          </cell>
          <cell r="F5571" t="str">
            <v>SEAT UPHOLSTERY COMPL S3S</v>
          </cell>
        </row>
        <row r="5572">
          <cell r="A5572" t="str">
            <v>5273940-C</v>
          </cell>
          <cell r="B5572" t="str">
            <v>5273940-C</v>
          </cell>
          <cell r="C5572" t="str">
            <v>GARNITURE D'ASSISE S3 39</v>
          </cell>
          <cell r="D5572" t="str">
            <v>STD COMPLÈTE</v>
          </cell>
          <cell r="E5572" t="e">
            <v>#N/A</v>
          </cell>
          <cell r="F5572" t="str">
            <v>SEAT UPHOLSTERY S3 39 STD</v>
          </cell>
        </row>
        <row r="5573">
          <cell r="A5573" t="str">
            <v>5273942-C</v>
          </cell>
          <cell r="B5573" t="str">
            <v>5273942-C</v>
          </cell>
          <cell r="C5573" t="str">
            <v>GARNITURE D'ASSISE S3 L39</v>
          </cell>
          <cell r="D5573" t="str">
            <v xml:space="preserve"> (42,5) CPL</v>
          </cell>
          <cell r="E5573" t="e">
            <v>#N/A</v>
          </cell>
          <cell r="F5573" t="str">
            <v>SEAT UPHOLSTERY S3 W39 (4</v>
          </cell>
        </row>
        <row r="5574">
          <cell r="A5574" t="str">
            <v>5273945-C</v>
          </cell>
          <cell r="B5574" t="str">
            <v>5273945-C</v>
          </cell>
          <cell r="C5574" t="str">
            <v>GARNITURE D'ASSISE S3 39</v>
          </cell>
          <cell r="D5574" t="str">
            <v>LONG COMPLET</v>
          </cell>
          <cell r="E5574" t="e">
            <v>#N/A</v>
          </cell>
          <cell r="F5574" t="str">
            <v>SEAT UPHOLSTERY S3 39 LON</v>
          </cell>
        </row>
        <row r="5575">
          <cell r="A5575" t="str">
            <v>5274214-C</v>
          </cell>
          <cell r="B5575" t="str">
            <v>5274214-C</v>
          </cell>
          <cell r="C5575" t="str">
            <v>GARNITURE D'ASSISE U3 42</v>
          </cell>
          <cell r="D5575" t="str">
            <v>COMPL.</v>
          </cell>
          <cell r="E5575" t="e">
            <v>#N/A</v>
          </cell>
          <cell r="F5575" t="str">
            <v>SEAT UPHOLSTERY U3 42 COM</v>
          </cell>
        </row>
        <row r="5576">
          <cell r="A5576" t="str">
            <v>5274230-C</v>
          </cell>
          <cell r="B5576" t="str">
            <v>5274230-C</v>
          </cell>
          <cell r="C5576" t="str">
            <v>GARNITURE D'ASSISE S3 42</v>
          </cell>
          <cell r="D5576" t="str">
            <v>EXTRA COURT</v>
          </cell>
          <cell r="E5576" t="e">
            <v>#N/A</v>
          </cell>
          <cell r="F5576" t="str">
            <v>SEAT UPHOLSTERY S3 42 EXT</v>
          </cell>
        </row>
        <row r="5577">
          <cell r="A5577" t="str">
            <v>5274235-C</v>
          </cell>
          <cell r="B5577" t="str">
            <v>5274235-C</v>
          </cell>
          <cell r="C5577" t="str">
            <v>GARNITURE D'ASSISE S3 42</v>
          </cell>
          <cell r="D5577" t="str">
            <v>COURT COMPLET</v>
          </cell>
          <cell r="E5577" t="e">
            <v>#N/A</v>
          </cell>
          <cell r="F5577" t="str">
            <v>SEAT UPHOLSTERY S3 42 SHO</v>
          </cell>
        </row>
        <row r="5578">
          <cell r="A5578" t="str">
            <v>5274236-C</v>
          </cell>
          <cell r="B5578" t="str">
            <v>5274236-C</v>
          </cell>
          <cell r="C5578" t="str">
            <v>GARNITURE D'ASSISE S3 42</v>
          </cell>
          <cell r="D5578" t="str">
            <v>(37,5 CM) CPL</v>
          </cell>
          <cell r="E5578" t="e">
            <v>#N/A</v>
          </cell>
          <cell r="F5578" t="str">
            <v>SITTKLÄDSEL S3 42 (37.5CM</v>
          </cell>
        </row>
        <row r="5579">
          <cell r="A5579" t="str">
            <v>5274237-C</v>
          </cell>
          <cell r="B5579" t="str">
            <v>5274237-C</v>
          </cell>
          <cell r="C5579" t="str">
            <v>EXTENSION D’ASSISE SF6</v>
          </cell>
          <cell r="D5579" t="str">
            <v xml:space="preserve"> </v>
          </cell>
          <cell r="E5579" t="e">
            <v>#N/A</v>
          </cell>
          <cell r="F5579" t="str">
            <v>SEAT EXTENSION SF6</v>
          </cell>
        </row>
        <row r="5580">
          <cell r="A5580" t="str">
            <v>5274238-C</v>
          </cell>
          <cell r="B5580" t="str">
            <v>5274238-C</v>
          </cell>
          <cell r="C5580" t="str">
            <v>GARNITURE D’ASSISE COMPLÈ</v>
          </cell>
          <cell r="D5580" t="str">
            <v>TE S3 COURTE 42, RÉGLABLE</v>
          </cell>
          <cell r="E5580" t="e">
            <v>#N/A</v>
          </cell>
          <cell r="F5580" t="str">
            <v>SEAT UPHOLSTERY COMPL S3</v>
          </cell>
        </row>
        <row r="5581">
          <cell r="A5581" t="str">
            <v>5274240-C</v>
          </cell>
          <cell r="B5581" t="str">
            <v>5274240-C</v>
          </cell>
          <cell r="C5581" t="str">
            <v>GARNITURE D'ASSISE S3 42</v>
          </cell>
          <cell r="D5581" t="str">
            <v>STANDARD COMPLET</v>
          </cell>
          <cell r="E5581" t="e">
            <v>#N/A</v>
          </cell>
          <cell r="F5581" t="str">
            <v>SEAT UPHOLSTERY S3 42 STD</v>
          </cell>
        </row>
        <row r="5582">
          <cell r="A5582" t="str">
            <v>5274242-C</v>
          </cell>
          <cell r="B5582" t="str">
            <v>5274242-C</v>
          </cell>
          <cell r="C5582" t="str">
            <v>GARNITURE D'ASSISE S3 L 4</v>
          </cell>
          <cell r="D5582" t="str">
            <v>2 (42,5) CPL</v>
          </cell>
          <cell r="E5582" t="e">
            <v>#N/A</v>
          </cell>
          <cell r="F5582" t="str">
            <v>SEAT UPHOLSTERY S3 W42 (4</v>
          </cell>
        </row>
        <row r="5583">
          <cell r="A5583" t="str">
            <v>5274245-C</v>
          </cell>
          <cell r="B5583" t="str">
            <v>5274245-C</v>
          </cell>
          <cell r="C5583" t="str">
            <v>GARNITURE D'ASSISE S3 42</v>
          </cell>
          <cell r="D5583" t="str">
            <v>LONG COMPLET</v>
          </cell>
          <cell r="E5583" t="e">
            <v>#N/A</v>
          </cell>
          <cell r="F5583" t="str">
            <v>SEAT UPHOLSTERY S3 42 LON</v>
          </cell>
        </row>
        <row r="5584">
          <cell r="A5584" t="str">
            <v>5274514-C</v>
          </cell>
          <cell r="B5584" t="str">
            <v>5274514-C</v>
          </cell>
          <cell r="C5584" t="str">
            <v>GARNITURE D'ASSISE U3 45</v>
          </cell>
          <cell r="D5584" t="str">
            <v>COMPL.</v>
          </cell>
          <cell r="E5584" t="e">
            <v>#N/A</v>
          </cell>
          <cell r="F5584" t="str">
            <v>SEAT UPHOLSTERY U3 45 COM</v>
          </cell>
        </row>
        <row r="5585">
          <cell r="A5585" t="str">
            <v>5274530-C</v>
          </cell>
          <cell r="B5585" t="str">
            <v>5274530-C</v>
          </cell>
          <cell r="C5585" t="str">
            <v>GARNITURE D'ASSISE S3 45</v>
          </cell>
          <cell r="D5585" t="str">
            <v>EXTRA COURT</v>
          </cell>
          <cell r="E5585" t="e">
            <v>#N/A</v>
          </cell>
          <cell r="F5585" t="str">
            <v>SEAT UPHOLSTERY S3 45 EXT</v>
          </cell>
        </row>
        <row r="5586">
          <cell r="A5586" t="str">
            <v>5274535-C</v>
          </cell>
          <cell r="B5586" t="str">
            <v>5274535-C</v>
          </cell>
          <cell r="C5586" t="str">
            <v>GARNITURE D'ASSISE S3 45</v>
          </cell>
          <cell r="D5586" t="str">
            <v>COURT COMPLET</v>
          </cell>
          <cell r="E5586" t="e">
            <v>#N/A</v>
          </cell>
          <cell r="F5586" t="str">
            <v>SEAT UPHOLSTERY S3 45 SHO</v>
          </cell>
        </row>
        <row r="5587">
          <cell r="A5587" t="str">
            <v>5274536-C</v>
          </cell>
          <cell r="B5587" t="str">
            <v>5274536-C</v>
          </cell>
          <cell r="C5587" t="str">
            <v>GARNITURE D'ASSISE S3 L45</v>
          </cell>
          <cell r="D5587" t="str">
            <v xml:space="preserve"> (37,5) CPL</v>
          </cell>
          <cell r="E5587" t="e">
            <v>#N/A</v>
          </cell>
          <cell r="F5587" t="str">
            <v>SEAT UHOLSTERY S3 W45 (37</v>
          </cell>
        </row>
        <row r="5588">
          <cell r="A5588" t="str">
            <v>5274537-C</v>
          </cell>
          <cell r="B5588" t="str">
            <v>5274537-C</v>
          </cell>
          <cell r="C5588" t="str">
            <v>EXTENSION D’ASSISE SF7</v>
          </cell>
          <cell r="D5588" t="str">
            <v xml:space="preserve"> </v>
          </cell>
          <cell r="E5588" t="e">
            <v>#N/A</v>
          </cell>
          <cell r="F5588" t="str">
            <v>SEAT EXTENSION SF7</v>
          </cell>
        </row>
        <row r="5589">
          <cell r="A5589" t="str">
            <v>5274540-C</v>
          </cell>
          <cell r="B5589" t="str">
            <v>5274540-C</v>
          </cell>
          <cell r="C5589" t="str">
            <v>GARNITURE D'ASSISE S3 45</v>
          </cell>
          <cell r="D5589" t="str">
            <v>STD COMPLET</v>
          </cell>
          <cell r="E5589" t="e">
            <v>#N/A</v>
          </cell>
          <cell r="F5589" t="str">
            <v>SEAT UPHOLSTERY S3 45 STD</v>
          </cell>
        </row>
        <row r="5590">
          <cell r="A5590" t="str">
            <v>5274542-C</v>
          </cell>
          <cell r="B5590" t="str">
            <v>5274542-C</v>
          </cell>
          <cell r="C5590" t="str">
            <v>GARNITURE D'ASSISE S3 L 4</v>
          </cell>
          <cell r="D5590" t="str">
            <v>5 (42,5) CPL</v>
          </cell>
          <cell r="E5590" t="e">
            <v>#N/A</v>
          </cell>
          <cell r="F5590" t="str">
            <v>SEAT UPHOLSTERY S3 W45 (4</v>
          </cell>
        </row>
        <row r="5591">
          <cell r="A5591" t="str">
            <v>5274545-C</v>
          </cell>
          <cell r="B5591" t="str">
            <v>5274545-C</v>
          </cell>
          <cell r="C5591" t="str">
            <v>GARNITURE D'ASSISE S3 45</v>
          </cell>
          <cell r="D5591" t="str">
            <v>LONG COMPLET</v>
          </cell>
          <cell r="E5591" t="e">
            <v>#N/A</v>
          </cell>
          <cell r="F5591" t="str">
            <v>SEAT UPHOLSTERY S3 45 LON</v>
          </cell>
        </row>
        <row r="5592">
          <cell r="A5592" t="str">
            <v>5275036-C</v>
          </cell>
          <cell r="B5592" t="str">
            <v>5275036-C</v>
          </cell>
          <cell r="C5592" t="str">
            <v>GARNITURE D'ASSISE S3 L50</v>
          </cell>
          <cell r="D5592" t="str">
            <v xml:space="preserve"> (37,5) CPL</v>
          </cell>
          <cell r="E5592" t="e">
            <v>#N/A</v>
          </cell>
          <cell r="F5592" t="str">
            <v>SEAT UHOLSTERY S3 W50 (37</v>
          </cell>
        </row>
        <row r="5593">
          <cell r="A5593" t="str">
            <v>5275040-C</v>
          </cell>
          <cell r="B5593" t="str">
            <v>5275040-C</v>
          </cell>
          <cell r="C5593" t="str">
            <v>GARNITURE D'ASSISE S3 50</v>
          </cell>
          <cell r="D5593" t="str">
            <v>STD COMPLET</v>
          </cell>
          <cell r="E5593" t="e">
            <v>#N/A</v>
          </cell>
          <cell r="F5593" t="str">
            <v>SEAT UPHOLSTERY S3 50 STD</v>
          </cell>
        </row>
        <row r="5594">
          <cell r="A5594" t="str">
            <v>5275042-C</v>
          </cell>
          <cell r="B5594" t="str">
            <v>5275042-C</v>
          </cell>
          <cell r="C5594" t="str">
            <v>GARNITURE D'ASSISE S3 L 5</v>
          </cell>
          <cell r="D5594" t="str">
            <v>0 (42,5) CPL</v>
          </cell>
          <cell r="E5594" t="e">
            <v>#N/A</v>
          </cell>
          <cell r="F5594" t="str">
            <v>SEAT UPHOLSTERY S3 W50 (4</v>
          </cell>
        </row>
        <row r="5595">
          <cell r="A5595" t="str">
            <v>5275045-C</v>
          </cell>
          <cell r="B5595" t="str">
            <v>5275045-C</v>
          </cell>
          <cell r="C5595" t="str">
            <v>GARNITURE D'ASSISE S3 50</v>
          </cell>
          <cell r="D5595" t="str">
            <v>LONG COMPLET</v>
          </cell>
          <cell r="E5595" t="e">
            <v>#N/A</v>
          </cell>
          <cell r="F5595" t="str">
            <v>SEAT UPHOLSTERY S3 50 LON</v>
          </cell>
        </row>
        <row r="5596">
          <cell r="A5596" t="str">
            <v>5292415-C</v>
          </cell>
          <cell r="B5596" t="str">
            <v>5292415-C</v>
          </cell>
          <cell r="C5596" t="str">
            <v>GARNITURE D'ASSISE M3 24</v>
          </cell>
          <cell r="D5596" t="str">
            <v>(15 CM) CPL</v>
          </cell>
          <cell r="E5596" t="e">
            <v>#N/A</v>
          </cell>
          <cell r="F5596" t="str">
            <v>SEAT UPHOLSTERY M3 24 (15</v>
          </cell>
        </row>
        <row r="5597">
          <cell r="A5597" t="str">
            <v>5292420-C</v>
          </cell>
          <cell r="B5597" t="str">
            <v>5292420-C</v>
          </cell>
          <cell r="C5597" t="str">
            <v>GARNITURE D'ASSISE B3 24</v>
          </cell>
          <cell r="D5597" t="str">
            <v>COURT CPL (20 CM)</v>
          </cell>
          <cell r="E5597" t="e">
            <v>#N/A</v>
          </cell>
          <cell r="F5597" t="str">
            <v>SEAT UPHOLSTERY B3 24 SHO</v>
          </cell>
        </row>
        <row r="5598">
          <cell r="A5598" t="str">
            <v>5292421-C</v>
          </cell>
          <cell r="B5598" t="str">
            <v>5292421-C</v>
          </cell>
          <cell r="C5598" t="str">
            <v>GARNITURE D'ASSISE M3 LON</v>
          </cell>
          <cell r="D5598" t="str">
            <v>G 24 (20 CM)</v>
          </cell>
          <cell r="E5598" t="e">
            <v>#N/A</v>
          </cell>
          <cell r="F5598" t="str">
            <v>SEAT UPHOLSTERY M3 LONG 2</v>
          </cell>
        </row>
        <row r="5599">
          <cell r="A5599" t="str">
            <v>5292425-C</v>
          </cell>
          <cell r="B5599" t="str">
            <v>5292425-C</v>
          </cell>
          <cell r="C5599" t="str">
            <v>GARNITURE D'ASSISE B3 24</v>
          </cell>
          <cell r="D5599" t="str">
            <v>(25 CM) CPL</v>
          </cell>
          <cell r="E5599" t="e">
            <v>#N/A</v>
          </cell>
          <cell r="F5599" t="str">
            <v>SEAT UPHOLSTERY B3 24 (25</v>
          </cell>
        </row>
        <row r="5600">
          <cell r="A5600" t="str">
            <v>5292715-C</v>
          </cell>
          <cell r="B5600" t="str">
            <v>5292715-C</v>
          </cell>
          <cell r="C5600" t="str">
            <v>GARNITURE D'ASSISE M3 27</v>
          </cell>
          <cell r="D5600" t="str">
            <v>(15 CM) CPL</v>
          </cell>
          <cell r="E5600" t="e">
            <v>#N/A</v>
          </cell>
          <cell r="F5600" t="str">
            <v>SEAT UPHOLSTERY M3 27 (15</v>
          </cell>
        </row>
        <row r="5601">
          <cell r="A5601" t="str">
            <v>5292720-C</v>
          </cell>
          <cell r="B5601" t="str">
            <v>5292720-C</v>
          </cell>
          <cell r="C5601" t="str">
            <v>GARNITURE D'ASSISE B3 27</v>
          </cell>
          <cell r="D5601" t="str">
            <v>COURT CPL (20 CM)</v>
          </cell>
          <cell r="E5601" t="e">
            <v>#N/A</v>
          </cell>
          <cell r="F5601" t="str">
            <v>SEAT UPHOLSTERY B3 27 SHO</v>
          </cell>
        </row>
        <row r="5602">
          <cell r="A5602" t="str">
            <v>5292721-C</v>
          </cell>
          <cell r="B5602" t="str">
            <v>5292721-C</v>
          </cell>
          <cell r="C5602" t="str">
            <v>GARNITURE D'ASSISE M3 LON</v>
          </cell>
          <cell r="D5602" t="str">
            <v>G 27 (20 CM)</v>
          </cell>
          <cell r="E5602" t="e">
            <v>#N/A</v>
          </cell>
          <cell r="F5602" t="str">
            <v>SEAT UPHOLSTERY M3 LONG 2</v>
          </cell>
        </row>
        <row r="5603">
          <cell r="A5603" t="str">
            <v>5292725-C</v>
          </cell>
          <cell r="B5603" t="str">
            <v>5292725-C</v>
          </cell>
          <cell r="C5603" t="str">
            <v>GARNITURE D'ASSISE B3 27</v>
          </cell>
          <cell r="D5603" t="str">
            <v>(25 CM) CPL</v>
          </cell>
          <cell r="E5603" t="e">
            <v>#N/A</v>
          </cell>
          <cell r="F5603" t="str">
            <v>SEAT UPHOLSTERY B3 27 (25</v>
          </cell>
        </row>
        <row r="5604">
          <cell r="A5604" t="str">
            <v>5292730-C</v>
          </cell>
          <cell r="B5604" t="str">
            <v>5292730-C</v>
          </cell>
          <cell r="C5604" t="str">
            <v>GARNITURE D'ASSISE S3 COU</v>
          </cell>
          <cell r="D5604" t="str">
            <v>RT ABD 27 CPL</v>
          </cell>
          <cell r="E5604" t="e">
            <v>#N/A</v>
          </cell>
          <cell r="F5604" t="str">
            <v>SEAT UPHOLSTERY S3 SHORT</v>
          </cell>
        </row>
        <row r="5605">
          <cell r="A5605" t="str">
            <v>5293025-C</v>
          </cell>
          <cell r="B5605" t="str">
            <v>5293025-C</v>
          </cell>
          <cell r="C5605" t="str">
            <v>GARNITURE D'ASSISE B3 30</v>
          </cell>
          <cell r="D5605" t="str">
            <v>(25 CM) CPL</v>
          </cell>
          <cell r="E5605" t="e">
            <v>#N/A</v>
          </cell>
          <cell r="F5605" t="str">
            <v>SEAT UPHOLSTERY B3 30 (25</v>
          </cell>
        </row>
        <row r="5606">
          <cell r="A5606" t="str">
            <v>5293030-C</v>
          </cell>
          <cell r="B5606" t="str">
            <v>5293030-C</v>
          </cell>
          <cell r="C5606" t="str">
            <v>GARNITURE D'ASSISE S3 COU</v>
          </cell>
          <cell r="D5606" t="str">
            <v>RT ABD 30 CPL</v>
          </cell>
          <cell r="E5606" t="e">
            <v>#N/A</v>
          </cell>
          <cell r="F5606" t="str">
            <v>SEAT UPHOLSTERY S3 SHORT</v>
          </cell>
        </row>
        <row r="5607">
          <cell r="A5607" t="str">
            <v>5293325-C</v>
          </cell>
          <cell r="B5607" t="str">
            <v>5293325-C</v>
          </cell>
          <cell r="C5607" t="str">
            <v>GARNITURE D'ASSISE B3 33</v>
          </cell>
          <cell r="D5607" t="str">
            <v>(25 CM) CPL</v>
          </cell>
          <cell r="E5607" t="e">
            <v>#N/A</v>
          </cell>
          <cell r="F5607" t="str">
            <v>SEAT UPHOLSTERY B3 33 (25</v>
          </cell>
        </row>
        <row r="5608">
          <cell r="A5608" t="str">
            <v>5293330-C</v>
          </cell>
          <cell r="B5608" t="str">
            <v>5293330-C</v>
          </cell>
          <cell r="C5608" t="str">
            <v>GARNITURE D'ASSISE S3 COU</v>
          </cell>
          <cell r="D5608" t="str">
            <v>RT ABD 33 CPL</v>
          </cell>
          <cell r="E5608" t="e">
            <v>#N/A</v>
          </cell>
          <cell r="F5608" t="str">
            <v>SEAT UPHOLSTERY S3 SHORT</v>
          </cell>
        </row>
        <row r="5609">
          <cell r="A5609" t="str">
            <v>5362417BL</v>
          </cell>
          <cell r="B5609" t="str">
            <v>5362417BL</v>
          </cell>
          <cell r="C5609" t="str">
            <v>TOILE DE DOSSIER B3 NOIRE</v>
          </cell>
          <cell r="D5609" t="str">
            <v xml:space="preserve"> L24 H20-28</v>
          </cell>
          <cell r="E5609">
            <v>338</v>
          </cell>
          <cell r="F5609" t="str">
            <v>BACKREST MAT B3 BLACK W24</v>
          </cell>
        </row>
        <row r="5610">
          <cell r="A5610" t="str">
            <v>5362417BL-C</v>
          </cell>
          <cell r="B5610" t="str">
            <v>5362417BL-C</v>
          </cell>
          <cell r="C5610" t="str">
            <v>TOILE DE DOSSIER B3 NOIRE</v>
          </cell>
          <cell r="D5610" t="str">
            <v xml:space="preserve"> L24 H20-28</v>
          </cell>
          <cell r="E5610" t="e">
            <v>#N/A</v>
          </cell>
          <cell r="F5610" t="str">
            <v>BACKREST MAT B3 BLACK W24</v>
          </cell>
        </row>
        <row r="5611">
          <cell r="A5611" t="str">
            <v>5362417-C</v>
          </cell>
          <cell r="B5611" t="str">
            <v>5362417-C</v>
          </cell>
          <cell r="C5611" t="str">
            <v>TOILE DE DOSSIER B3 BLEUE</v>
          </cell>
          <cell r="D5611" t="str">
            <v xml:space="preserve"> L24 H20-28</v>
          </cell>
          <cell r="E5611" t="e">
            <v>#N/A</v>
          </cell>
          <cell r="F5611" t="str">
            <v>BACKREST MAT B3 BLUE W24</v>
          </cell>
        </row>
        <row r="5612">
          <cell r="A5612" t="str">
            <v>5362717BL</v>
          </cell>
          <cell r="B5612" t="str">
            <v>5362717BL</v>
          </cell>
          <cell r="C5612" t="str">
            <v>TOILE DE DOSSIER B3 NOIRE</v>
          </cell>
          <cell r="D5612" t="str">
            <v xml:space="preserve"> L27 H20-28</v>
          </cell>
          <cell r="E5612">
            <v>338</v>
          </cell>
          <cell r="F5612" t="str">
            <v>BACKREST MAT B3 BLACK W27</v>
          </cell>
        </row>
        <row r="5613">
          <cell r="A5613" t="str">
            <v>5362717BL-C</v>
          </cell>
          <cell r="B5613" t="str">
            <v>5362717BL-C</v>
          </cell>
          <cell r="C5613" t="str">
            <v>TOILE DE DOSSIER B3 NOIRE</v>
          </cell>
          <cell r="D5613" t="str">
            <v xml:space="preserve"> L27 H20-28</v>
          </cell>
          <cell r="E5613" t="e">
            <v>#N/A</v>
          </cell>
          <cell r="F5613" t="str">
            <v>BACKREST MAT B3 BLACK W27</v>
          </cell>
        </row>
        <row r="5614">
          <cell r="A5614" t="str">
            <v>5362717-C</v>
          </cell>
          <cell r="B5614" t="str">
            <v>5362717-C</v>
          </cell>
          <cell r="C5614" t="str">
            <v>TOILE DE DOSSIER B3 BLEUE</v>
          </cell>
          <cell r="D5614" t="str">
            <v xml:space="preserve"> L27 H20-28</v>
          </cell>
          <cell r="E5614" t="e">
            <v>#N/A</v>
          </cell>
          <cell r="F5614" t="str">
            <v>BACKREST MAT B3 BLUE W27</v>
          </cell>
        </row>
        <row r="5615">
          <cell r="A5615" t="str">
            <v>5380324-C</v>
          </cell>
          <cell r="B5615" t="str">
            <v>5380324-C</v>
          </cell>
          <cell r="C5615" t="str">
            <v>SANGLE DE RÉGLAGE DOSSIER</v>
          </cell>
          <cell r="D5615" t="str">
            <v xml:space="preserve"> L 24</v>
          </cell>
          <cell r="E5615" t="e">
            <v>#N/A</v>
          </cell>
          <cell r="F5615" t="str">
            <v>ADJUSTMENT-STRAP BACK W 2</v>
          </cell>
        </row>
        <row r="5616">
          <cell r="A5616" t="str">
            <v>5380327-C</v>
          </cell>
          <cell r="B5616" t="str">
            <v>5380327-C</v>
          </cell>
          <cell r="C5616" t="str">
            <v>SANGLE DE RÉGLAGE DOSSIER</v>
          </cell>
          <cell r="D5616" t="str">
            <v xml:space="preserve"> L 27</v>
          </cell>
          <cell r="E5616" t="e">
            <v>#N/A</v>
          </cell>
          <cell r="F5616" t="str">
            <v>ADJUSTMENT-STRAP BACK W 2</v>
          </cell>
        </row>
        <row r="5617">
          <cell r="A5617" t="str">
            <v>5380330-C</v>
          </cell>
          <cell r="B5617" t="str">
            <v>5380330-C</v>
          </cell>
          <cell r="C5617" t="str">
            <v>SANGLE DE RÉGLAGE DOSSIER</v>
          </cell>
          <cell r="D5617" t="str">
            <v xml:space="preserve"> L 30</v>
          </cell>
          <cell r="E5617" t="e">
            <v>#N/A</v>
          </cell>
          <cell r="F5617" t="str">
            <v>ADJUSTMENT-STRAP BACK W 3</v>
          </cell>
        </row>
        <row r="5618">
          <cell r="A5618" t="str">
            <v>5380333-C</v>
          </cell>
          <cell r="B5618" t="str">
            <v>5380333-C</v>
          </cell>
          <cell r="C5618" t="str">
            <v>SANGLE DE RÉGLAGE DOSSIER</v>
          </cell>
          <cell r="D5618" t="str">
            <v xml:space="preserve"> L 33</v>
          </cell>
          <cell r="E5618" t="e">
            <v>#N/A</v>
          </cell>
          <cell r="F5618" t="str">
            <v>ADJUSTMENT-STRAP BACK W 3</v>
          </cell>
        </row>
        <row r="5619">
          <cell r="A5619" t="str">
            <v>5473600BLG-C</v>
          </cell>
          <cell r="B5619" t="str">
            <v>5473600BLG-C</v>
          </cell>
          <cell r="C5619" t="str">
            <v>FAUTEUIL ROULANT S3 SWING</v>
          </cell>
          <cell r="D5619" t="str">
            <v xml:space="preserve"> 36 NOIR</v>
          </cell>
          <cell r="E5619" t="e">
            <v>#N/A</v>
          </cell>
          <cell r="F5619" t="str">
            <v>WHEELCHAIR S3 SWING 36 BL</v>
          </cell>
        </row>
        <row r="5620">
          <cell r="A5620" t="str">
            <v>5473600GP-C</v>
          </cell>
          <cell r="B5620" t="str">
            <v>5473600GP-C</v>
          </cell>
          <cell r="C5620" t="str">
            <v>FAUTEUIL ROULANT S3 SWING</v>
          </cell>
          <cell r="D5620" t="str">
            <v xml:space="preserve"> 36 NON PEINT</v>
          </cell>
          <cell r="E5620" t="e">
            <v>#N/A</v>
          </cell>
          <cell r="F5620" t="str">
            <v>WHEELCHAIR S3 SWING 36 UN</v>
          </cell>
        </row>
        <row r="5621">
          <cell r="A5621" t="str">
            <v>5473900BLG-C</v>
          </cell>
          <cell r="B5621" t="str">
            <v>5473900BLG-C</v>
          </cell>
          <cell r="C5621" t="str">
            <v>FAUTEUIL ROULANT S3 SWING</v>
          </cell>
          <cell r="D5621" t="str">
            <v xml:space="preserve"> 39 NOIR</v>
          </cell>
          <cell r="E5621" t="e">
            <v>#N/A</v>
          </cell>
          <cell r="F5621" t="str">
            <v>WHEELCHAIR S3 SWING 39 BL</v>
          </cell>
        </row>
        <row r="5622">
          <cell r="A5622" t="str">
            <v>5473900GP-C</v>
          </cell>
          <cell r="B5622" t="str">
            <v>5473900GP-C</v>
          </cell>
          <cell r="C5622" t="str">
            <v>FAUTEUIL ROULANT S3 SWING</v>
          </cell>
          <cell r="D5622" t="str">
            <v xml:space="preserve"> 39 NON PEINT</v>
          </cell>
          <cell r="E5622" t="e">
            <v>#N/A</v>
          </cell>
          <cell r="F5622" t="str">
            <v>WHEELCHAIR S3 SWING 39 UN</v>
          </cell>
        </row>
        <row r="5623">
          <cell r="A5623" t="str">
            <v>5474200BLG-C</v>
          </cell>
          <cell r="B5623" t="str">
            <v>5474200BLG-C</v>
          </cell>
          <cell r="C5623" t="str">
            <v>FAUTEUIL ROULANT S3 SWING</v>
          </cell>
          <cell r="D5623" t="str">
            <v xml:space="preserve"> 42 NOIR</v>
          </cell>
          <cell r="E5623" t="e">
            <v>#N/A</v>
          </cell>
          <cell r="F5623" t="str">
            <v>WHEELCHAIR S3 SWING 42 BL</v>
          </cell>
        </row>
        <row r="5624">
          <cell r="A5624" t="str">
            <v>5474200GP-C</v>
          </cell>
          <cell r="B5624" t="str">
            <v>5474200GP-C</v>
          </cell>
          <cell r="C5624" t="str">
            <v>FAUTEUIL ROULANT S3 SWING</v>
          </cell>
          <cell r="D5624" t="str">
            <v xml:space="preserve"> 42 NON PEINT</v>
          </cell>
          <cell r="E5624" t="e">
            <v>#N/A</v>
          </cell>
          <cell r="F5624" t="str">
            <v>WHEELCHAIR S3 SWING 42 UN</v>
          </cell>
        </row>
        <row r="5625">
          <cell r="A5625" t="str">
            <v>5474500BLG-C</v>
          </cell>
          <cell r="B5625" t="str">
            <v>5474500BLG-C</v>
          </cell>
          <cell r="C5625" t="str">
            <v>FAUTEUIL ROULANT S3 SWING</v>
          </cell>
          <cell r="D5625" t="str">
            <v xml:space="preserve"> 45 NOIR</v>
          </cell>
          <cell r="E5625" t="e">
            <v>#N/A</v>
          </cell>
          <cell r="F5625" t="str">
            <v>WHEELCHAIR S3 SWING 45 BL</v>
          </cell>
        </row>
        <row r="5626">
          <cell r="A5626" t="str">
            <v>5474500GP-C</v>
          </cell>
          <cell r="B5626" t="str">
            <v>5474500GP-C</v>
          </cell>
          <cell r="C5626" t="str">
            <v>FAUTEUIL ROULANT S3 SWING</v>
          </cell>
          <cell r="D5626" t="str">
            <v xml:space="preserve"> 45 NON PEINT</v>
          </cell>
          <cell r="E5626" t="e">
            <v>#N/A</v>
          </cell>
          <cell r="F5626" t="str">
            <v>WHEELCHAIR S3 SWING 45 UN</v>
          </cell>
        </row>
        <row r="5627">
          <cell r="A5627" t="str">
            <v>5475000BLG-C</v>
          </cell>
          <cell r="B5627" t="str">
            <v>5475000BLG-C</v>
          </cell>
          <cell r="C5627" t="str">
            <v>FAUTEUIL ROULANT S3 SWING</v>
          </cell>
          <cell r="D5627" t="str">
            <v xml:space="preserve"> 50 NOIR</v>
          </cell>
          <cell r="E5627" t="e">
            <v>#N/A</v>
          </cell>
          <cell r="F5627" t="str">
            <v>WHEELCHAIR S3 SWING 50 BL</v>
          </cell>
        </row>
        <row r="5628">
          <cell r="A5628" t="str">
            <v>5475000GP-C</v>
          </cell>
          <cell r="B5628" t="str">
            <v>5475000GP-C</v>
          </cell>
          <cell r="C5628" t="str">
            <v>FAUTEUIL ROULANT S3 SWING</v>
          </cell>
          <cell r="D5628" t="str">
            <v xml:space="preserve"> 50 NON PEINT</v>
          </cell>
          <cell r="E5628" t="e">
            <v>#N/A</v>
          </cell>
          <cell r="F5628" t="str">
            <v>WHEELCHAIR S3 SWING 50 UN</v>
          </cell>
        </row>
        <row r="5629">
          <cell r="A5629" t="str">
            <v>5483300BLG-C</v>
          </cell>
          <cell r="B5629" t="str">
            <v>5483300BLG-C</v>
          </cell>
          <cell r="C5629" t="str">
            <v>FAUTEUIL ROULANT S3 33 BL</v>
          </cell>
          <cell r="D5629" t="str">
            <v>ACK</v>
          </cell>
          <cell r="E5629" t="e">
            <v>#N/A</v>
          </cell>
          <cell r="F5629" t="str">
            <v>WHEELCHAIR S3 33 BLACK</v>
          </cell>
        </row>
        <row r="5630">
          <cell r="A5630" t="str">
            <v>5483300G-C</v>
          </cell>
          <cell r="B5630" t="str">
            <v>5483300G-C</v>
          </cell>
          <cell r="C5630" t="str">
            <v>FAUTEUIL ROULANT S3 33 GR</v>
          </cell>
          <cell r="D5630" t="str">
            <v>IS</v>
          </cell>
          <cell r="E5630" t="e">
            <v>#N/A</v>
          </cell>
          <cell r="F5630" t="str">
            <v>WHEELCHAIR S3 33 GREY</v>
          </cell>
        </row>
        <row r="5631">
          <cell r="A5631" t="str">
            <v>5483300GP-C</v>
          </cell>
          <cell r="B5631" t="str">
            <v>5483300GP-C</v>
          </cell>
          <cell r="C5631" t="str">
            <v>FAUTEUIL ROULANT S3 33 NO</v>
          </cell>
          <cell r="D5631" t="str">
            <v>N PEINT</v>
          </cell>
          <cell r="E5631" t="e">
            <v>#N/A</v>
          </cell>
          <cell r="F5631" t="str">
            <v>WHEELCHAIR S3 33 UNPAINTE</v>
          </cell>
        </row>
        <row r="5632">
          <cell r="A5632" t="str">
            <v>5483600BLG-C</v>
          </cell>
          <cell r="B5632" t="str">
            <v>5483600BLG-C</v>
          </cell>
          <cell r="C5632" t="str">
            <v>FAUTEUIL ROULANT S3 36 BL</v>
          </cell>
          <cell r="D5632" t="str">
            <v>ACK</v>
          </cell>
          <cell r="E5632" t="e">
            <v>#N/A</v>
          </cell>
          <cell r="F5632" t="str">
            <v>WHEELCHAIR S3 36 BLACK</v>
          </cell>
        </row>
        <row r="5633">
          <cell r="A5633" t="str">
            <v>5483600G-C</v>
          </cell>
          <cell r="B5633" t="str">
            <v>5483600G-C</v>
          </cell>
          <cell r="C5633" t="str">
            <v>FAUTEUIL ROULANT S3 36 GR</v>
          </cell>
          <cell r="D5633" t="str">
            <v>IS</v>
          </cell>
          <cell r="E5633" t="e">
            <v>#N/A</v>
          </cell>
          <cell r="F5633" t="str">
            <v>WHEELCHAIR S3 36 GREY</v>
          </cell>
        </row>
        <row r="5634">
          <cell r="A5634" t="str">
            <v>5483600GP-C</v>
          </cell>
          <cell r="B5634" t="str">
            <v>5483600GP-C</v>
          </cell>
          <cell r="C5634" t="str">
            <v>FAUTEUIL ROULANT S3 36 NO</v>
          </cell>
          <cell r="D5634" t="str">
            <v>N PEINT</v>
          </cell>
          <cell r="E5634" t="e">
            <v>#N/A</v>
          </cell>
          <cell r="F5634" t="str">
            <v>WHEELCHAIR S3 36 UNPAINTE</v>
          </cell>
        </row>
        <row r="5635">
          <cell r="A5635" t="str">
            <v>5483900BLG-C</v>
          </cell>
          <cell r="B5635" t="str">
            <v>5483900BLG-C</v>
          </cell>
          <cell r="C5635" t="str">
            <v>FAUTEUIL ROULANT S3 39 BL</v>
          </cell>
          <cell r="D5635" t="str">
            <v>ACK</v>
          </cell>
          <cell r="E5635" t="e">
            <v>#N/A</v>
          </cell>
          <cell r="F5635" t="str">
            <v>WHEELCHAIR S3 39 BLACK</v>
          </cell>
        </row>
        <row r="5636">
          <cell r="A5636" t="str">
            <v>5483900G-C</v>
          </cell>
          <cell r="B5636" t="str">
            <v>5483900G-C</v>
          </cell>
          <cell r="C5636" t="str">
            <v>FAUTEUIL ROULANT S3 39 GR</v>
          </cell>
          <cell r="D5636" t="str">
            <v>IS</v>
          </cell>
          <cell r="E5636" t="e">
            <v>#N/A</v>
          </cell>
          <cell r="F5636" t="str">
            <v>WHEELCHAIR S3 39 GREY</v>
          </cell>
        </row>
        <row r="5637">
          <cell r="A5637" t="str">
            <v>5483900GP-C</v>
          </cell>
          <cell r="B5637" t="str">
            <v>5483900GP-C</v>
          </cell>
          <cell r="C5637" t="str">
            <v>FAUTEUIL ROULANT S3 39 NO</v>
          </cell>
          <cell r="D5637" t="str">
            <v>N PEINT</v>
          </cell>
          <cell r="E5637" t="e">
            <v>#N/A</v>
          </cell>
          <cell r="F5637" t="str">
            <v>WHEELCHAIR S3 39 UNPAINTE</v>
          </cell>
        </row>
        <row r="5638">
          <cell r="A5638" t="str">
            <v>5484200BLG-C</v>
          </cell>
          <cell r="B5638" t="str">
            <v>5484200BLG-C</v>
          </cell>
          <cell r="C5638" t="str">
            <v>FAUTEUIL ROULANT S3 42 BL</v>
          </cell>
          <cell r="D5638" t="str">
            <v>ACK</v>
          </cell>
          <cell r="E5638" t="e">
            <v>#N/A</v>
          </cell>
          <cell r="F5638" t="str">
            <v>WHEELCHAIR S3 42 BLACK</v>
          </cell>
        </row>
        <row r="5639">
          <cell r="A5639" t="str">
            <v>5484200G-C</v>
          </cell>
          <cell r="B5639" t="str">
            <v>5484200G-C</v>
          </cell>
          <cell r="C5639" t="str">
            <v>FAUTEUIL ROULANT S3 42 GR</v>
          </cell>
          <cell r="D5639" t="str">
            <v>IS</v>
          </cell>
          <cell r="E5639" t="e">
            <v>#N/A</v>
          </cell>
          <cell r="F5639" t="str">
            <v>WHEELCHAIR S3 42 GREY</v>
          </cell>
        </row>
        <row r="5640">
          <cell r="A5640" t="str">
            <v>5484200GP-C</v>
          </cell>
          <cell r="B5640" t="str">
            <v>5484200GP-C</v>
          </cell>
          <cell r="C5640" t="str">
            <v>FAUTEUIL ROULANT S3 42 NO</v>
          </cell>
          <cell r="D5640" t="str">
            <v>N PEINT</v>
          </cell>
          <cell r="E5640" t="e">
            <v>#N/A</v>
          </cell>
          <cell r="F5640" t="str">
            <v>WHEELCHAIR S3 42 UNPAINTE</v>
          </cell>
        </row>
        <row r="5641">
          <cell r="A5641" t="str">
            <v>5484500BLG-C</v>
          </cell>
          <cell r="B5641" t="str">
            <v>5484500BLG-C</v>
          </cell>
          <cell r="C5641" t="str">
            <v>FAUTEUIL ROULANT S3 45 BL</v>
          </cell>
          <cell r="D5641" t="str">
            <v>ACK</v>
          </cell>
          <cell r="E5641" t="e">
            <v>#N/A</v>
          </cell>
          <cell r="F5641" t="str">
            <v>WHEELCHAIR S3 45 BLACK</v>
          </cell>
        </row>
        <row r="5642">
          <cell r="A5642" t="str">
            <v>5484500G-C</v>
          </cell>
          <cell r="B5642" t="str">
            <v>5484500G-C</v>
          </cell>
          <cell r="C5642" t="str">
            <v>FAUTEUIL ROULANT S3 45 GR</v>
          </cell>
          <cell r="D5642" t="str">
            <v>IS</v>
          </cell>
          <cell r="E5642" t="e">
            <v>#N/A</v>
          </cell>
          <cell r="F5642" t="str">
            <v>WHEELCHAIR S3 45 GREY</v>
          </cell>
        </row>
        <row r="5643">
          <cell r="A5643" t="str">
            <v>5484500GP-C</v>
          </cell>
          <cell r="B5643" t="str">
            <v>5484500GP-C</v>
          </cell>
          <cell r="C5643" t="str">
            <v>FAUTEUIL ROULANT S3 45 NO</v>
          </cell>
          <cell r="D5643" t="str">
            <v>N PEINT</v>
          </cell>
          <cell r="E5643" t="e">
            <v>#N/A</v>
          </cell>
          <cell r="F5643" t="str">
            <v>WHEELCHAIR S3 45 UNPAINTE</v>
          </cell>
        </row>
        <row r="5644">
          <cell r="A5644" t="str">
            <v>5485000BLG-C</v>
          </cell>
          <cell r="B5644" t="str">
            <v>5485000BLG-C</v>
          </cell>
          <cell r="C5644" t="str">
            <v>FAUTEUIL ROULANT S3 50 BL</v>
          </cell>
          <cell r="D5644" t="str">
            <v>ACK</v>
          </cell>
          <cell r="E5644" t="e">
            <v>#N/A</v>
          </cell>
          <cell r="F5644" t="str">
            <v>WHEELCHAIR S3 50 BLACK</v>
          </cell>
        </row>
        <row r="5645">
          <cell r="A5645" t="str">
            <v>5485000G-C</v>
          </cell>
          <cell r="B5645" t="str">
            <v>5485000G-C</v>
          </cell>
          <cell r="C5645" t="str">
            <v>FAUTEUIL ROULANT S3 50 GR</v>
          </cell>
          <cell r="D5645" t="str">
            <v>IS</v>
          </cell>
          <cell r="E5645" t="e">
            <v>#N/A</v>
          </cell>
          <cell r="F5645" t="str">
            <v>WHEELCHAIR S3 50 GREY</v>
          </cell>
        </row>
        <row r="5646">
          <cell r="A5646" t="str">
            <v>5485000GP-C</v>
          </cell>
          <cell r="B5646" t="str">
            <v>5485000GP-C</v>
          </cell>
          <cell r="C5646" t="str">
            <v>FAUTEUIL ROULANT S3 50 NO</v>
          </cell>
          <cell r="D5646" t="str">
            <v>N PEINT</v>
          </cell>
          <cell r="E5646" t="e">
            <v>#N/A</v>
          </cell>
          <cell r="F5646" t="str">
            <v>WHEELCHAIR S3 50 UNPAINTE</v>
          </cell>
        </row>
        <row r="5647">
          <cell r="A5647" t="str">
            <v>5493000BLG-C</v>
          </cell>
          <cell r="B5647" t="str">
            <v>5493000BLG-C</v>
          </cell>
          <cell r="C5647" t="str">
            <v>FAUTEUIL ROULANT COURT S3</v>
          </cell>
          <cell r="D5647" t="str">
            <v xml:space="preserve"> 30 BLACK</v>
          </cell>
          <cell r="E5647" t="e">
            <v>#N/A</v>
          </cell>
          <cell r="F5647" t="str">
            <v>WHEELCHAIR S3 SHORT 30 BL</v>
          </cell>
        </row>
        <row r="5648">
          <cell r="A5648" t="str">
            <v>5493000G-C</v>
          </cell>
          <cell r="B5648" t="str">
            <v>5493000G-C</v>
          </cell>
          <cell r="C5648" t="str">
            <v>FAUTEUIL ROULANT COURT S3</v>
          </cell>
          <cell r="D5648" t="str">
            <v xml:space="preserve"> 30 GRIS</v>
          </cell>
          <cell r="E5648" t="e">
            <v>#N/A</v>
          </cell>
          <cell r="F5648" t="str">
            <v>WHEELCHAIR S3 SHORT 30 GR</v>
          </cell>
        </row>
        <row r="5649">
          <cell r="A5649" t="str">
            <v>5493000GP-C</v>
          </cell>
          <cell r="B5649" t="str">
            <v>5493000GP-C</v>
          </cell>
          <cell r="C5649" t="str">
            <v>FAUTEUIL ROULANT COURT S3</v>
          </cell>
          <cell r="D5649" t="str">
            <v xml:space="preserve"> 30 NON PEINT</v>
          </cell>
          <cell r="E5649" t="e">
            <v>#N/A</v>
          </cell>
          <cell r="F5649" t="str">
            <v>WHEELCHAIR S3 SHORT 30 UN</v>
          </cell>
        </row>
        <row r="5650">
          <cell r="A5650" t="str">
            <v>5493300BLG-C</v>
          </cell>
          <cell r="B5650" t="str">
            <v>5493300BLG-C</v>
          </cell>
          <cell r="C5650" t="str">
            <v>FAUTEUIL ROULANT COURT S3</v>
          </cell>
          <cell r="D5650" t="str">
            <v xml:space="preserve"> 33 BLACK</v>
          </cell>
          <cell r="E5650" t="e">
            <v>#N/A</v>
          </cell>
          <cell r="F5650" t="str">
            <v>WHEELCHAIR S3 SHORT 33 BL</v>
          </cell>
        </row>
        <row r="5651">
          <cell r="A5651" t="str">
            <v>5493300G-C</v>
          </cell>
          <cell r="B5651" t="str">
            <v>5493300G-C</v>
          </cell>
          <cell r="C5651" t="str">
            <v>FAUTEUIL ROULANT COURT S3</v>
          </cell>
          <cell r="D5651" t="str">
            <v xml:space="preserve"> 33 GRIS</v>
          </cell>
          <cell r="E5651" t="e">
            <v>#N/A</v>
          </cell>
          <cell r="F5651" t="str">
            <v>WHEELCHAIR S3 SHORT 33 GR</v>
          </cell>
        </row>
        <row r="5652">
          <cell r="A5652" t="str">
            <v>5493300GP-C</v>
          </cell>
          <cell r="B5652" t="str">
            <v>5493300GP-C</v>
          </cell>
          <cell r="C5652" t="str">
            <v>FAUTEUIL ROULANT COURT S3</v>
          </cell>
          <cell r="D5652" t="str">
            <v xml:space="preserve"> 33 NON PEINT</v>
          </cell>
          <cell r="E5652" t="e">
            <v>#N/A</v>
          </cell>
          <cell r="F5652" t="str">
            <v>WHEELCHAIR S3 SHORT 33 UN</v>
          </cell>
        </row>
        <row r="5653">
          <cell r="A5653" t="str">
            <v>5493600BLG-C</v>
          </cell>
          <cell r="B5653" t="str">
            <v>5493600BLG-C</v>
          </cell>
          <cell r="C5653" t="str">
            <v>FAUTEUIL ROULANT COURT S3</v>
          </cell>
          <cell r="D5653" t="str">
            <v xml:space="preserve"> 36 BLACK</v>
          </cell>
          <cell r="E5653" t="e">
            <v>#N/A</v>
          </cell>
          <cell r="F5653" t="str">
            <v>WHEELCHAIR S3 SHORT 36 BL</v>
          </cell>
        </row>
        <row r="5654">
          <cell r="A5654" t="str">
            <v>5493600G-C</v>
          </cell>
          <cell r="B5654" t="str">
            <v>5493600G-C</v>
          </cell>
          <cell r="C5654" t="str">
            <v>FAUTEUIL ROULANT COURT S3</v>
          </cell>
          <cell r="D5654" t="str">
            <v xml:space="preserve"> 36 GRIS</v>
          </cell>
          <cell r="E5654" t="e">
            <v>#N/A</v>
          </cell>
          <cell r="F5654" t="str">
            <v>WHEELCHAIR S3 SHORT 36 GR</v>
          </cell>
        </row>
        <row r="5655">
          <cell r="A5655" t="str">
            <v>5493600GP-C</v>
          </cell>
          <cell r="B5655" t="str">
            <v>5493600GP-C</v>
          </cell>
          <cell r="C5655" t="str">
            <v>FAUTEUIL ROULANT COURT S3</v>
          </cell>
          <cell r="D5655" t="str">
            <v xml:space="preserve"> 36 NON PEINT</v>
          </cell>
          <cell r="E5655" t="e">
            <v>#N/A</v>
          </cell>
          <cell r="F5655" t="str">
            <v>WHEELCHAIR S3 SHORT 36 UN</v>
          </cell>
        </row>
        <row r="5656">
          <cell r="A5656" t="str">
            <v>5493900BLG-C</v>
          </cell>
          <cell r="B5656" t="str">
            <v>5493900BLG-C</v>
          </cell>
          <cell r="C5656" t="str">
            <v>FAUTEUIL ROULANT COURT S3</v>
          </cell>
          <cell r="D5656" t="str">
            <v xml:space="preserve"> 39 BLACK</v>
          </cell>
          <cell r="E5656" t="e">
            <v>#N/A</v>
          </cell>
          <cell r="F5656" t="str">
            <v>WHEELCHAIR S3 SHORT 39 BL</v>
          </cell>
        </row>
        <row r="5657">
          <cell r="A5657" t="str">
            <v>5493900G-C</v>
          </cell>
          <cell r="B5657" t="str">
            <v>5493900G-C</v>
          </cell>
          <cell r="C5657" t="str">
            <v>FAUTEUIL ROULANT COURT S3</v>
          </cell>
          <cell r="D5657" t="str">
            <v xml:space="preserve"> 39 GRIS</v>
          </cell>
          <cell r="E5657" t="e">
            <v>#N/A</v>
          </cell>
          <cell r="F5657" t="str">
            <v>WHEELCHAIR S3 SHORT 39 GR</v>
          </cell>
        </row>
        <row r="5658">
          <cell r="A5658" t="str">
            <v>5493900GP-C</v>
          </cell>
          <cell r="B5658" t="str">
            <v>5493900GP-C</v>
          </cell>
          <cell r="C5658" t="str">
            <v>FAUTEUIL ROULANT COURT S3</v>
          </cell>
          <cell r="D5658" t="str">
            <v xml:space="preserve"> 39 NON PEINT</v>
          </cell>
          <cell r="E5658" t="e">
            <v>#N/A</v>
          </cell>
          <cell r="F5658" t="str">
            <v>WHEELCHAIR S3 SHORT 39 UN</v>
          </cell>
        </row>
        <row r="5659">
          <cell r="A5659" t="str">
            <v>5494200BLG-C</v>
          </cell>
          <cell r="B5659" t="str">
            <v>5494200BLG-C</v>
          </cell>
          <cell r="C5659" t="str">
            <v>FAUTEUIL ROULANT COURT S3</v>
          </cell>
          <cell r="D5659" t="str">
            <v xml:space="preserve"> 42 BLACK</v>
          </cell>
          <cell r="E5659" t="e">
            <v>#N/A</v>
          </cell>
          <cell r="F5659" t="str">
            <v>WHEELCHAIR S3 SHORT 42 BL</v>
          </cell>
        </row>
        <row r="5660">
          <cell r="A5660" t="str">
            <v>5494200G-C</v>
          </cell>
          <cell r="B5660" t="str">
            <v>5494200G-C</v>
          </cell>
          <cell r="C5660" t="str">
            <v>FAUTEUIL ROULANT COURT S3</v>
          </cell>
          <cell r="D5660" t="str">
            <v xml:space="preserve"> 42 GRIS</v>
          </cell>
          <cell r="E5660" t="e">
            <v>#N/A</v>
          </cell>
          <cell r="F5660" t="str">
            <v>WHEELCHAIR S3 SHORT 42 GR</v>
          </cell>
        </row>
        <row r="5661">
          <cell r="A5661" t="str">
            <v>5494200GP-C</v>
          </cell>
          <cell r="B5661" t="str">
            <v>5494200GP-C</v>
          </cell>
          <cell r="C5661" t="str">
            <v>FAUTEUIL ROULANT COURT S3</v>
          </cell>
          <cell r="D5661" t="str">
            <v xml:space="preserve"> 42 NON PEINT</v>
          </cell>
          <cell r="E5661" t="e">
            <v>#N/A</v>
          </cell>
          <cell r="F5661" t="str">
            <v>WHEELCHAIR S3 SHORT 42 UN</v>
          </cell>
        </row>
        <row r="5662">
          <cell r="A5662" t="str">
            <v>5494500BLG-C</v>
          </cell>
          <cell r="B5662" t="str">
            <v>5494500BLG-C</v>
          </cell>
          <cell r="C5662" t="str">
            <v>FAUTEUIL ROULANT COURT S3</v>
          </cell>
          <cell r="D5662" t="str">
            <v xml:space="preserve"> 45 BLACK</v>
          </cell>
          <cell r="E5662" t="e">
            <v>#N/A</v>
          </cell>
          <cell r="F5662" t="str">
            <v>WHEELCHAIR S3 SHORT 45 BL</v>
          </cell>
        </row>
        <row r="5663">
          <cell r="A5663" t="str">
            <v>5494500GB-C</v>
          </cell>
          <cell r="B5663" t="str">
            <v>5494500GB-C</v>
          </cell>
          <cell r="C5663" t="str">
            <v>FAUTEUIL ROULANT COURT S3</v>
          </cell>
          <cell r="D5663" t="str">
            <v xml:space="preserve"> 45 NON PEINT</v>
          </cell>
          <cell r="E5663" t="e">
            <v>#N/A</v>
          </cell>
          <cell r="F5663" t="str">
            <v>WHEELCHAIR S3 SHORT 45 PA</v>
          </cell>
        </row>
        <row r="5664">
          <cell r="A5664" t="str">
            <v>5494500G-C</v>
          </cell>
          <cell r="B5664" t="str">
            <v>5494500G-C</v>
          </cell>
          <cell r="C5664" t="str">
            <v>FAUTEUIL ROULANT COURT S3</v>
          </cell>
          <cell r="D5664" t="str">
            <v xml:space="preserve"> 45 GRIS</v>
          </cell>
          <cell r="E5664" t="e">
            <v>#N/A</v>
          </cell>
          <cell r="F5664" t="str">
            <v>WHEELCHAIR S3 SHORT 45 GR</v>
          </cell>
        </row>
        <row r="5665">
          <cell r="A5665" t="str">
            <v>5513300BLG-C</v>
          </cell>
          <cell r="B5665" t="str">
            <v>5513300BLG-C</v>
          </cell>
          <cell r="C5665" t="str">
            <v>FAUTEUIL ROULANT U3 33 NO</v>
          </cell>
          <cell r="D5665" t="str">
            <v>IR</v>
          </cell>
          <cell r="E5665" t="e">
            <v>#N/A</v>
          </cell>
          <cell r="F5665" t="str">
            <v>WHEELCHAIR U3 33 BLACK</v>
          </cell>
        </row>
        <row r="5666">
          <cell r="A5666" t="str">
            <v>5513300GP-C</v>
          </cell>
          <cell r="B5666" t="str">
            <v>5513300GP-C</v>
          </cell>
          <cell r="C5666" t="str">
            <v>FAUTEUIL ROULANT U3 33 NO</v>
          </cell>
          <cell r="D5666" t="str">
            <v>N PEINT</v>
          </cell>
          <cell r="E5666" t="e">
            <v>#N/A</v>
          </cell>
          <cell r="F5666" t="str">
            <v>WHEELCHAIR U3 33 UNPAINTE</v>
          </cell>
        </row>
        <row r="5667">
          <cell r="A5667" t="str">
            <v>5513600BLG-C</v>
          </cell>
          <cell r="B5667" t="str">
            <v>5513600BLG-C</v>
          </cell>
          <cell r="C5667" t="str">
            <v>FAUTEUIL ROULANT U3 36 NO</v>
          </cell>
          <cell r="D5667" t="str">
            <v>IR</v>
          </cell>
          <cell r="E5667" t="e">
            <v>#N/A</v>
          </cell>
          <cell r="F5667" t="str">
            <v>WHEELCHAIR U3 36 BLACK</v>
          </cell>
        </row>
        <row r="5668">
          <cell r="A5668" t="str">
            <v>5513600GP-C</v>
          </cell>
          <cell r="B5668" t="str">
            <v>5513600GP-C</v>
          </cell>
          <cell r="C5668" t="str">
            <v>FAUTEUIL ROULANT U3 36 NO</v>
          </cell>
          <cell r="D5668" t="str">
            <v>N PEINT</v>
          </cell>
          <cell r="E5668" t="e">
            <v>#N/A</v>
          </cell>
          <cell r="F5668" t="str">
            <v>WHEELCHAIR U3 36 UNPAINTE</v>
          </cell>
        </row>
        <row r="5669">
          <cell r="A5669" t="str">
            <v>5513900BLG-C</v>
          </cell>
          <cell r="B5669" t="str">
            <v>5513900BLG-C</v>
          </cell>
          <cell r="C5669" t="str">
            <v>FAUTEUIL ROULANT U3 39 NO</v>
          </cell>
          <cell r="D5669" t="str">
            <v>IR</v>
          </cell>
          <cell r="E5669" t="e">
            <v>#N/A</v>
          </cell>
          <cell r="F5669" t="str">
            <v>WHEELCHAIR U3 39 BLACK</v>
          </cell>
        </row>
        <row r="5670">
          <cell r="A5670" t="str">
            <v>5513900GP-C</v>
          </cell>
          <cell r="B5670" t="str">
            <v>5513900GP-C</v>
          </cell>
          <cell r="C5670" t="str">
            <v>FAUTEUIL ROULANT U3 39 NO</v>
          </cell>
          <cell r="D5670" t="str">
            <v>N PEINT</v>
          </cell>
          <cell r="E5670" t="e">
            <v>#N/A</v>
          </cell>
          <cell r="F5670" t="str">
            <v>WHEELCHAIR U3 39 UNPAINTE</v>
          </cell>
        </row>
        <row r="5671">
          <cell r="A5671" t="str">
            <v>5514200BLG-C</v>
          </cell>
          <cell r="B5671" t="str">
            <v>5514200BLG-C</v>
          </cell>
          <cell r="C5671" t="str">
            <v>FAUTEUIL ROULANT U3 42 NO</v>
          </cell>
          <cell r="D5671" t="str">
            <v>IR</v>
          </cell>
          <cell r="E5671" t="e">
            <v>#N/A</v>
          </cell>
          <cell r="F5671" t="str">
            <v>WHEELCHAIR U3 42 BLACK</v>
          </cell>
        </row>
        <row r="5672">
          <cell r="A5672" t="str">
            <v>5514200GP-C</v>
          </cell>
          <cell r="B5672" t="str">
            <v>5514200GP-C</v>
          </cell>
          <cell r="C5672" t="str">
            <v>FAUTEUIL ROULANT U3 42 NO</v>
          </cell>
          <cell r="D5672" t="str">
            <v>N PEINT</v>
          </cell>
          <cell r="E5672" t="e">
            <v>#N/A</v>
          </cell>
          <cell r="F5672" t="str">
            <v>WHEELCHAIR U3 42 UNPAINTE</v>
          </cell>
        </row>
        <row r="5673">
          <cell r="A5673" t="str">
            <v>5514500BLG-C</v>
          </cell>
          <cell r="B5673" t="str">
            <v>5514500BLG-C</v>
          </cell>
          <cell r="C5673" t="str">
            <v>FAUTEUIL ROULANT U3 45 NO</v>
          </cell>
          <cell r="D5673" t="str">
            <v>IR</v>
          </cell>
          <cell r="E5673" t="e">
            <v>#N/A</v>
          </cell>
          <cell r="F5673" t="str">
            <v>WHEELCHAIR U3 45 BLACK</v>
          </cell>
        </row>
        <row r="5674">
          <cell r="A5674" t="str">
            <v>5514500GP-C</v>
          </cell>
          <cell r="B5674" t="str">
            <v>5514500GP-C</v>
          </cell>
          <cell r="C5674" t="str">
            <v>FAUTEUIL ROULANT U3 45 NO</v>
          </cell>
          <cell r="D5674" t="str">
            <v>N PEINT</v>
          </cell>
          <cell r="E5674" t="e">
            <v>#N/A</v>
          </cell>
          <cell r="F5674" t="str">
            <v>WHEELCHAIR U3 45 UNPAINTE</v>
          </cell>
        </row>
        <row r="5675">
          <cell r="A5675" t="str">
            <v>5523300BLG-C</v>
          </cell>
          <cell r="B5675" t="str">
            <v>5523300BLG-C</v>
          </cell>
          <cell r="C5675" t="str">
            <v>FAUTEUIL ROULANT S3 COURT</v>
          </cell>
          <cell r="D5675" t="str">
            <v xml:space="preserve"> BAS 33 NOIR</v>
          </cell>
          <cell r="E5675">
            <v>397.16</v>
          </cell>
          <cell r="F5675" t="str">
            <v>WHEELCHAIR S3 SHORT LOW 3</v>
          </cell>
        </row>
        <row r="5676">
          <cell r="A5676" t="str">
            <v>5523300GP-C</v>
          </cell>
          <cell r="B5676" t="str">
            <v>5523300GP-C</v>
          </cell>
          <cell r="C5676" t="str">
            <v>FAUTEUIL ROULANT S3 COURT</v>
          </cell>
          <cell r="D5676" t="str">
            <v xml:space="preserve"> BAS 33 NON PEINT</v>
          </cell>
          <cell r="E5676">
            <v>397.16</v>
          </cell>
          <cell r="F5676" t="str">
            <v>WHEELCHAIR S3 SHORT LOW 3</v>
          </cell>
        </row>
        <row r="5677">
          <cell r="A5677" t="str">
            <v>5523600BLG-C</v>
          </cell>
          <cell r="B5677" t="str">
            <v>5523600BLG-C</v>
          </cell>
          <cell r="C5677" t="str">
            <v>FAUTEUIL ROULANT S3 COURT</v>
          </cell>
          <cell r="D5677" t="str">
            <v xml:space="preserve"> BAS 36 NOIR</v>
          </cell>
          <cell r="E5677">
            <v>397.16</v>
          </cell>
          <cell r="F5677" t="str">
            <v>WHEELCHAIR S3 SHORT LOW 3</v>
          </cell>
        </row>
        <row r="5678">
          <cell r="A5678" t="str">
            <v>5523600GP-C</v>
          </cell>
          <cell r="B5678" t="str">
            <v>5523600GP-C</v>
          </cell>
          <cell r="C5678" t="str">
            <v>FAUTEUIL ROULANT S3 COURT</v>
          </cell>
          <cell r="D5678" t="str">
            <v xml:space="preserve"> BAS 36 NON PEINT</v>
          </cell>
          <cell r="E5678">
            <v>397.16</v>
          </cell>
          <cell r="F5678" t="str">
            <v>WHEELCHAIR S3 SHORT LOW 3</v>
          </cell>
        </row>
        <row r="5679">
          <cell r="A5679" t="str">
            <v>5523900BLG-C</v>
          </cell>
          <cell r="B5679" t="str">
            <v>5523900BLG-C</v>
          </cell>
          <cell r="C5679" t="str">
            <v>FAUTEUIL ROULANT S3 COURT</v>
          </cell>
          <cell r="D5679" t="str">
            <v xml:space="preserve"> BAS 39 NOIR</v>
          </cell>
          <cell r="E5679">
            <v>397.16</v>
          </cell>
          <cell r="F5679" t="str">
            <v>WHEELCHAIR S3 SHORT LOW 3</v>
          </cell>
        </row>
        <row r="5680">
          <cell r="A5680" t="str">
            <v>5523900GP-C</v>
          </cell>
          <cell r="B5680" t="str">
            <v>5523900GP-C</v>
          </cell>
          <cell r="C5680" t="str">
            <v>FAUTEUIL ROULANT S3 COURT</v>
          </cell>
          <cell r="D5680" t="str">
            <v xml:space="preserve"> BAS 39 NON PEINT</v>
          </cell>
          <cell r="E5680">
            <v>397.16</v>
          </cell>
          <cell r="F5680" t="str">
            <v>WHEELCHAIR S3 SHORT LOW 3</v>
          </cell>
        </row>
        <row r="5681">
          <cell r="A5681" t="str">
            <v>5533300BLG-C</v>
          </cell>
          <cell r="B5681" t="str">
            <v>5533300BLG-C</v>
          </cell>
          <cell r="C5681" t="str">
            <v>FAUTEUIL ROULANT S3 SWING</v>
          </cell>
          <cell r="D5681" t="str">
            <v xml:space="preserve"> COURT 33 NOIR</v>
          </cell>
          <cell r="E5681" t="e">
            <v>#N/A</v>
          </cell>
          <cell r="F5681" t="str">
            <v>WHEELCHAIR S3 SWING SHORT</v>
          </cell>
        </row>
        <row r="5682">
          <cell r="A5682" t="str">
            <v>5533300GP-C</v>
          </cell>
          <cell r="B5682" t="str">
            <v>5533300GP-C</v>
          </cell>
          <cell r="C5682" t="str">
            <v>FAUTEUIL ROULANT S3 SWING</v>
          </cell>
          <cell r="D5682" t="str">
            <v xml:space="preserve"> COURT 33 NON PEINT</v>
          </cell>
          <cell r="E5682">
            <v>397.16</v>
          </cell>
          <cell r="F5682" t="str">
            <v>WHEELCHAIR S3 SWING SHORT</v>
          </cell>
        </row>
        <row r="5683">
          <cell r="A5683" t="str">
            <v>5533600BLG-C</v>
          </cell>
          <cell r="B5683" t="str">
            <v>5533600BLG-C</v>
          </cell>
          <cell r="C5683" t="str">
            <v>FAUTEUIL ROULANT S3 SWING</v>
          </cell>
          <cell r="D5683" t="str">
            <v xml:space="preserve"> COURT 36 NOIR</v>
          </cell>
          <cell r="E5683" t="e">
            <v>#N/A</v>
          </cell>
          <cell r="F5683" t="str">
            <v>WHEELCHAIR S3 SWING SHORT</v>
          </cell>
        </row>
        <row r="5684">
          <cell r="A5684" t="str">
            <v>5533600GP-C</v>
          </cell>
          <cell r="B5684" t="str">
            <v>5533600GP-C</v>
          </cell>
          <cell r="C5684" t="str">
            <v>FAUTEUIL ROULANT S3 SWING</v>
          </cell>
          <cell r="D5684" t="str">
            <v xml:space="preserve"> COURT 36 NON PEINT</v>
          </cell>
          <cell r="E5684">
            <v>397.16</v>
          </cell>
          <cell r="F5684" t="str">
            <v>WHEELCHAIR S3 SWING SHORT</v>
          </cell>
        </row>
        <row r="5685">
          <cell r="A5685" t="str">
            <v>5533900BLG-C</v>
          </cell>
          <cell r="B5685" t="str">
            <v>5533900BLG-C</v>
          </cell>
          <cell r="C5685" t="str">
            <v>FAUTEUIL ROULANT S3 SWING</v>
          </cell>
          <cell r="D5685" t="str">
            <v xml:space="preserve"> COURT 39 NOIR</v>
          </cell>
          <cell r="E5685" t="e">
            <v>#N/A</v>
          </cell>
          <cell r="F5685" t="str">
            <v>WHEELCHAIR S3 SWING SHORT</v>
          </cell>
        </row>
        <row r="5686">
          <cell r="A5686" t="str">
            <v>5533900GP-C</v>
          </cell>
          <cell r="B5686" t="str">
            <v>5533900GP-C</v>
          </cell>
          <cell r="C5686" t="str">
            <v>FAUTEUIL ROULANT S3 SWING</v>
          </cell>
          <cell r="D5686" t="str">
            <v xml:space="preserve"> COURT 39 NON PEINT</v>
          </cell>
          <cell r="E5686">
            <v>397.16</v>
          </cell>
          <cell r="F5686" t="str">
            <v>WHEELCHAIR S3 SWING SHORT</v>
          </cell>
        </row>
        <row r="5687">
          <cell r="A5687" t="str">
            <v>5543900BLG-C</v>
          </cell>
          <cell r="B5687" t="str">
            <v>5543900BLG-C</v>
          </cell>
          <cell r="C5687" t="str">
            <v>FAUTEUIL ROULANT S3 LARGE</v>
          </cell>
          <cell r="D5687" t="str">
            <v xml:space="preserve"> 39 NOIR</v>
          </cell>
          <cell r="E5687">
            <v>397.16</v>
          </cell>
          <cell r="F5687" t="str">
            <v>WHEELCHAIR S3 LARGE 39 BL</v>
          </cell>
        </row>
        <row r="5688">
          <cell r="A5688" t="str">
            <v>5543900GP-C</v>
          </cell>
          <cell r="B5688" t="str">
            <v>5543900GP-C</v>
          </cell>
          <cell r="C5688" t="str">
            <v>FAUTEUIL ROULANT S3 LARGE</v>
          </cell>
          <cell r="D5688" t="str">
            <v xml:space="preserve"> 39 NON PEINT</v>
          </cell>
          <cell r="E5688">
            <v>397.16</v>
          </cell>
          <cell r="F5688" t="str">
            <v>WHEELCHAIR S3 LARGE 39 UN</v>
          </cell>
        </row>
        <row r="5689">
          <cell r="A5689" t="str">
            <v>5544200BLG-C</v>
          </cell>
          <cell r="B5689" t="str">
            <v>5544200BLG-C</v>
          </cell>
          <cell r="C5689" t="str">
            <v>FAUTEUIL ROULANT S3 LARGE</v>
          </cell>
          <cell r="D5689" t="str">
            <v xml:space="preserve"> 42 NOIR</v>
          </cell>
          <cell r="E5689">
            <v>397.16</v>
          </cell>
          <cell r="F5689" t="str">
            <v>WHEELCHAIR S3 LARGE 42 BL</v>
          </cell>
        </row>
        <row r="5690">
          <cell r="A5690" t="str">
            <v>5544200GP-C</v>
          </cell>
          <cell r="B5690" t="str">
            <v>5544200GP-C</v>
          </cell>
          <cell r="C5690" t="str">
            <v>FAUTEUIL ROULANT S3 LARGE</v>
          </cell>
          <cell r="D5690" t="str">
            <v xml:space="preserve"> 42 NON PEINT</v>
          </cell>
          <cell r="E5690">
            <v>397.16</v>
          </cell>
          <cell r="F5690" t="str">
            <v>WHEELCHAIR S3 LARGE 42 UN</v>
          </cell>
        </row>
        <row r="5691">
          <cell r="A5691" t="str">
            <v>5544500BLG-C</v>
          </cell>
          <cell r="B5691" t="str">
            <v>5544500BLG-C</v>
          </cell>
          <cell r="C5691" t="str">
            <v>FAUTEUIL ROULANT S3 LARGE</v>
          </cell>
          <cell r="D5691" t="str">
            <v xml:space="preserve"> 45 NOIR</v>
          </cell>
          <cell r="E5691">
            <v>397.16</v>
          </cell>
          <cell r="F5691" t="str">
            <v>WHEELCHAIR S3 LARGE 45 BL</v>
          </cell>
        </row>
        <row r="5692">
          <cell r="A5692" t="str">
            <v>5544500GP-C</v>
          </cell>
          <cell r="B5692" t="str">
            <v>5544500GP-C</v>
          </cell>
          <cell r="C5692" t="str">
            <v>FAUTEUIL ROULANT S3 LARGE</v>
          </cell>
          <cell r="D5692" t="str">
            <v xml:space="preserve"> 45 NON PEINT</v>
          </cell>
          <cell r="E5692">
            <v>397.16</v>
          </cell>
          <cell r="F5692" t="str">
            <v>WHEELCHAIR S3 LARGE 45 UN</v>
          </cell>
        </row>
        <row r="5693">
          <cell r="A5693" t="str">
            <v>5545000BLG-C</v>
          </cell>
          <cell r="B5693" t="str">
            <v>5545000BLG-C</v>
          </cell>
          <cell r="C5693" t="str">
            <v>FAUTEUIL ROULANT S3 LARGE</v>
          </cell>
          <cell r="D5693" t="str">
            <v xml:space="preserve"> 50 NOIR</v>
          </cell>
          <cell r="E5693">
            <v>397.16</v>
          </cell>
          <cell r="F5693" t="str">
            <v>WHEELCHAIR S3 LARGE 50 BL</v>
          </cell>
        </row>
        <row r="5694">
          <cell r="A5694" t="str">
            <v>5545000GP-C</v>
          </cell>
          <cell r="B5694" t="str">
            <v>5545000GP-C</v>
          </cell>
          <cell r="C5694" t="str">
            <v>FAUTEUIL ROULANT S3 LARGE</v>
          </cell>
          <cell r="D5694" t="str">
            <v xml:space="preserve"> 50 NON PEINT</v>
          </cell>
          <cell r="E5694">
            <v>397.16</v>
          </cell>
          <cell r="F5694" t="str">
            <v>WHEELCHAIR S3 LARGE 50 UN</v>
          </cell>
        </row>
        <row r="5695">
          <cell r="A5695" t="str">
            <v>5552700BLG-C</v>
          </cell>
          <cell r="B5695" t="str">
            <v>5552700BLG-C</v>
          </cell>
          <cell r="C5695" t="str">
            <v>FAUTEUIL ROULANT S3 COURT</v>
          </cell>
          <cell r="D5695" t="str">
            <v xml:space="preserve"> ABD 4° 27 NOIR</v>
          </cell>
          <cell r="E5695">
            <v>397.16</v>
          </cell>
          <cell r="F5695" t="str">
            <v>WHEELCHAIR S3 SHORT ABD 4</v>
          </cell>
        </row>
        <row r="5696">
          <cell r="A5696" t="str">
            <v>5552700GP-C</v>
          </cell>
          <cell r="B5696" t="str">
            <v>5552700GP-C</v>
          </cell>
          <cell r="C5696" t="str">
            <v>FAUTEUIL ROULANT S3 COURT</v>
          </cell>
          <cell r="D5696" t="str">
            <v xml:space="preserve"> ABD 4° 27 NON PEINT</v>
          </cell>
          <cell r="E5696">
            <v>397.16</v>
          </cell>
          <cell r="F5696" t="str">
            <v>WHEELCHAIR S3 SHORT ABD 4</v>
          </cell>
        </row>
        <row r="5697">
          <cell r="A5697" t="str">
            <v>5553000BLG-C</v>
          </cell>
          <cell r="B5697" t="str">
            <v>5553000BLG-C</v>
          </cell>
          <cell r="C5697" t="str">
            <v>FAUTEUIL ROULANT S3 COURT</v>
          </cell>
          <cell r="D5697" t="str">
            <v xml:space="preserve"> ABD 4° 30 NOIR</v>
          </cell>
          <cell r="E5697">
            <v>397.16</v>
          </cell>
          <cell r="F5697" t="str">
            <v>WHEELCHAIR S3 SHORT ABD 4</v>
          </cell>
        </row>
        <row r="5698">
          <cell r="A5698" t="str">
            <v>5553000GP-C</v>
          </cell>
          <cell r="B5698" t="str">
            <v>5553000GP-C</v>
          </cell>
          <cell r="C5698" t="str">
            <v>FAUTEUIL ROULANT S3 COURT</v>
          </cell>
          <cell r="D5698" t="str">
            <v xml:space="preserve"> ABD 4° 30 NON PEINT</v>
          </cell>
          <cell r="E5698">
            <v>397.16</v>
          </cell>
          <cell r="F5698" t="str">
            <v>WHEELCHAIR S3 SHORT ABD 4</v>
          </cell>
        </row>
        <row r="5699">
          <cell r="A5699" t="str">
            <v>5553300BLG-C</v>
          </cell>
          <cell r="B5699" t="str">
            <v>5553300BLG-C</v>
          </cell>
          <cell r="C5699" t="str">
            <v>FAUTEUIL ROULANT S3 COURT</v>
          </cell>
          <cell r="D5699" t="str">
            <v xml:space="preserve"> ABD 4° 33 NOIR</v>
          </cell>
          <cell r="E5699">
            <v>397.16</v>
          </cell>
          <cell r="F5699" t="str">
            <v>WHEELCHAIR S3 SHORT ABD 4</v>
          </cell>
        </row>
        <row r="5700">
          <cell r="A5700" t="str">
            <v>5553300GP-C</v>
          </cell>
          <cell r="B5700" t="str">
            <v>5553300GP-C</v>
          </cell>
          <cell r="C5700" t="str">
            <v>FAUTEUIL ROULANT S3 COURT</v>
          </cell>
          <cell r="D5700" t="str">
            <v xml:space="preserve"> ABD 4° 33 NON PEINT</v>
          </cell>
          <cell r="E5700">
            <v>397.16</v>
          </cell>
          <cell r="F5700" t="str">
            <v>WHEELCHAIR S3 SHORT ABD 4</v>
          </cell>
        </row>
        <row r="5701">
          <cell r="A5701" t="str">
            <v>5573300BLG-C</v>
          </cell>
          <cell r="B5701" t="str">
            <v>5573300BLG-C</v>
          </cell>
          <cell r="C5701" t="str">
            <v>FAUTEUIL ROULANT U3 LIGHT</v>
          </cell>
          <cell r="D5701" t="str">
            <v xml:space="preserve"> 33 NOIR</v>
          </cell>
          <cell r="E5701" t="e">
            <v>#N/A</v>
          </cell>
          <cell r="F5701" t="str">
            <v>WHEELCHAIR U3 LIGHT 33 BL</v>
          </cell>
        </row>
        <row r="5702">
          <cell r="A5702" t="str">
            <v>5573300G-C</v>
          </cell>
          <cell r="B5702" t="str">
            <v>5573300G-C</v>
          </cell>
          <cell r="C5702" t="str">
            <v>FAUTEUIL ROULANT U3 LIGHT</v>
          </cell>
          <cell r="D5702" t="str">
            <v xml:space="preserve"> 33 BLANC</v>
          </cell>
          <cell r="E5702" t="e">
            <v>#N/A</v>
          </cell>
          <cell r="F5702" t="str">
            <v>WHEELCHAIR U3 LIGHT 33 WH</v>
          </cell>
        </row>
        <row r="5703">
          <cell r="A5703" t="str">
            <v>5573300GP-C</v>
          </cell>
          <cell r="B5703" t="str">
            <v>5573300GP-C</v>
          </cell>
          <cell r="C5703" t="str">
            <v>FAUTEUIL ROULANT U3 LIGHT</v>
          </cell>
          <cell r="D5703" t="str">
            <v xml:space="preserve"> 33 NON PEINT</v>
          </cell>
          <cell r="E5703" t="e">
            <v>#N/A</v>
          </cell>
          <cell r="F5703" t="str">
            <v>WHEELCHAIR U3 LIGHT 33 UN</v>
          </cell>
        </row>
        <row r="5704">
          <cell r="A5704" t="str">
            <v>5573600BLG-C</v>
          </cell>
          <cell r="B5704" t="str">
            <v>5573600BLG-C</v>
          </cell>
          <cell r="C5704" t="str">
            <v>FAUTEUIL ROULANT U3 LIGHT</v>
          </cell>
          <cell r="D5704" t="str">
            <v xml:space="preserve"> 36 BLACK</v>
          </cell>
          <cell r="E5704" t="e">
            <v>#N/A</v>
          </cell>
          <cell r="F5704" t="str">
            <v>WHEELCHAIR U3 LIGHT 36 BL</v>
          </cell>
        </row>
        <row r="5705">
          <cell r="A5705" t="str">
            <v>5573600G-C</v>
          </cell>
          <cell r="B5705" t="str">
            <v>5573600G-C</v>
          </cell>
          <cell r="C5705" t="str">
            <v>FAUTEUIL ROULANT U3 LIGHT</v>
          </cell>
          <cell r="D5705" t="str">
            <v xml:space="preserve"> 36 BLANC</v>
          </cell>
          <cell r="E5705" t="e">
            <v>#N/A</v>
          </cell>
          <cell r="F5705" t="str">
            <v>WHEELCHAIR U3 LIGHT 36 WH</v>
          </cell>
        </row>
        <row r="5706">
          <cell r="A5706" t="str">
            <v>5573600GP-C</v>
          </cell>
          <cell r="B5706" t="str">
            <v>5573600GP-C</v>
          </cell>
          <cell r="C5706" t="str">
            <v>FAUTEUIL ROULANT U3 LIGHT</v>
          </cell>
          <cell r="D5706" t="str">
            <v xml:space="preserve"> 36 NON PEINT</v>
          </cell>
          <cell r="E5706" t="e">
            <v>#N/A</v>
          </cell>
          <cell r="F5706" t="str">
            <v>WHEELCHAIR U3 LIGHT 36 UN</v>
          </cell>
        </row>
        <row r="5707">
          <cell r="A5707" t="str">
            <v>5573900BLG-C</v>
          </cell>
          <cell r="B5707" t="str">
            <v>5573900BLG-C</v>
          </cell>
          <cell r="C5707" t="str">
            <v>FAUTEUIL ROULANT U3 LIGHT</v>
          </cell>
          <cell r="D5707" t="str">
            <v xml:space="preserve"> 39 BLACK</v>
          </cell>
          <cell r="E5707" t="e">
            <v>#N/A</v>
          </cell>
          <cell r="F5707" t="str">
            <v>WHEELCHAIR U3 LIGHT 39 BL</v>
          </cell>
        </row>
        <row r="5708">
          <cell r="A5708" t="str">
            <v>5573900G-C</v>
          </cell>
          <cell r="B5708" t="str">
            <v>5573900G-C</v>
          </cell>
          <cell r="C5708" t="str">
            <v>FAUTEUIL ROULANT U3 LIGHT</v>
          </cell>
          <cell r="D5708" t="str">
            <v xml:space="preserve"> 39 BLANC</v>
          </cell>
          <cell r="E5708" t="e">
            <v>#N/A</v>
          </cell>
          <cell r="F5708" t="str">
            <v>WHEELCHAIR U3 LIGHT 39 WH</v>
          </cell>
        </row>
        <row r="5709">
          <cell r="A5709" t="str">
            <v>5573900GP-C</v>
          </cell>
          <cell r="B5709" t="str">
            <v>5573900GP-C</v>
          </cell>
          <cell r="C5709" t="str">
            <v>FAUTEUIL ROULANT U3 LIGHT</v>
          </cell>
          <cell r="D5709" t="str">
            <v xml:space="preserve"> 39 NON PEINT</v>
          </cell>
          <cell r="E5709" t="e">
            <v>#N/A</v>
          </cell>
          <cell r="F5709" t="str">
            <v>WHEELCHAIR U3 LIGHT 39 UN</v>
          </cell>
        </row>
        <row r="5710">
          <cell r="A5710" t="str">
            <v>5574200BLG-C</v>
          </cell>
          <cell r="B5710" t="str">
            <v>5574200BLG-C</v>
          </cell>
          <cell r="C5710" t="str">
            <v>FAUTEUIL ROULANT U3 LIGHT</v>
          </cell>
          <cell r="D5710" t="str">
            <v xml:space="preserve"> 42 BLACK</v>
          </cell>
          <cell r="E5710" t="e">
            <v>#N/A</v>
          </cell>
          <cell r="F5710" t="str">
            <v>WHEELCHAIR U3 LIGHT 42 BL</v>
          </cell>
        </row>
        <row r="5711">
          <cell r="A5711" t="str">
            <v>5574200G-C</v>
          </cell>
          <cell r="B5711" t="str">
            <v>5574200G-C</v>
          </cell>
          <cell r="C5711" t="str">
            <v>FAUTEUIL ROULANT U3 LIGHT</v>
          </cell>
          <cell r="D5711" t="str">
            <v xml:space="preserve"> 42 BLANC</v>
          </cell>
          <cell r="E5711" t="e">
            <v>#N/A</v>
          </cell>
          <cell r="F5711" t="str">
            <v>WHEELCHAIR U3 LIGHT 42 WH</v>
          </cell>
        </row>
        <row r="5712">
          <cell r="A5712" t="str">
            <v>5574200GP-C</v>
          </cell>
          <cell r="B5712" t="str">
            <v>5574200GP-C</v>
          </cell>
          <cell r="C5712" t="str">
            <v>FAUTEUIL ROULANT U3 LIGHT</v>
          </cell>
          <cell r="D5712" t="str">
            <v xml:space="preserve"> 42 NON PEINT</v>
          </cell>
          <cell r="E5712" t="e">
            <v>#N/A</v>
          </cell>
          <cell r="F5712" t="str">
            <v>WHEELCHAIR U3 LIGHT 42 UN</v>
          </cell>
        </row>
        <row r="5713">
          <cell r="A5713" t="str">
            <v>5574500BLG-C</v>
          </cell>
          <cell r="B5713" t="str">
            <v>5574500BLG-C</v>
          </cell>
          <cell r="C5713" t="str">
            <v>FAUTEUIL ROULANT U3 LIGHT</v>
          </cell>
          <cell r="D5713" t="str">
            <v xml:space="preserve"> 45 BLACK</v>
          </cell>
          <cell r="E5713" t="e">
            <v>#N/A</v>
          </cell>
          <cell r="F5713" t="str">
            <v>WHEELCHAIR U3 LIGHT 45 BL</v>
          </cell>
        </row>
        <row r="5714">
          <cell r="A5714" t="str">
            <v>5574500G-C</v>
          </cell>
          <cell r="B5714" t="str">
            <v>5574500G-C</v>
          </cell>
          <cell r="C5714" t="str">
            <v>FAUTEUIL ROULANT U3 LIGHT</v>
          </cell>
          <cell r="D5714" t="str">
            <v xml:space="preserve"> 45 BLANC</v>
          </cell>
          <cell r="E5714" t="e">
            <v>#N/A</v>
          </cell>
          <cell r="F5714" t="str">
            <v>WHEELCHAIR U3 LIGHT 45 WH</v>
          </cell>
        </row>
        <row r="5715">
          <cell r="A5715" t="str">
            <v>5574500GP-C</v>
          </cell>
          <cell r="B5715" t="str">
            <v>5574500GP-C</v>
          </cell>
          <cell r="C5715" t="str">
            <v>FAUTEUIL ROULANT U3 LIGHT</v>
          </cell>
          <cell r="D5715" t="str">
            <v xml:space="preserve"> 45 NON PEINT</v>
          </cell>
          <cell r="E5715" t="e">
            <v>#N/A</v>
          </cell>
          <cell r="F5715" t="str">
            <v>WHEELCHAIR U3 LIGHT 45 UN</v>
          </cell>
        </row>
        <row r="5716">
          <cell r="A5716" t="str">
            <v>5583300BLG-C</v>
          </cell>
          <cell r="B5716" t="str">
            <v>5583300BLG-C</v>
          </cell>
          <cell r="C5716" t="str">
            <v>FAUTEUIL ROULANT U3 LIGHT</v>
          </cell>
          <cell r="D5716" t="str">
            <v>/L 33 NOIR</v>
          </cell>
          <cell r="E5716" t="e">
            <v>#N/A</v>
          </cell>
          <cell r="F5716" t="str">
            <v>WHEELCHAIR U3 LIGHT/L 33</v>
          </cell>
        </row>
        <row r="5717">
          <cell r="A5717" t="str">
            <v>5583300G-C</v>
          </cell>
          <cell r="B5717" t="str">
            <v>5583300G-C</v>
          </cell>
          <cell r="C5717" t="str">
            <v>FAUTEUIL ROULANT U3 LIGHT</v>
          </cell>
          <cell r="D5717" t="str">
            <v>/L 33 BLANC</v>
          </cell>
          <cell r="E5717" t="e">
            <v>#N/A</v>
          </cell>
          <cell r="F5717" t="str">
            <v>WHEELCHAIR U3 LIGHT/L 33</v>
          </cell>
        </row>
        <row r="5718">
          <cell r="A5718" t="str">
            <v>5583300GP-C</v>
          </cell>
          <cell r="B5718" t="str">
            <v>5583300GP-C</v>
          </cell>
          <cell r="C5718" t="str">
            <v>FAUTEUIL ROULANT U3 LIGHT</v>
          </cell>
          <cell r="D5718" t="str">
            <v>/L 33 NON PEINT</v>
          </cell>
          <cell r="E5718" t="e">
            <v>#N/A</v>
          </cell>
          <cell r="F5718" t="str">
            <v>WHEELCHAIR U3 LIGHT/L 33</v>
          </cell>
        </row>
        <row r="5719">
          <cell r="A5719" t="str">
            <v>5583600BLG-C</v>
          </cell>
          <cell r="B5719" t="str">
            <v>5583600BLG-C</v>
          </cell>
          <cell r="C5719" t="str">
            <v>FAUTEUIL ROULANT U3 LIGHT</v>
          </cell>
          <cell r="D5719" t="str">
            <v>/L 36 NOIR</v>
          </cell>
          <cell r="E5719" t="e">
            <v>#N/A</v>
          </cell>
          <cell r="F5719" t="str">
            <v>WHEELCHAIR U3 LIGHT/L 36</v>
          </cell>
        </row>
        <row r="5720">
          <cell r="A5720" t="str">
            <v>5583600G-C</v>
          </cell>
          <cell r="B5720" t="str">
            <v>5583600G-C</v>
          </cell>
          <cell r="C5720" t="str">
            <v>FAUTEUIL ROULANT U3 LIGHT</v>
          </cell>
          <cell r="D5720" t="str">
            <v>/L 36 BLANC</v>
          </cell>
          <cell r="E5720" t="e">
            <v>#N/A</v>
          </cell>
          <cell r="F5720" t="str">
            <v>WHEELCHAIR U3 LIGHT/L 36</v>
          </cell>
        </row>
        <row r="5721">
          <cell r="A5721" t="str">
            <v>5583600GP-C</v>
          </cell>
          <cell r="B5721" t="str">
            <v>5583600GP-C</v>
          </cell>
          <cell r="C5721" t="str">
            <v>FAUTEUIL ROULANT U3 LIGHT</v>
          </cell>
          <cell r="D5721" t="str">
            <v>/L 36 NON PEINT</v>
          </cell>
          <cell r="E5721" t="e">
            <v>#N/A</v>
          </cell>
          <cell r="F5721" t="str">
            <v>WHEELCHAIR U3 LIGHT/L 36</v>
          </cell>
        </row>
        <row r="5722">
          <cell r="A5722" t="str">
            <v>5583900BLG-C</v>
          </cell>
          <cell r="B5722" t="str">
            <v>5583900BLG-C</v>
          </cell>
          <cell r="C5722" t="str">
            <v>FAUTEUIL ROULANT U3 LIGHT</v>
          </cell>
          <cell r="D5722" t="str">
            <v>/L 39 NOIR</v>
          </cell>
          <cell r="E5722" t="e">
            <v>#N/A</v>
          </cell>
          <cell r="F5722" t="str">
            <v>WHEELCHAIR U3 LIGHT/L 39</v>
          </cell>
        </row>
        <row r="5723">
          <cell r="A5723" t="str">
            <v>5583900G-C</v>
          </cell>
          <cell r="B5723" t="str">
            <v>5583900G-C</v>
          </cell>
          <cell r="C5723" t="str">
            <v>FAUTEUIL ROULANT U3 LIGHT</v>
          </cell>
          <cell r="D5723" t="str">
            <v>/L 39 BLANC</v>
          </cell>
          <cell r="E5723" t="e">
            <v>#N/A</v>
          </cell>
          <cell r="F5723" t="str">
            <v>WHEELCHAIR U3 LIGHT/L 39</v>
          </cell>
        </row>
        <row r="5724">
          <cell r="A5724" t="str">
            <v>5583900GP-C</v>
          </cell>
          <cell r="B5724" t="str">
            <v>5583900GP-C</v>
          </cell>
          <cell r="C5724" t="str">
            <v>FAUTEUIL ROULANT U3 LIGHT</v>
          </cell>
          <cell r="D5724" t="str">
            <v>/L 39 NON PEINT</v>
          </cell>
          <cell r="E5724" t="e">
            <v>#N/A</v>
          </cell>
          <cell r="F5724" t="str">
            <v>WHEELCHAIR U3 LIGHT/L 39</v>
          </cell>
        </row>
        <row r="5725">
          <cell r="A5725" t="str">
            <v>5584200BLG-C</v>
          </cell>
          <cell r="B5725" t="str">
            <v>5584200BLG-C</v>
          </cell>
          <cell r="C5725" t="str">
            <v>FAUTEUIL ROULANT U3 LIGHT</v>
          </cell>
          <cell r="D5725" t="str">
            <v>/L 42 NOIR</v>
          </cell>
          <cell r="E5725" t="e">
            <v>#N/A</v>
          </cell>
          <cell r="F5725" t="str">
            <v>WHEELCHAIR U3 LIGHT/L 42</v>
          </cell>
        </row>
        <row r="5726">
          <cell r="A5726" t="str">
            <v>5584200G-C</v>
          </cell>
          <cell r="B5726" t="str">
            <v>5584200G-C</v>
          </cell>
          <cell r="C5726" t="str">
            <v>FAUTEUIL ROULANT U3 LIGHT</v>
          </cell>
          <cell r="D5726" t="str">
            <v>/L 42 BLANC</v>
          </cell>
          <cell r="E5726" t="e">
            <v>#N/A</v>
          </cell>
          <cell r="F5726" t="str">
            <v>WHEELCHAIR U3 LIGHT/L 42</v>
          </cell>
        </row>
        <row r="5727">
          <cell r="A5727" t="str">
            <v>5584200GP-C</v>
          </cell>
          <cell r="B5727" t="str">
            <v>5584200GP-C</v>
          </cell>
          <cell r="C5727" t="str">
            <v>FAUTEUIL ROULANT U3 LIGHT</v>
          </cell>
          <cell r="D5727" t="str">
            <v>/L 42 NON PEINT</v>
          </cell>
          <cell r="E5727" t="e">
            <v>#N/A</v>
          </cell>
          <cell r="F5727" t="str">
            <v>WHEELCHAIR U3 LIGHT/L 42</v>
          </cell>
        </row>
        <row r="5728">
          <cell r="A5728" t="str">
            <v>5584500BLG-C</v>
          </cell>
          <cell r="B5728" t="str">
            <v>5584500BLG-C</v>
          </cell>
          <cell r="C5728" t="str">
            <v>FAUTEUIL ROULANT U3 LIGHT</v>
          </cell>
          <cell r="D5728" t="str">
            <v>/L 45 NOIR</v>
          </cell>
          <cell r="E5728" t="e">
            <v>#N/A</v>
          </cell>
          <cell r="F5728" t="str">
            <v>WHEELCHAIR U3 LIGHT/L 45</v>
          </cell>
        </row>
        <row r="5729">
          <cell r="A5729" t="str">
            <v>5584500G-C</v>
          </cell>
          <cell r="B5729" t="str">
            <v>5584500G-C</v>
          </cell>
          <cell r="C5729" t="str">
            <v>FAUTEUIL ROULANT U3 LIGHT</v>
          </cell>
          <cell r="D5729" t="str">
            <v>/L 45 BLANC</v>
          </cell>
          <cell r="E5729" t="e">
            <v>#N/A</v>
          </cell>
          <cell r="F5729" t="str">
            <v>WHEELCHAIR U3 LIGHT/L 45</v>
          </cell>
        </row>
        <row r="5730">
          <cell r="A5730" t="str">
            <v>5584500GP-C</v>
          </cell>
          <cell r="B5730" t="str">
            <v>5584500GP-C</v>
          </cell>
          <cell r="C5730" t="str">
            <v>FAUTEUIL ROULANT U3 LIGHT</v>
          </cell>
          <cell r="D5730" t="str">
            <v>/L 45 NON PEINT</v>
          </cell>
          <cell r="E5730" t="e">
            <v>#N/A</v>
          </cell>
          <cell r="F5730" t="str">
            <v>WHEELCHAIR U3 LIGHT/L 45</v>
          </cell>
        </row>
        <row r="5731">
          <cell r="A5731" t="str">
            <v>5722420-C</v>
          </cell>
          <cell r="B5731" t="str">
            <v>5722420-C</v>
          </cell>
          <cell r="C5731" t="str">
            <v>PROFONDEUR PERSONNALISÉE</v>
          </cell>
          <cell r="D5731" t="str">
            <v>DU COUSSIN 15-20 L24 H2,5</v>
          </cell>
          <cell r="E5731">
            <v>172.51</v>
          </cell>
          <cell r="F5731" t="str">
            <v>CUSHION CUSTOM DEPTH15-20</v>
          </cell>
        </row>
        <row r="5732">
          <cell r="A5732" t="str">
            <v>5722425-C</v>
          </cell>
          <cell r="B5732" t="str">
            <v>5722425-C</v>
          </cell>
          <cell r="C5732" t="str">
            <v>PROFONDEUR PERSONNALISÉE</v>
          </cell>
          <cell r="D5732" t="str">
            <v>DU COUSSIN 20-25 L24 H2,5</v>
          </cell>
          <cell r="E5732">
            <v>172.51</v>
          </cell>
          <cell r="F5732" t="str">
            <v>CUSHION CUSTOM DEPTH 20-2</v>
          </cell>
        </row>
        <row r="5733">
          <cell r="A5733" t="str">
            <v>5722434C</v>
          </cell>
          <cell r="B5733" t="str">
            <v>5722434C</v>
          </cell>
          <cell r="C5733" t="str">
            <v>HOUSSE COUSSIN PERSO. L25</v>
          </cell>
          <cell r="D5733" t="str">
            <v>-35 L24 H2,5</v>
          </cell>
          <cell r="E5733">
            <v>199</v>
          </cell>
          <cell r="F5733" t="str">
            <v>COVER CUSHION CUST. W25-3</v>
          </cell>
        </row>
        <row r="5734">
          <cell r="A5734" t="str">
            <v>5722434-C</v>
          </cell>
          <cell r="B5734" t="str">
            <v>5722434-C</v>
          </cell>
          <cell r="C5734" t="str">
            <v>PROFONDEUR PERSONNALISÉE</v>
          </cell>
          <cell r="D5734" t="str">
            <v>DU COUSSIN 25-35 L24 H2,5</v>
          </cell>
          <cell r="E5734">
            <v>172.51</v>
          </cell>
          <cell r="F5734" t="str">
            <v>CUSHION CUSTOM DEPTH25-35</v>
          </cell>
        </row>
        <row r="5735">
          <cell r="A5735" t="str">
            <v>5722434C-C</v>
          </cell>
          <cell r="B5735" t="str">
            <v>5722434C-C</v>
          </cell>
          <cell r="C5735" t="str">
            <v>HOUSSE COUSSIN PERSO. L25</v>
          </cell>
          <cell r="D5735" t="str">
            <v>-35 L24 H2,5</v>
          </cell>
          <cell r="E5735">
            <v>172.51</v>
          </cell>
          <cell r="F5735" t="str">
            <v>COVER CUSHION CUST. W25-3</v>
          </cell>
        </row>
        <row r="5736">
          <cell r="A5736" t="str">
            <v>5722720-C</v>
          </cell>
          <cell r="B5736" t="str">
            <v>5722720-C</v>
          </cell>
          <cell r="C5736" t="str">
            <v>PROFONDEUR PERSONNALISÉE</v>
          </cell>
          <cell r="D5736" t="str">
            <v>DU COUSSIN 15-20 L27 H2,5</v>
          </cell>
          <cell r="E5736">
            <v>172.51</v>
          </cell>
          <cell r="F5736" t="str">
            <v>CUSHION CUSTOM DEPTH 15-2</v>
          </cell>
        </row>
        <row r="5737">
          <cell r="A5737" t="str">
            <v>5722725-C</v>
          </cell>
          <cell r="B5737" t="str">
            <v>5722725-C</v>
          </cell>
          <cell r="C5737" t="str">
            <v>PROFONDEUR PERSONNALISÉE</v>
          </cell>
          <cell r="D5737" t="str">
            <v>DU COUSSIN 20-25 L27 H2,5</v>
          </cell>
          <cell r="E5737">
            <v>172.51</v>
          </cell>
          <cell r="F5737" t="str">
            <v>CUSHION CUSTOM DEPTH20-25</v>
          </cell>
        </row>
        <row r="5738">
          <cell r="A5738" t="str">
            <v>5722734-C</v>
          </cell>
          <cell r="B5738" t="str">
            <v>5722734-C</v>
          </cell>
          <cell r="C5738" t="str">
            <v>PROFONDEUR PERSONNALISÉE</v>
          </cell>
          <cell r="D5738" t="str">
            <v>DU COUSSIN 25-35 L27 H2,5</v>
          </cell>
          <cell r="E5738">
            <v>172.51</v>
          </cell>
          <cell r="F5738" t="str">
            <v>CUSHION CUSTOM DEPTH25-35</v>
          </cell>
        </row>
        <row r="5739">
          <cell r="A5739" t="str">
            <v>5723034-C</v>
          </cell>
          <cell r="B5739" t="str">
            <v>5723034-C</v>
          </cell>
          <cell r="C5739" t="str">
            <v>PROFONDEUR PERSONNALISÉE</v>
          </cell>
          <cell r="D5739" t="str">
            <v>DU COUSSIN 25-35 L30 H2,5</v>
          </cell>
          <cell r="E5739">
            <v>172.51</v>
          </cell>
          <cell r="F5739" t="str">
            <v>CUSHION CUSTOM DEPTH25-35</v>
          </cell>
        </row>
        <row r="5740">
          <cell r="A5740" t="str">
            <v>5723334-C</v>
          </cell>
          <cell r="B5740" t="str">
            <v>5723334-C</v>
          </cell>
          <cell r="C5740" t="str">
            <v>PROFONDEUR PERSONNALISÉE</v>
          </cell>
          <cell r="D5740" t="str">
            <v>DU COUSSIN 25-35 L33 H2,5</v>
          </cell>
          <cell r="E5740">
            <v>172.51</v>
          </cell>
          <cell r="F5740" t="str">
            <v>CUSHION CUSTOM DEPTH25-35</v>
          </cell>
        </row>
        <row r="5741">
          <cell r="A5741" t="str">
            <v>5723335C</v>
          </cell>
          <cell r="B5741" t="str">
            <v>5723335C</v>
          </cell>
          <cell r="C5741" t="str">
            <v>COUSSIN S3 L33 2,5 CM HOU</v>
          </cell>
          <cell r="D5741" t="str">
            <v>SSE COURTE</v>
          </cell>
          <cell r="E5741">
            <v>199</v>
          </cell>
          <cell r="F5741" t="str">
            <v>CUSHION S3 W33 2,5CM SHOR</v>
          </cell>
        </row>
        <row r="5742">
          <cell r="A5742" t="str">
            <v>5723335-C</v>
          </cell>
          <cell r="B5742" t="str">
            <v>5723335-C</v>
          </cell>
          <cell r="C5742" t="str">
            <v>COUSSIN S3 33 2,5 COURT</v>
          </cell>
          <cell r="D5742" t="str">
            <v xml:space="preserve"> </v>
          </cell>
          <cell r="E5742">
            <v>172.51</v>
          </cell>
          <cell r="F5742" t="str">
            <v>CUSHION S3 33 2,5 SHORT</v>
          </cell>
        </row>
        <row r="5743">
          <cell r="A5743" t="str">
            <v>5723335C-C</v>
          </cell>
          <cell r="B5743" t="str">
            <v>5723335C-C</v>
          </cell>
          <cell r="C5743" t="str">
            <v>COUSSIN S3 L33 2,5 CM HOU</v>
          </cell>
          <cell r="D5743" t="str">
            <v>SSE COURTE</v>
          </cell>
          <cell r="E5743">
            <v>172.51</v>
          </cell>
          <cell r="F5743" t="str">
            <v>CUSHION S3 W33 2,5CM SHOR</v>
          </cell>
        </row>
        <row r="5744">
          <cell r="A5744" t="str">
            <v>5723340C</v>
          </cell>
          <cell r="B5744" t="str">
            <v>5723340C</v>
          </cell>
          <cell r="C5744" t="str">
            <v>COUSSIN S3 L33 2,5 CM HOU</v>
          </cell>
          <cell r="D5744" t="str">
            <v>SSE STANDARD</v>
          </cell>
          <cell r="E5744">
            <v>199</v>
          </cell>
          <cell r="F5744" t="str">
            <v>CUSHION S3 W33 2,5CM STD</v>
          </cell>
        </row>
        <row r="5745">
          <cell r="A5745" t="str">
            <v>5723340-C</v>
          </cell>
          <cell r="B5745" t="str">
            <v>5723340-C</v>
          </cell>
          <cell r="C5745" t="str">
            <v>COUSSIN S3 33 2,5 STD</v>
          </cell>
          <cell r="D5745" t="str">
            <v xml:space="preserve"> </v>
          </cell>
          <cell r="E5745">
            <v>172.51</v>
          </cell>
          <cell r="F5745" t="str">
            <v>CUSHION S3 33 2,5 STD</v>
          </cell>
        </row>
        <row r="5746">
          <cell r="A5746" t="str">
            <v>5723340C-C</v>
          </cell>
          <cell r="B5746" t="str">
            <v>5723340C-C</v>
          </cell>
          <cell r="C5746" t="str">
            <v>COUSSIN S3 L33 2,5 CM HOU</v>
          </cell>
          <cell r="D5746" t="str">
            <v>SSE STANDARD</v>
          </cell>
          <cell r="E5746">
            <v>172.51</v>
          </cell>
          <cell r="F5746" t="str">
            <v>CUSHION S3 W33 2,5CM STD</v>
          </cell>
        </row>
        <row r="5747">
          <cell r="A5747" t="str">
            <v>5723635C</v>
          </cell>
          <cell r="B5747" t="str">
            <v>5723635C</v>
          </cell>
          <cell r="C5747" t="str">
            <v>COUSSIN S3 L36 2,5 CM HOU</v>
          </cell>
          <cell r="D5747" t="str">
            <v>SSE COURTE</v>
          </cell>
          <cell r="E5747">
            <v>199</v>
          </cell>
          <cell r="F5747" t="str">
            <v>CUSHION S3 W36 2,5CM SHOR</v>
          </cell>
        </row>
        <row r="5748">
          <cell r="A5748" t="str">
            <v>5723635-C</v>
          </cell>
          <cell r="B5748" t="str">
            <v>5723635-C</v>
          </cell>
          <cell r="C5748" t="str">
            <v>COUSSIN S3 36 2,5 COURT</v>
          </cell>
          <cell r="D5748" t="str">
            <v xml:space="preserve"> </v>
          </cell>
          <cell r="E5748">
            <v>172.51</v>
          </cell>
          <cell r="F5748" t="str">
            <v>CUSHION S3 36 2,5 SHORT</v>
          </cell>
        </row>
        <row r="5749">
          <cell r="A5749" t="str">
            <v>5723635C-C</v>
          </cell>
          <cell r="B5749" t="str">
            <v>5723635C-C</v>
          </cell>
          <cell r="C5749" t="str">
            <v>COUSSIN S3 L36 2,5 CM HOU</v>
          </cell>
          <cell r="D5749" t="str">
            <v>SSE COURTE</v>
          </cell>
          <cell r="E5749">
            <v>172.51</v>
          </cell>
          <cell r="F5749" t="str">
            <v>CUSHION S3 W36 2,5CM SHOR</v>
          </cell>
        </row>
        <row r="5750">
          <cell r="A5750" t="str">
            <v>5723640C</v>
          </cell>
          <cell r="B5750" t="str">
            <v>5723640C</v>
          </cell>
          <cell r="C5750" t="str">
            <v>COUSSIN S3 L36 2,5 CM HOU</v>
          </cell>
          <cell r="D5750" t="str">
            <v>SSE STANDARD</v>
          </cell>
          <cell r="E5750">
            <v>199</v>
          </cell>
          <cell r="F5750" t="str">
            <v>CUSHION S3 W36 2,5CM STD</v>
          </cell>
        </row>
        <row r="5751">
          <cell r="A5751" t="str">
            <v>5723640-C</v>
          </cell>
          <cell r="B5751" t="str">
            <v>5723640-C</v>
          </cell>
          <cell r="C5751" t="str">
            <v>COUSSIN S3 36 2,5 STD</v>
          </cell>
          <cell r="D5751" t="str">
            <v xml:space="preserve"> </v>
          </cell>
          <cell r="E5751">
            <v>172.51</v>
          </cell>
          <cell r="F5751" t="str">
            <v>CUSHION S3 36 2,5 STD</v>
          </cell>
        </row>
        <row r="5752">
          <cell r="A5752" t="str">
            <v>5723640C-C</v>
          </cell>
          <cell r="B5752" t="str">
            <v>5723640C-C</v>
          </cell>
          <cell r="C5752" t="str">
            <v>COUSSIN S3 L36 2,5 CM HOU</v>
          </cell>
          <cell r="D5752" t="str">
            <v>SSE STANDARD</v>
          </cell>
          <cell r="E5752">
            <v>172.51</v>
          </cell>
          <cell r="F5752" t="str">
            <v>CUSHION S3 W36 2,5CM STD</v>
          </cell>
        </row>
        <row r="5753">
          <cell r="A5753" t="str">
            <v>5723935C</v>
          </cell>
          <cell r="B5753" t="str">
            <v>5723935C</v>
          </cell>
          <cell r="C5753" t="str">
            <v>COUSSIN S3 L39 2,5 CM HOU</v>
          </cell>
          <cell r="D5753" t="str">
            <v>SSE COURTE</v>
          </cell>
          <cell r="E5753">
            <v>199</v>
          </cell>
          <cell r="F5753" t="str">
            <v>CUSHION S3 W39 2,5CM SHOR</v>
          </cell>
        </row>
        <row r="5754">
          <cell r="A5754" t="str">
            <v>5723935-C</v>
          </cell>
          <cell r="B5754" t="str">
            <v>5723935-C</v>
          </cell>
          <cell r="C5754" t="str">
            <v>COUSSIN S3 39 2,5 COURT</v>
          </cell>
          <cell r="D5754" t="str">
            <v xml:space="preserve"> </v>
          </cell>
          <cell r="E5754">
            <v>172.51</v>
          </cell>
          <cell r="F5754" t="str">
            <v>CUSHION S3 39 2,5 SHORT</v>
          </cell>
        </row>
        <row r="5755">
          <cell r="A5755" t="str">
            <v>5723935C-C</v>
          </cell>
          <cell r="B5755" t="str">
            <v>5723935C-C</v>
          </cell>
          <cell r="C5755" t="str">
            <v>COUSSIN S3 L39 2,5 CM HOU</v>
          </cell>
          <cell r="D5755" t="str">
            <v>SSE COURTE</v>
          </cell>
          <cell r="E5755">
            <v>172.51</v>
          </cell>
          <cell r="F5755" t="str">
            <v>CUSHION S3 W39 2,5CM SHOR</v>
          </cell>
        </row>
        <row r="5756">
          <cell r="A5756" t="str">
            <v>5723940C</v>
          </cell>
          <cell r="B5756" t="str">
            <v>5723940C</v>
          </cell>
          <cell r="C5756" t="str">
            <v>COUSSIN S3 L39 2,5 CM HOU</v>
          </cell>
          <cell r="D5756" t="str">
            <v>SSE STANDARD</v>
          </cell>
          <cell r="E5756">
            <v>199</v>
          </cell>
          <cell r="F5756" t="str">
            <v>CUSHION S3 W39 2,5CM STD</v>
          </cell>
        </row>
        <row r="5757">
          <cell r="A5757" t="str">
            <v>5723940-C</v>
          </cell>
          <cell r="B5757" t="str">
            <v>5723940-C</v>
          </cell>
          <cell r="C5757" t="str">
            <v>COUSSIN S3 39 2,5 STD</v>
          </cell>
          <cell r="D5757" t="str">
            <v xml:space="preserve"> </v>
          </cell>
          <cell r="E5757">
            <v>172.51</v>
          </cell>
          <cell r="F5757" t="str">
            <v>CUSHION S3 39 2,5 STD</v>
          </cell>
        </row>
        <row r="5758">
          <cell r="A5758" t="str">
            <v>5723940C-C</v>
          </cell>
          <cell r="B5758" t="str">
            <v>5723940C-C</v>
          </cell>
          <cell r="C5758" t="str">
            <v>COUSSIN S3 L39 2,5 CM HOU</v>
          </cell>
          <cell r="D5758" t="str">
            <v>SSE STANDARD</v>
          </cell>
          <cell r="E5758">
            <v>172.51</v>
          </cell>
          <cell r="F5758" t="str">
            <v>CUSHION S3 W39 2,5CM STD</v>
          </cell>
        </row>
        <row r="5759">
          <cell r="A5759" t="str">
            <v>5724235C</v>
          </cell>
          <cell r="B5759" t="str">
            <v>5724235C</v>
          </cell>
          <cell r="C5759" t="str">
            <v>COUSSIN S3 L42 2,5 CM HOU</v>
          </cell>
          <cell r="D5759" t="str">
            <v>SSE COURTE</v>
          </cell>
          <cell r="E5759">
            <v>199</v>
          </cell>
          <cell r="F5759" t="str">
            <v>CUSHION S3 W42 2,5CM SHOR</v>
          </cell>
        </row>
        <row r="5760">
          <cell r="A5760" t="str">
            <v>5724235-C</v>
          </cell>
          <cell r="B5760" t="str">
            <v>5724235-C</v>
          </cell>
          <cell r="C5760" t="str">
            <v>COUSSIN S3 42 2,5 COURT</v>
          </cell>
          <cell r="D5760" t="str">
            <v xml:space="preserve"> </v>
          </cell>
          <cell r="E5760">
            <v>172.51</v>
          </cell>
          <cell r="F5760" t="str">
            <v>CUSHION S3 42 2,5 SHORT</v>
          </cell>
        </row>
        <row r="5761">
          <cell r="A5761" t="str">
            <v>5724235C-C</v>
          </cell>
          <cell r="B5761" t="str">
            <v>5724235C-C</v>
          </cell>
          <cell r="C5761" t="str">
            <v>COUSSIN S3 L42 2,5 CM HOU</v>
          </cell>
          <cell r="D5761" t="str">
            <v>SSE COURTE</v>
          </cell>
          <cell r="E5761">
            <v>172.51</v>
          </cell>
          <cell r="F5761" t="str">
            <v>CUSHION S3 W42 2,5CM SHOR</v>
          </cell>
        </row>
        <row r="5762">
          <cell r="A5762" t="str">
            <v>5724240C</v>
          </cell>
          <cell r="B5762" t="str">
            <v>5724240C</v>
          </cell>
          <cell r="C5762" t="str">
            <v>COUSSIN S3 L42 2,5 CM HOU</v>
          </cell>
          <cell r="D5762" t="str">
            <v>SSE STANDARD</v>
          </cell>
          <cell r="E5762">
            <v>199</v>
          </cell>
          <cell r="F5762" t="str">
            <v>CUSHION S3 W42 2,5CM STD</v>
          </cell>
        </row>
        <row r="5763">
          <cell r="A5763" t="str">
            <v>5724240-C</v>
          </cell>
          <cell r="B5763" t="str">
            <v>5724240-C</v>
          </cell>
          <cell r="C5763" t="str">
            <v>COUSSIN S3 42 2,5 STD</v>
          </cell>
          <cell r="D5763" t="str">
            <v xml:space="preserve"> </v>
          </cell>
          <cell r="E5763">
            <v>172.51</v>
          </cell>
          <cell r="F5763" t="str">
            <v>CUSHION S3 42 2,5 STD</v>
          </cell>
        </row>
        <row r="5764">
          <cell r="A5764" t="str">
            <v>5724240C-C</v>
          </cell>
          <cell r="B5764" t="str">
            <v>5724240C-C</v>
          </cell>
          <cell r="C5764" t="str">
            <v>COUSSIN S3 L42 2,5 CM HOU</v>
          </cell>
          <cell r="D5764" t="str">
            <v>SSE STANDARD</v>
          </cell>
          <cell r="E5764">
            <v>172.51</v>
          </cell>
          <cell r="F5764" t="str">
            <v>CUSHION S3 W42 2,5CM STD</v>
          </cell>
        </row>
        <row r="5765">
          <cell r="A5765" t="str">
            <v>5724535C</v>
          </cell>
          <cell r="B5765" t="str">
            <v>5724535C</v>
          </cell>
          <cell r="C5765" t="str">
            <v>COUSSIN S3 L45 2,5 CM HOU</v>
          </cell>
          <cell r="D5765" t="str">
            <v>SSE COURTE</v>
          </cell>
          <cell r="E5765">
            <v>199</v>
          </cell>
          <cell r="F5765" t="str">
            <v>CUSHION S3 W45 2,5CM SHOR</v>
          </cell>
        </row>
        <row r="5766">
          <cell r="A5766" t="str">
            <v>5724535-C</v>
          </cell>
          <cell r="B5766" t="str">
            <v>5724535-C</v>
          </cell>
          <cell r="C5766" t="str">
            <v>COUSSIN S3 45 2,5 COURT</v>
          </cell>
          <cell r="D5766" t="str">
            <v xml:space="preserve"> </v>
          </cell>
          <cell r="E5766">
            <v>172.51</v>
          </cell>
          <cell r="F5766" t="str">
            <v>CUSHION S3 45 2,5 SHORT</v>
          </cell>
        </row>
        <row r="5767">
          <cell r="A5767" t="str">
            <v>5724535C-C</v>
          </cell>
          <cell r="B5767" t="str">
            <v>5724535C-C</v>
          </cell>
          <cell r="C5767" t="str">
            <v>COUSSIN S3 L45 2,5 CM HOU</v>
          </cell>
          <cell r="D5767" t="str">
            <v>SSE COURTE</v>
          </cell>
          <cell r="E5767">
            <v>172.51</v>
          </cell>
          <cell r="F5767" t="str">
            <v>CUSHION S3 W45 2,5CM SHOR</v>
          </cell>
        </row>
        <row r="5768">
          <cell r="A5768" t="str">
            <v>5724540C</v>
          </cell>
          <cell r="B5768" t="str">
            <v>5724540C</v>
          </cell>
          <cell r="C5768" t="str">
            <v>COUSSIN S3 L45 2,5 CM HOU</v>
          </cell>
          <cell r="D5768" t="str">
            <v>SSE STANDARD</v>
          </cell>
          <cell r="E5768">
            <v>199</v>
          </cell>
          <cell r="F5768" t="str">
            <v>CUSHION S3 W45 2,5CM STD</v>
          </cell>
        </row>
        <row r="5769">
          <cell r="A5769" t="str">
            <v>5724540-C</v>
          </cell>
          <cell r="B5769" t="str">
            <v>5724540-C</v>
          </cell>
          <cell r="C5769" t="str">
            <v>COUSSIN S3 45 2,5 STD</v>
          </cell>
          <cell r="D5769" t="str">
            <v xml:space="preserve"> </v>
          </cell>
          <cell r="E5769">
            <v>172.51</v>
          </cell>
          <cell r="F5769" t="str">
            <v>CUSHION S3 45 2,5 STD</v>
          </cell>
        </row>
        <row r="5770">
          <cell r="A5770" t="str">
            <v>5724540C-C</v>
          </cell>
          <cell r="B5770" t="str">
            <v>5724540C-C</v>
          </cell>
          <cell r="C5770" t="str">
            <v>COUSSIN S3 L45 2,5 CM HOU</v>
          </cell>
          <cell r="D5770" t="str">
            <v>SSE STANDARD</v>
          </cell>
          <cell r="E5770">
            <v>172.51</v>
          </cell>
          <cell r="F5770" t="str">
            <v>CUSHION S3 W45 2,5CM STD</v>
          </cell>
        </row>
        <row r="5771">
          <cell r="A5771" t="str">
            <v>5724840C</v>
          </cell>
          <cell r="B5771" t="str">
            <v>5724840C</v>
          </cell>
          <cell r="C5771" t="str">
            <v>COUSSIN S3 L48 2,5 CM HOU</v>
          </cell>
          <cell r="D5771" t="str">
            <v>SSE STANDARD</v>
          </cell>
          <cell r="E5771">
            <v>199</v>
          </cell>
          <cell r="F5771" t="str">
            <v>CUSHION S3 W48 2,5CM STD</v>
          </cell>
        </row>
        <row r="5772">
          <cell r="A5772" t="str">
            <v>5724840-C</v>
          </cell>
          <cell r="B5772" t="str">
            <v>5724840-C</v>
          </cell>
          <cell r="C5772" t="str">
            <v>COUSSIN S3 48 2,5 STD</v>
          </cell>
          <cell r="D5772" t="str">
            <v xml:space="preserve"> </v>
          </cell>
          <cell r="E5772">
            <v>172.51</v>
          </cell>
          <cell r="F5772" t="str">
            <v>CUSHION S3 48 2,5 STD</v>
          </cell>
        </row>
        <row r="5773">
          <cell r="A5773" t="str">
            <v>5724840C-C</v>
          </cell>
          <cell r="B5773" t="str">
            <v>5724840C-C</v>
          </cell>
          <cell r="C5773" t="str">
            <v>COUSSIN S3 L48 2,5 CM HOU</v>
          </cell>
          <cell r="D5773" t="str">
            <v>SSE STANDARD</v>
          </cell>
          <cell r="E5773">
            <v>172.51</v>
          </cell>
          <cell r="F5773" t="str">
            <v>CUSHION S3 W48 2,5CM STD</v>
          </cell>
        </row>
        <row r="5774">
          <cell r="A5774" t="str">
            <v>5725035C</v>
          </cell>
          <cell r="B5774" t="str">
            <v>5725035C</v>
          </cell>
          <cell r="C5774" t="str">
            <v>COUSSIN S3 L50 2,5 CM HOU</v>
          </cell>
          <cell r="D5774" t="str">
            <v>SSE COURTE</v>
          </cell>
          <cell r="E5774">
            <v>199</v>
          </cell>
          <cell r="F5774" t="str">
            <v>CUSHION S3 W50 2,5CM SHOR</v>
          </cell>
        </row>
        <row r="5775">
          <cell r="A5775" t="str">
            <v>5725035C-C</v>
          </cell>
          <cell r="B5775" t="str">
            <v>5725035C-C</v>
          </cell>
          <cell r="C5775" t="str">
            <v>COUSSIN S3 L50 2,5 CM HOU</v>
          </cell>
          <cell r="D5775" t="str">
            <v>SSE COURTE</v>
          </cell>
          <cell r="E5775">
            <v>172.51</v>
          </cell>
          <cell r="F5775" t="str">
            <v>CUSHION S3 W50 2,5CM SHOR</v>
          </cell>
        </row>
        <row r="5776">
          <cell r="A5776" t="str">
            <v>5725040C</v>
          </cell>
          <cell r="B5776" t="str">
            <v>5725040C</v>
          </cell>
          <cell r="C5776" t="str">
            <v>COUSSIN S3 L50 2,5 CM HOU</v>
          </cell>
          <cell r="D5776" t="str">
            <v>SSE STANDARD</v>
          </cell>
          <cell r="E5776">
            <v>199</v>
          </cell>
          <cell r="F5776" t="str">
            <v>CUSHION S3 W50 2,5CM STD</v>
          </cell>
        </row>
        <row r="5777">
          <cell r="A5777" t="str">
            <v>5725040C-C</v>
          </cell>
          <cell r="B5777" t="str">
            <v>5725040C-C</v>
          </cell>
          <cell r="C5777" t="str">
            <v>COUSSIN S3 L50 2,5 CM HOU</v>
          </cell>
          <cell r="D5777" t="str">
            <v>SSE STANDARD</v>
          </cell>
          <cell r="E5777">
            <v>172.51</v>
          </cell>
          <cell r="F5777" t="str">
            <v>CUSHION S3 W50 2,5CM STD</v>
          </cell>
        </row>
        <row r="5778">
          <cell r="A5778" t="str">
            <v>5752420-C</v>
          </cell>
          <cell r="B5778" t="str">
            <v>5752420-C</v>
          </cell>
          <cell r="C5778" t="str">
            <v>PROFONDEUR PERSONNALISÉE</v>
          </cell>
          <cell r="D5778" t="str">
            <v>DU COUSSIN 15-20 L24 H5</v>
          </cell>
          <cell r="E5778">
            <v>172.51</v>
          </cell>
          <cell r="F5778" t="str">
            <v>CUSHION CUSTOM DEPTH15-20</v>
          </cell>
        </row>
        <row r="5779">
          <cell r="A5779" t="str">
            <v>5752425-C</v>
          </cell>
          <cell r="B5779" t="str">
            <v>5752425-C</v>
          </cell>
          <cell r="C5779" t="str">
            <v>PROFONDEUR PERSONNALISÉE</v>
          </cell>
          <cell r="D5779" t="str">
            <v>DU COUSSIN 20-25 L24 H5</v>
          </cell>
          <cell r="E5779">
            <v>172.51</v>
          </cell>
          <cell r="F5779" t="str">
            <v>CUSHION CUSTOM DEPTH20-25</v>
          </cell>
        </row>
        <row r="5780">
          <cell r="A5780" t="str">
            <v>5752434-C</v>
          </cell>
          <cell r="B5780" t="str">
            <v>5752434-C</v>
          </cell>
          <cell r="C5780" t="str">
            <v>PROFONDEUR PERSONNALISÉE</v>
          </cell>
          <cell r="D5780" t="str">
            <v>DU COUSSIN 25-35 L24 H5,0</v>
          </cell>
          <cell r="E5780">
            <v>172.51</v>
          </cell>
          <cell r="F5780" t="str">
            <v>CUSHION CUSTOM DEPTH25-35</v>
          </cell>
        </row>
        <row r="5781">
          <cell r="A5781" t="str">
            <v>5752720-C</v>
          </cell>
          <cell r="B5781" t="str">
            <v>5752720-C</v>
          </cell>
          <cell r="C5781" t="str">
            <v>PROFONDEUR PERSONNALISÉE</v>
          </cell>
          <cell r="D5781" t="str">
            <v>DU COUSSIN 15-20 L27 H5</v>
          </cell>
          <cell r="E5781">
            <v>172.51</v>
          </cell>
          <cell r="F5781" t="str">
            <v>CUSHION CUSTOM DEPTH15-20</v>
          </cell>
        </row>
        <row r="5782">
          <cell r="A5782" t="str">
            <v>5752725-C</v>
          </cell>
          <cell r="B5782" t="str">
            <v>5752725-C</v>
          </cell>
          <cell r="C5782" t="str">
            <v>PROFONDEUR PERSONNALISÉE</v>
          </cell>
          <cell r="D5782" t="str">
            <v>DU COUSSIN 20-25 L27 H5</v>
          </cell>
          <cell r="E5782">
            <v>172.51</v>
          </cell>
          <cell r="F5782" t="str">
            <v>CUSHION CUSTOM DEPTH20-25</v>
          </cell>
        </row>
        <row r="5783">
          <cell r="A5783" t="str">
            <v>5752734-C</v>
          </cell>
          <cell r="B5783" t="str">
            <v>5752734-C</v>
          </cell>
          <cell r="C5783" t="str">
            <v>PROFONDEUR PERSONNALISÉE</v>
          </cell>
          <cell r="D5783" t="str">
            <v>DU COUSSIN 25-35 L27 H5</v>
          </cell>
          <cell r="E5783">
            <v>172.51</v>
          </cell>
          <cell r="F5783" t="str">
            <v>CUSHION CUSTOM DEPTH25-35</v>
          </cell>
        </row>
        <row r="5784">
          <cell r="A5784" t="str">
            <v>5753034-C</v>
          </cell>
          <cell r="B5784" t="str">
            <v>5753034-C</v>
          </cell>
          <cell r="C5784" t="str">
            <v>PROFONDEUR PERSONNALISÉE</v>
          </cell>
          <cell r="D5784" t="str">
            <v>DU COUSSIN 25-35 L30 H5</v>
          </cell>
          <cell r="E5784">
            <v>172.51</v>
          </cell>
          <cell r="F5784" t="str">
            <v>CUSHION CUSTOM DEPTH 25-3</v>
          </cell>
        </row>
        <row r="5785">
          <cell r="A5785" t="str">
            <v>5753334-C</v>
          </cell>
          <cell r="B5785" t="str">
            <v>5753334-C</v>
          </cell>
          <cell r="C5785" t="str">
            <v>PROFONDEUR PERSONNALISÉE</v>
          </cell>
          <cell r="D5785" t="str">
            <v>DU COUSSIN P25-35 L33 H5</v>
          </cell>
          <cell r="E5785">
            <v>172.51</v>
          </cell>
          <cell r="F5785" t="str">
            <v>CUSHION CUSTOM DEPTH D25-</v>
          </cell>
        </row>
        <row r="5786">
          <cell r="A5786" t="str">
            <v>5753335C</v>
          </cell>
          <cell r="B5786" t="str">
            <v>5753335C</v>
          </cell>
          <cell r="C5786" t="str">
            <v>COUSSIN S3 L33 5 CM HOUSS</v>
          </cell>
          <cell r="D5786" t="str">
            <v>E COURTE</v>
          </cell>
          <cell r="E5786">
            <v>199</v>
          </cell>
          <cell r="F5786" t="str">
            <v>CUSHION S3 W33 5CM SHORT</v>
          </cell>
        </row>
        <row r="5787">
          <cell r="A5787" t="str">
            <v>5753335-C</v>
          </cell>
          <cell r="B5787" t="str">
            <v>5753335-C</v>
          </cell>
          <cell r="C5787" t="str">
            <v>COUSSIN S3 33 5 COURT</v>
          </cell>
          <cell r="D5787" t="str">
            <v xml:space="preserve"> </v>
          </cell>
          <cell r="E5787">
            <v>172.51</v>
          </cell>
          <cell r="F5787" t="str">
            <v>CUSHION S3 33 5 SHORT</v>
          </cell>
        </row>
        <row r="5788">
          <cell r="A5788" t="str">
            <v>5753335C-C</v>
          </cell>
          <cell r="B5788" t="str">
            <v>5753335C-C</v>
          </cell>
          <cell r="C5788" t="str">
            <v>COUSSIN S3 L33 5 CM HOUSS</v>
          </cell>
          <cell r="D5788" t="str">
            <v>E COURTE</v>
          </cell>
          <cell r="E5788">
            <v>172.51</v>
          </cell>
          <cell r="F5788" t="str">
            <v>CUSHION S3 W33 5CM SHORT</v>
          </cell>
        </row>
        <row r="5789">
          <cell r="A5789" t="str">
            <v>5753340C</v>
          </cell>
          <cell r="B5789" t="str">
            <v>5753340C</v>
          </cell>
          <cell r="C5789" t="str">
            <v>COUSSIN S3 L33 5 CM HOUSS</v>
          </cell>
          <cell r="D5789" t="str">
            <v>E STD</v>
          </cell>
          <cell r="E5789">
            <v>199</v>
          </cell>
          <cell r="F5789" t="str">
            <v>CUSHION S3 W33 5CM STD CO</v>
          </cell>
        </row>
        <row r="5790">
          <cell r="A5790" t="str">
            <v>5753340-C</v>
          </cell>
          <cell r="B5790" t="str">
            <v>5753340-C</v>
          </cell>
          <cell r="C5790" t="str">
            <v>COUSSIN S3 33 5 STD</v>
          </cell>
          <cell r="D5790" t="str">
            <v xml:space="preserve"> </v>
          </cell>
          <cell r="E5790">
            <v>172.51</v>
          </cell>
          <cell r="F5790" t="str">
            <v>CUSHION S3 33 5 STD</v>
          </cell>
        </row>
        <row r="5791">
          <cell r="A5791" t="str">
            <v>5753340C-C</v>
          </cell>
          <cell r="B5791" t="str">
            <v>5753340C-C</v>
          </cell>
          <cell r="C5791" t="str">
            <v>COUSSIN S3 L33 5 CM HOUSS</v>
          </cell>
          <cell r="D5791" t="str">
            <v>E STD</v>
          </cell>
          <cell r="E5791">
            <v>172.51</v>
          </cell>
          <cell r="F5791" t="str">
            <v>CUSHION S3 W33 5CM STD CO</v>
          </cell>
        </row>
        <row r="5792">
          <cell r="A5792" t="str">
            <v>5753635C</v>
          </cell>
          <cell r="B5792" t="str">
            <v>5753635C</v>
          </cell>
          <cell r="C5792" t="str">
            <v>COUSSIN S3 L36 5 CM HOUSS</v>
          </cell>
          <cell r="D5792" t="str">
            <v>E COURTE</v>
          </cell>
          <cell r="E5792">
            <v>199</v>
          </cell>
          <cell r="F5792" t="str">
            <v>CUSHION S3 W36 5CM SHORT</v>
          </cell>
        </row>
        <row r="5793">
          <cell r="A5793" t="str">
            <v>5753635-C</v>
          </cell>
          <cell r="B5793" t="str">
            <v>5753635-C</v>
          </cell>
          <cell r="C5793" t="str">
            <v>COUSSIN S3 36 5 COURT</v>
          </cell>
          <cell r="D5793" t="str">
            <v xml:space="preserve"> </v>
          </cell>
          <cell r="E5793">
            <v>172.51</v>
          </cell>
          <cell r="F5793" t="str">
            <v>CUSHION S3 36 5 SHORT</v>
          </cell>
        </row>
        <row r="5794">
          <cell r="A5794" t="str">
            <v>5753635C-C</v>
          </cell>
          <cell r="B5794" t="str">
            <v>5753635C-C</v>
          </cell>
          <cell r="C5794" t="str">
            <v>COUSSIN S3 L36 5 CM HOUSS</v>
          </cell>
          <cell r="D5794" t="str">
            <v>E COURTE</v>
          </cell>
          <cell r="E5794">
            <v>172.51</v>
          </cell>
          <cell r="F5794" t="str">
            <v>CUSHION S3 W36 5CM SHORT</v>
          </cell>
        </row>
        <row r="5795">
          <cell r="A5795" t="str">
            <v>5753640C</v>
          </cell>
          <cell r="B5795" t="str">
            <v>5753640C</v>
          </cell>
          <cell r="C5795" t="str">
            <v>COUSSIN S3 L36 5 CM HOUSS</v>
          </cell>
          <cell r="D5795" t="str">
            <v>E STD</v>
          </cell>
          <cell r="E5795">
            <v>199</v>
          </cell>
          <cell r="F5795" t="str">
            <v>CUSHION S3 W36 5CM STD CO</v>
          </cell>
        </row>
        <row r="5796">
          <cell r="A5796" t="str">
            <v>5753640-C</v>
          </cell>
          <cell r="B5796" t="str">
            <v>5753640-C</v>
          </cell>
          <cell r="C5796" t="str">
            <v>COUSSIN S3 36 5 STD</v>
          </cell>
          <cell r="D5796" t="str">
            <v xml:space="preserve"> </v>
          </cell>
          <cell r="E5796">
            <v>172.51</v>
          </cell>
          <cell r="F5796" t="str">
            <v>CUSHION S3 36 5 STD</v>
          </cell>
        </row>
        <row r="5797">
          <cell r="A5797" t="str">
            <v>5753640C-C</v>
          </cell>
          <cell r="B5797" t="str">
            <v>5753640C-C</v>
          </cell>
          <cell r="C5797" t="str">
            <v>COUSSIN S3 L36 5 CM HOUSS</v>
          </cell>
          <cell r="D5797" t="str">
            <v>E STD</v>
          </cell>
          <cell r="E5797">
            <v>172.51</v>
          </cell>
          <cell r="F5797" t="str">
            <v>CUSHION S3 W36 5CM STD CO</v>
          </cell>
        </row>
        <row r="5798">
          <cell r="A5798" t="str">
            <v>5753935C</v>
          </cell>
          <cell r="B5798" t="str">
            <v>5753935C</v>
          </cell>
          <cell r="C5798" t="str">
            <v>COUSSIN S3 L39 5 CM HOUSS</v>
          </cell>
          <cell r="D5798" t="str">
            <v>E COURTE</v>
          </cell>
          <cell r="E5798">
            <v>199</v>
          </cell>
          <cell r="F5798" t="str">
            <v>CUSHION S3 W39 5CM SHORT</v>
          </cell>
        </row>
        <row r="5799">
          <cell r="A5799" t="str">
            <v>5753935-C</v>
          </cell>
          <cell r="B5799" t="str">
            <v>5753935-C</v>
          </cell>
          <cell r="C5799" t="str">
            <v>COUSSIN S3 39 5 COURT</v>
          </cell>
          <cell r="D5799" t="str">
            <v xml:space="preserve"> </v>
          </cell>
          <cell r="E5799">
            <v>172.51</v>
          </cell>
          <cell r="F5799" t="str">
            <v>CUSHION S3 39 5 SHORT</v>
          </cell>
        </row>
        <row r="5800">
          <cell r="A5800" t="str">
            <v>5753935C-C</v>
          </cell>
          <cell r="B5800" t="str">
            <v>5753935C-C</v>
          </cell>
          <cell r="C5800" t="str">
            <v>COUSSIN S3 L39 5 CM HOUSS</v>
          </cell>
          <cell r="D5800" t="str">
            <v>E COURTE</v>
          </cell>
          <cell r="E5800">
            <v>172.51</v>
          </cell>
          <cell r="F5800" t="str">
            <v>CUSHION S3 W39 5CM SHORT</v>
          </cell>
        </row>
        <row r="5801">
          <cell r="A5801" t="str">
            <v>5753940C</v>
          </cell>
          <cell r="B5801" t="str">
            <v>5753940C</v>
          </cell>
          <cell r="C5801" t="str">
            <v>COUSSIN S3 L39 5 CM HOUSS</v>
          </cell>
          <cell r="D5801" t="str">
            <v>E STD</v>
          </cell>
          <cell r="E5801">
            <v>199</v>
          </cell>
          <cell r="F5801" t="str">
            <v>CUSHION S3 W39 5CM STD CO</v>
          </cell>
        </row>
        <row r="5802">
          <cell r="A5802" t="str">
            <v>5753940-C</v>
          </cell>
          <cell r="B5802" t="str">
            <v>5753940-C</v>
          </cell>
          <cell r="C5802" t="str">
            <v>COUSSIN S3 39 5 STD</v>
          </cell>
          <cell r="D5802" t="str">
            <v xml:space="preserve"> </v>
          </cell>
          <cell r="E5802">
            <v>172.51</v>
          </cell>
          <cell r="F5802" t="str">
            <v>CUSHION S3 39 5 STD</v>
          </cell>
        </row>
        <row r="5803">
          <cell r="A5803" t="str">
            <v>5753940C-C</v>
          </cell>
          <cell r="B5803" t="str">
            <v>5753940C-C</v>
          </cell>
          <cell r="C5803" t="str">
            <v>COUSSIN S3 L39 5 CM HOUSS</v>
          </cell>
          <cell r="D5803" t="str">
            <v>E STD</v>
          </cell>
          <cell r="E5803">
            <v>172.51</v>
          </cell>
          <cell r="F5803" t="str">
            <v>CUSHION S3 W39 5CM STD CO</v>
          </cell>
        </row>
        <row r="5804">
          <cell r="A5804" t="str">
            <v>5753945C</v>
          </cell>
          <cell r="B5804" t="str">
            <v>5753945C</v>
          </cell>
          <cell r="C5804" t="str">
            <v>COUSSIN S3 L39 5 CM GRAND</v>
          </cell>
          <cell r="D5804" t="str">
            <v>E HOUSSE</v>
          </cell>
          <cell r="E5804">
            <v>199</v>
          </cell>
          <cell r="F5804" t="str">
            <v>CUSHION S3 W39 5CM LARGE</v>
          </cell>
        </row>
        <row r="5805">
          <cell r="A5805" t="str">
            <v>5753945-C</v>
          </cell>
          <cell r="B5805" t="str">
            <v>5753945-C</v>
          </cell>
          <cell r="C5805" t="str">
            <v>COUSSIN S3 39 5 GRAND</v>
          </cell>
          <cell r="D5805" t="str">
            <v xml:space="preserve"> </v>
          </cell>
          <cell r="E5805">
            <v>172.51</v>
          </cell>
          <cell r="F5805" t="str">
            <v>CUSHION S3 39 5 LARGE</v>
          </cell>
        </row>
        <row r="5806">
          <cell r="A5806" t="str">
            <v>5753945C-C</v>
          </cell>
          <cell r="B5806" t="str">
            <v>5753945C-C</v>
          </cell>
          <cell r="C5806" t="str">
            <v>COUSSIN S3 L39 5 CM GRAND</v>
          </cell>
          <cell r="D5806" t="str">
            <v>E HOUSSE</v>
          </cell>
          <cell r="E5806">
            <v>172.51</v>
          </cell>
          <cell r="F5806" t="str">
            <v>CUSHION S3 W39 5CM LARGE</v>
          </cell>
        </row>
        <row r="5807">
          <cell r="A5807" t="str">
            <v>5754235C</v>
          </cell>
          <cell r="B5807" t="str">
            <v>5754235C</v>
          </cell>
          <cell r="C5807" t="str">
            <v>COUSSIN S3 L42 5 CM HOUSS</v>
          </cell>
          <cell r="D5807" t="str">
            <v>E COURTE</v>
          </cell>
          <cell r="E5807">
            <v>199</v>
          </cell>
          <cell r="F5807" t="str">
            <v>CUSHION S3 W42 5CM SHORT</v>
          </cell>
        </row>
        <row r="5808">
          <cell r="A5808" t="str">
            <v>5754235-C</v>
          </cell>
          <cell r="B5808" t="str">
            <v>5754235-C</v>
          </cell>
          <cell r="C5808" t="str">
            <v>COUSSIN S3 42 5 COURT</v>
          </cell>
          <cell r="D5808" t="str">
            <v xml:space="preserve"> </v>
          </cell>
          <cell r="E5808">
            <v>172.51</v>
          </cell>
          <cell r="F5808" t="str">
            <v>CUSHION S3 42 5 SHORT</v>
          </cell>
        </row>
        <row r="5809">
          <cell r="A5809" t="str">
            <v>5754235C-C</v>
          </cell>
          <cell r="B5809" t="str">
            <v>5754235C-C</v>
          </cell>
          <cell r="C5809" t="str">
            <v>COUSSIN S3 L42 5 CM HOUSS</v>
          </cell>
          <cell r="D5809" t="str">
            <v>E COURTE</v>
          </cell>
          <cell r="E5809">
            <v>172.51</v>
          </cell>
          <cell r="F5809" t="str">
            <v>CUSHION S3 W42 5CM SHORT</v>
          </cell>
        </row>
        <row r="5810">
          <cell r="A5810" t="str">
            <v>5754240C</v>
          </cell>
          <cell r="B5810" t="str">
            <v>5754240C</v>
          </cell>
          <cell r="C5810" t="str">
            <v>COUSSIN S3 L42 5 CM HOUSS</v>
          </cell>
          <cell r="D5810" t="str">
            <v>E STD</v>
          </cell>
          <cell r="E5810">
            <v>199</v>
          </cell>
          <cell r="F5810" t="str">
            <v>CUSHION S3 W42 5CM STD CO</v>
          </cell>
        </row>
        <row r="5811">
          <cell r="A5811" t="str">
            <v>5754240-C</v>
          </cell>
          <cell r="B5811" t="str">
            <v>5754240-C</v>
          </cell>
          <cell r="C5811" t="str">
            <v>COUSSIN S3 42 5 STD</v>
          </cell>
          <cell r="D5811" t="str">
            <v xml:space="preserve"> </v>
          </cell>
          <cell r="E5811">
            <v>172.51</v>
          </cell>
          <cell r="F5811" t="str">
            <v>CUSHION S3 42 5 STD</v>
          </cell>
        </row>
        <row r="5812">
          <cell r="A5812" t="str">
            <v>5754240C-C</v>
          </cell>
          <cell r="B5812" t="str">
            <v>5754240C-C</v>
          </cell>
          <cell r="C5812" t="str">
            <v>COUSSIN S3 L42 5 CM HOUSS</v>
          </cell>
          <cell r="D5812" t="str">
            <v>E STD</v>
          </cell>
          <cell r="E5812">
            <v>172.51</v>
          </cell>
          <cell r="F5812" t="str">
            <v>CUSHION S3 W42 5CM STD CO</v>
          </cell>
        </row>
        <row r="5813">
          <cell r="A5813" t="str">
            <v>5754245C</v>
          </cell>
          <cell r="B5813" t="str">
            <v>5754245C</v>
          </cell>
          <cell r="C5813" t="str">
            <v>COUSSIN S3 L42CM 5 GRANDE</v>
          </cell>
          <cell r="D5813" t="str">
            <v xml:space="preserve"> HOUSSE</v>
          </cell>
          <cell r="E5813">
            <v>199</v>
          </cell>
          <cell r="F5813" t="str">
            <v>CUSHION S3 W42CM 5 LARGE</v>
          </cell>
        </row>
        <row r="5814">
          <cell r="A5814" t="str">
            <v>5754245-C</v>
          </cell>
          <cell r="B5814" t="str">
            <v>5754245-C</v>
          </cell>
          <cell r="C5814" t="str">
            <v>COUSSIN S3 42 5 GRAND</v>
          </cell>
          <cell r="D5814" t="str">
            <v xml:space="preserve"> </v>
          </cell>
          <cell r="E5814">
            <v>172.51</v>
          </cell>
          <cell r="F5814" t="str">
            <v>CUSHION S3 42 5 LARGE</v>
          </cell>
        </row>
        <row r="5815">
          <cell r="A5815" t="str">
            <v>5754245C-C</v>
          </cell>
          <cell r="B5815" t="str">
            <v>5754245C-C</v>
          </cell>
          <cell r="C5815" t="str">
            <v>COUSSIN S3 L42CM 5 GRANDE</v>
          </cell>
          <cell r="D5815" t="str">
            <v xml:space="preserve"> HOUSSE</v>
          </cell>
          <cell r="E5815">
            <v>172.51</v>
          </cell>
          <cell r="F5815" t="str">
            <v>CUSHION S3 W42CM 5 LARGE</v>
          </cell>
        </row>
        <row r="5816">
          <cell r="A5816" t="str">
            <v>5754535C</v>
          </cell>
          <cell r="B5816" t="str">
            <v>5754535C</v>
          </cell>
          <cell r="C5816" t="str">
            <v>COUSSIN S3 L45 5 CM HOUSS</v>
          </cell>
          <cell r="D5816" t="str">
            <v>E COURTE</v>
          </cell>
          <cell r="E5816">
            <v>199</v>
          </cell>
          <cell r="F5816" t="str">
            <v>CUSHION S3 W45 5CM SHORT</v>
          </cell>
        </row>
        <row r="5817">
          <cell r="A5817" t="str">
            <v>5754535-C</v>
          </cell>
          <cell r="B5817" t="str">
            <v>5754535-C</v>
          </cell>
          <cell r="C5817" t="str">
            <v>COUSSIN S3 45 5 COURT</v>
          </cell>
          <cell r="D5817" t="str">
            <v xml:space="preserve"> </v>
          </cell>
          <cell r="E5817">
            <v>172.51</v>
          </cell>
          <cell r="F5817" t="str">
            <v>CUSHION S3 45 5 SHORT</v>
          </cell>
        </row>
        <row r="5818">
          <cell r="A5818" t="str">
            <v>5754535C-C</v>
          </cell>
          <cell r="B5818" t="str">
            <v>5754535C-C</v>
          </cell>
          <cell r="C5818" t="str">
            <v>COUSSIN S3 L45 5 CM HOUSS</v>
          </cell>
          <cell r="D5818" t="str">
            <v>E COURTE</v>
          </cell>
          <cell r="E5818">
            <v>172.51</v>
          </cell>
          <cell r="F5818" t="str">
            <v>CUSHION S3 W45 5CM SHORT</v>
          </cell>
        </row>
        <row r="5819">
          <cell r="A5819" t="str">
            <v>5754540C</v>
          </cell>
          <cell r="B5819" t="str">
            <v>5754540C</v>
          </cell>
          <cell r="C5819" t="str">
            <v>COUSSIN S3 L45 5 CM HOUSS</v>
          </cell>
          <cell r="D5819" t="str">
            <v>E STD</v>
          </cell>
          <cell r="E5819">
            <v>199</v>
          </cell>
          <cell r="F5819" t="str">
            <v>CUSHION S3 W45 5CM STD CO</v>
          </cell>
        </row>
        <row r="5820">
          <cell r="A5820" t="str">
            <v>5754540-C</v>
          </cell>
          <cell r="B5820" t="str">
            <v>5754540-C</v>
          </cell>
          <cell r="C5820" t="str">
            <v>COUSSIN S3 45 5 STD</v>
          </cell>
          <cell r="D5820" t="str">
            <v xml:space="preserve"> </v>
          </cell>
          <cell r="E5820">
            <v>172.51</v>
          </cell>
          <cell r="F5820" t="str">
            <v>CUSHION S3 45 5 STD</v>
          </cell>
        </row>
        <row r="5821">
          <cell r="A5821" t="str">
            <v>5754540C-C</v>
          </cell>
          <cell r="B5821" t="str">
            <v>5754540C-C</v>
          </cell>
          <cell r="C5821" t="str">
            <v>COUSSIN S3 L45 5 CM HOUSS</v>
          </cell>
          <cell r="D5821" t="str">
            <v>E STD</v>
          </cell>
          <cell r="E5821">
            <v>172.51</v>
          </cell>
          <cell r="F5821" t="str">
            <v>CUSHION S3 W45 5CM STD CO</v>
          </cell>
        </row>
        <row r="5822">
          <cell r="A5822" t="str">
            <v>5754545C</v>
          </cell>
          <cell r="B5822" t="str">
            <v>5754545C</v>
          </cell>
          <cell r="C5822" t="str">
            <v>COUSSIN S3 L45 5 CM GRAND</v>
          </cell>
          <cell r="D5822" t="str">
            <v>E HOUSSE</v>
          </cell>
          <cell r="E5822">
            <v>199</v>
          </cell>
          <cell r="F5822" t="str">
            <v>CUSHION S3 W45 5CM LARGE</v>
          </cell>
        </row>
        <row r="5823">
          <cell r="A5823" t="str">
            <v>5754545-C</v>
          </cell>
          <cell r="B5823" t="str">
            <v>5754545-C</v>
          </cell>
          <cell r="C5823" t="str">
            <v>COUSSIN S3 45 5 GRAND</v>
          </cell>
          <cell r="D5823" t="str">
            <v xml:space="preserve"> </v>
          </cell>
          <cell r="E5823">
            <v>172.51</v>
          </cell>
          <cell r="F5823" t="str">
            <v>CUSHION S3 45 5 LARGE</v>
          </cell>
        </row>
        <row r="5824">
          <cell r="A5824" t="str">
            <v>5754545C-C</v>
          </cell>
          <cell r="B5824" t="str">
            <v>5754545C-C</v>
          </cell>
          <cell r="C5824" t="str">
            <v>COUSSIN S3 L45 5 CM GRAND</v>
          </cell>
          <cell r="D5824" t="str">
            <v>E HOUSSE</v>
          </cell>
          <cell r="E5824">
            <v>172.51</v>
          </cell>
          <cell r="F5824" t="str">
            <v>CUSHION S3 W45 5CM LARGE</v>
          </cell>
        </row>
        <row r="5825">
          <cell r="A5825" t="str">
            <v>5754840-C</v>
          </cell>
          <cell r="B5825" t="str">
            <v>5754840-C</v>
          </cell>
          <cell r="C5825" t="str">
            <v>COUSSIN S3 48 5 STD</v>
          </cell>
          <cell r="D5825" t="str">
            <v xml:space="preserve"> </v>
          </cell>
          <cell r="E5825">
            <v>172.51</v>
          </cell>
          <cell r="F5825" t="str">
            <v>CUSHION S3 48 5 STD</v>
          </cell>
        </row>
        <row r="5826">
          <cell r="A5826" t="str">
            <v>5754845C</v>
          </cell>
          <cell r="B5826" t="str">
            <v>5754845C</v>
          </cell>
          <cell r="C5826" t="str">
            <v>COUSSIN S3 L48 5 CM GRAND</v>
          </cell>
          <cell r="D5826" t="str">
            <v>E HOUSSE</v>
          </cell>
          <cell r="E5826">
            <v>199</v>
          </cell>
          <cell r="F5826" t="str">
            <v>CUSHION S3 W48 5CM LARGE</v>
          </cell>
        </row>
        <row r="5827">
          <cell r="A5827" t="str">
            <v>5754845-C</v>
          </cell>
          <cell r="B5827" t="str">
            <v>5754845-C</v>
          </cell>
          <cell r="C5827" t="str">
            <v>COUSSIN S3 45 5 GRAND</v>
          </cell>
          <cell r="D5827" t="str">
            <v xml:space="preserve"> </v>
          </cell>
          <cell r="E5827">
            <v>172.51</v>
          </cell>
          <cell r="F5827" t="str">
            <v>CUSION S3 45 5 LARGE</v>
          </cell>
        </row>
        <row r="5828">
          <cell r="A5828" t="str">
            <v>5754845C-C</v>
          </cell>
          <cell r="B5828" t="str">
            <v>5754845C-C</v>
          </cell>
          <cell r="C5828" t="str">
            <v>COUSSIN S3 L48 5 CM GRAND</v>
          </cell>
          <cell r="D5828" t="str">
            <v>E HOUSSE</v>
          </cell>
          <cell r="E5828">
            <v>172.51</v>
          </cell>
          <cell r="F5828" t="str">
            <v>CUSHION S3 W48 5CM LARGE</v>
          </cell>
        </row>
        <row r="5829">
          <cell r="A5829" t="str">
            <v>5755040C</v>
          </cell>
          <cell r="B5829" t="str">
            <v>5755040C</v>
          </cell>
          <cell r="C5829" t="str">
            <v>COUSSIN S3 L50 5 CM HOUSS</v>
          </cell>
          <cell r="D5829" t="str">
            <v>E STD</v>
          </cell>
          <cell r="E5829">
            <v>199</v>
          </cell>
          <cell r="F5829" t="str">
            <v>CUSHION S3 W50 5CM STD CO</v>
          </cell>
        </row>
        <row r="5830">
          <cell r="A5830" t="str">
            <v>5755040-C</v>
          </cell>
          <cell r="B5830" t="str">
            <v>5755040-C</v>
          </cell>
          <cell r="C5830" t="str">
            <v>COUSSIN S3 50 5 STD</v>
          </cell>
          <cell r="D5830" t="str">
            <v xml:space="preserve"> </v>
          </cell>
          <cell r="E5830">
            <v>172.51</v>
          </cell>
          <cell r="F5830" t="str">
            <v>CUSHION S3 50 5 STD</v>
          </cell>
        </row>
        <row r="5831">
          <cell r="A5831" t="str">
            <v>5755040C-C</v>
          </cell>
          <cell r="B5831" t="str">
            <v>5755040C-C</v>
          </cell>
          <cell r="C5831" t="str">
            <v>COUSSIN S3 L50 5 CM HOUSS</v>
          </cell>
          <cell r="D5831" t="str">
            <v>E STD</v>
          </cell>
          <cell r="E5831">
            <v>172.51</v>
          </cell>
          <cell r="F5831" t="str">
            <v>CUSHION S3 W50 5CM STD CO</v>
          </cell>
        </row>
        <row r="5832">
          <cell r="A5832" t="str">
            <v>5755045C</v>
          </cell>
          <cell r="B5832" t="str">
            <v>5755045C</v>
          </cell>
          <cell r="C5832" t="str">
            <v>COUSSIN S3 50 5 CM GRANDE</v>
          </cell>
          <cell r="D5832" t="str">
            <v xml:space="preserve"> HOUSSE</v>
          </cell>
          <cell r="E5832">
            <v>199</v>
          </cell>
          <cell r="F5832" t="str">
            <v>CUSHION S3 50 5CM LARGE C</v>
          </cell>
        </row>
        <row r="5833">
          <cell r="A5833" t="str">
            <v>5755045-C</v>
          </cell>
          <cell r="B5833" t="str">
            <v>5755045-C</v>
          </cell>
          <cell r="C5833" t="str">
            <v>COUSSIN S3 50 5 GRAND</v>
          </cell>
          <cell r="D5833" t="str">
            <v xml:space="preserve"> </v>
          </cell>
          <cell r="E5833">
            <v>172.51</v>
          </cell>
          <cell r="F5833" t="str">
            <v>CUSHION S3 50 5 LARGE</v>
          </cell>
        </row>
        <row r="5834">
          <cell r="A5834" t="str">
            <v>5755045C-C</v>
          </cell>
          <cell r="B5834" t="str">
            <v>5755045C-C</v>
          </cell>
          <cell r="C5834" t="str">
            <v>COUSSIN S3 50 5 CM GRANDE</v>
          </cell>
          <cell r="D5834" t="str">
            <v xml:space="preserve"> HOUSSE</v>
          </cell>
          <cell r="E5834">
            <v>172.51</v>
          </cell>
          <cell r="F5834" t="str">
            <v>CUSHION S3 50 5CM LARGE C</v>
          </cell>
        </row>
        <row r="5835">
          <cell r="A5835" t="str">
            <v>5771027-C</v>
          </cell>
          <cell r="B5835" t="str">
            <v>5771027-C</v>
          </cell>
          <cell r="C5835" t="str">
            <v>CALE DE COUSSIN L27</v>
          </cell>
          <cell r="D5835" t="str">
            <v xml:space="preserve"> </v>
          </cell>
          <cell r="E5835">
            <v>59.72</v>
          </cell>
          <cell r="F5835" t="str">
            <v>CUSHION WEDGE W27</v>
          </cell>
        </row>
        <row r="5836">
          <cell r="A5836" t="str">
            <v>5771030-C</v>
          </cell>
          <cell r="B5836" t="str">
            <v>5771030-C</v>
          </cell>
          <cell r="C5836" t="str">
            <v>CALE DE COUSSIN L30</v>
          </cell>
          <cell r="D5836" t="str">
            <v xml:space="preserve"> </v>
          </cell>
          <cell r="E5836">
            <v>59.72</v>
          </cell>
          <cell r="F5836" t="str">
            <v>CUSHION WEDGE W30</v>
          </cell>
        </row>
        <row r="5837">
          <cell r="A5837" t="str">
            <v>5771033-C</v>
          </cell>
          <cell r="B5837" t="str">
            <v>5771033-C</v>
          </cell>
          <cell r="C5837" t="str">
            <v>CALE DE COUSSIN L33</v>
          </cell>
          <cell r="D5837" t="str">
            <v xml:space="preserve"> </v>
          </cell>
          <cell r="E5837">
            <v>59.72</v>
          </cell>
          <cell r="F5837" t="str">
            <v>CUSHION WEDGE W33</v>
          </cell>
        </row>
        <row r="5838">
          <cell r="A5838" t="str">
            <v>5771036-C</v>
          </cell>
          <cell r="B5838" t="str">
            <v>5771036-C</v>
          </cell>
          <cell r="C5838" t="str">
            <v>CALE DE COUSSIN L36</v>
          </cell>
          <cell r="D5838" t="str">
            <v xml:space="preserve"> </v>
          </cell>
          <cell r="E5838">
            <v>59.72</v>
          </cell>
          <cell r="F5838" t="str">
            <v>CUSHION WEDGE W36</v>
          </cell>
        </row>
        <row r="5839">
          <cell r="A5839" t="str">
            <v>5771039-C</v>
          </cell>
          <cell r="B5839" t="str">
            <v>5771039-C</v>
          </cell>
          <cell r="C5839" t="str">
            <v>CALE DE COUSSIN L39</v>
          </cell>
          <cell r="D5839" t="str">
            <v xml:space="preserve"> </v>
          </cell>
          <cell r="E5839">
            <v>59.72</v>
          </cell>
          <cell r="F5839" t="str">
            <v>CUSHION WEDGE W39</v>
          </cell>
        </row>
        <row r="5840">
          <cell r="A5840" t="str">
            <v>5771042-C</v>
          </cell>
          <cell r="B5840" t="str">
            <v>5771042-C</v>
          </cell>
          <cell r="C5840" t="str">
            <v>CALE DE COUSSIN L42</v>
          </cell>
          <cell r="D5840" t="str">
            <v xml:space="preserve"> </v>
          </cell>
          <cell r="E5840">
            <v>59.72</v>
          </cell>
          <cell r="F5840" t="str">
            <v>CUSHION WEDGE W42</v>
          </cell>
        </row>
        <row r="5841">
          <cell r="A5841" t="str">
            <v>5771045-C</v>
          </cell>
          <cell r="B5841" t="str">
            <v>5771045-C</v>
          </cell>
          <cell r="C5841" t="str">
            <v>CALE DE COUSSIN L45</v>
          </cell>
          <cell r="D5841" t="str">
            <v xml:space="preserve"> </v>
          </cell>
          <cell r="E5841">
            <v>59.72</v>
          </cell>
          <cell r="F5841" t="str">
            <v>CUSHION WEDGE W45</v>
          </cell>
        </row>
        <row r="5842">
          <cell r="A5842" t="str">
            <v>5771050-C</v>
          </cell>
          <cell r="B5842" t="str">
            <v>5771050-C</v>
          </cell>
          <cell r="C5842" t="str">
            <v>CALE DE COUSSIN L50</v>
          </cell>
          <cell r="D5842" t="str">
            <v xml:space="preserve"> </v>
          </cell>
          <cell r="E5842">
            <v>59.72</v>
          </cell>
          <cell r="F5842" t="str">
            <v>CUSHION WEDGE W50</v>
          </cell>
        </row>
        <row r="5843">
          <cell r="A5843" t="str">
            <v>5801033GP-C</v>
          </cell>
          <cell r="B5843" t="str">
            <v>5801033GP-C</v>
          </cell>
          <cell r="C5843" t="str">
            <v>FAUTEUIL ROULANT U3 Y-FRO</v>
          </cell>
          <cell r="D5843" t="str">
            <v>NT 33 NON PEINT</v>
          </cell>
          <cell r="E5843">
            <v>908.06</v>
          </cell>
          <cell r="F5843" t="str">
            <v>WHEELCHAIR U3 Y-FRONT 33</v>
          </cell>
        </row>
        <row r="5844">
          <cell r="A5844" t="str">
            <v>5801036GP-C</v>
          </cell>
          <cell r="B5844" t="str">
            <v>5801036GP-C</v>
          </cell>
          <cell r="C5844" t="str">
            <v>FAUTEUIL ROULANT U3 Y-FRO</v>
          </cell>
          <cell r="D5844" t="str">
            <v>NT 36 NON PEINT</v>
          </cell>
          <cell r="E5844">
            <v>908.06</v>
          </cell>
          <cell r="F5844" t="str">
            <v>WHEELCHAIR U3 Y-FRONT 36</v>
          </cell>
        </row>
        <row r="5845">
          <cell r="A5845" t="str">
            <v>5801039GP-C</v>
          </cell>
          <cell r="B5845" t="str">
            <v>5801039GP-C</v>
          </cell>
          <cell r="C5845" t="str">
            <v>FAUTEUIL ROULANT U3 Y-FRO</v>
          </cell>
          <cell r="D5845" t="str">
            <v>NT 39 NON PEINT</v>
          </cell>
          <cell r="E5845">
            <v>908.06</v>
          </cell>
          <cell r="F5845" t="str">
            <v>WHEELCHAIR U3 Y-FRONT 39</v>
          </cell>
        </row>
        <row r="5846">
          <cell r="A5846" t="str">
            <v>5801042GP-C</v>
          </cell>
          <cell r="B5846" t="str">
            <v>5801042GP-C</v>
          </cell>
          <cell r="C5846" t="str">
            <v>FAUTEUIL ROULANT U3 Y-FRO</v>
          </cell>
          <cell r="D5846" t="str">
            <v>NT 42 NON PEINT</v>
          </cell>
          <cell r="E5846">
            <v>908.06</v>
          </cell>
          <cell r="F5846" t="str">
            <v>WHEELCHAIR U3 Y-FRONT 42</v>
          </cell>
        </row>
        <row r="5847">
          <cell r="A5847" t="str">
            <v>5801045GP-C</v>
          </cell>
          <cell r="B5847" t="str">
            <v>5801045GP-C</v>
          </cell>
          <cell r="C5847" t="str">
            <v>FAUTEUIL ROULANT U3 Y-FRO</v>
          </cell>
          <cell r="D5847" t="str">
            <v>NT 45 NON PEINT</v>
          </cell>
          <cell r="E5847">
            <v>908.06</v>
          </cell>
          <cell r="F5847" t="str">
            <v>WHEELCHAIR U3 Y-FRONT 45</v>
          </cell>
        </row>
        <row r="5848">
          <cell r="A5848" t="str">
            <v>5801050GP-C</v>
          </cell>
          <cell r="B5848" t="str">
            <v>5801050GP-C</v>
          </cell>
          <cell r="C5848" t="str">
            <v>FAUTEUIL ROULANT U3 Y-FRO</v>
          </cell>
          <cell r="D5848" t="str">
            <v>NT 50 NON PEINT</v>
          </cell>
          <cell r="E5848">
            <v>908.06</v>
          </cell>
          <cell r="F5848" t="str">
            <v>WHEELCHAIR U3 Y-FRONT 50</v>
          </cell>
        </row>
        <row r="5849">
          <cell r="A5849" t="str">
            <v>5801133P</v>
          </cell>
          <cell r="B5849" t="str">
            <v>5801133P</v>
          </cell>
          <cell r="C5849" t="str">
            <v>CHÂSSIS U3 Y-FRONT 33 PIÈ</v>
          </cell>
          <cell r="D5849" t="str">
            <v>CE RECHANGE NON PEINTE</v>
          </cell>
          <cell r="E5849">
            <v>1294</v>
          </cell>
          <cell r="F5849" t="str">
            <v>CHASSIS U3 Y-FRONT 33 SPA</v>
          </cell>
        </row>
        <row r="5850">
          <cell r="A5850" t="str">
            <v>5801136P</v>
          </cell>
          <cell r="B5850" t="str">
            <v>5801136P</v>
          </cell>
          <cell r="C5850" t="str">
            <v>CHÂSSIS U3 Y-FRONT 36 PIÈ</v>
          </cell>
          <cell r="D5850" t="str">
            <v>CE DE RECHANGE NON PEINTE</v>
          </cell>
          <cell r="E5850">
            <v>1294</v>
          </cell>
          <cell r="F5850" t="str">
            <v>CHASSIS U3 Y-FRONT 36 SPA</v>
          </cell>
        </row>
        <row r="5851">
          <cell r="A5851" t="str">
            <v>5801139P</v>
          </cell>
          <cell r="B5851" t="str">
            <v>5801139P</v>
          </cell>
          <cell r="C5851" t="str">
            <v>CHÂSSIS U3 Y-FRONT 39 PIÈ</v>
          </cell>
          <cell r="D5851" t="str">
            <v>CE DE RECHANGE NON PEINTE</v>
          </cell>
          <cell r="E5851">
            <v>1294</v>
          </cell>
          <cell r="F5851" t="str">
            <v>CHASSIS U3 Y-FRONT 39 SPA</v>
          </cell>
        </row>
        <row r="5852">
          <cell r="A5852" t="str">
            <v>5801142P</v>
          </cell>
          <cell r="B5852" t="str">
            <v>5801142P</v>
          </cell>
          <cell r="C5852" t="str">
            <v>CHÂSSIS U3 Y-FRONT 42 PIÈ</v>
          </cell>
          <cell r="D5852" t="str">
            <v>CE DE RECHANGE NON PEINTE</v>
          </cell>
          <cell r="E5852">
            <v>1294</v>
          </cell>
          <cell r="F5852" t="str">
            <v>CHASSIS U3 Y-FRONT 42 SPA</v>
          </cell>
        </row>
        <row r="5853">
          <cell r="A5853" t="str">
            <v>5801145P</v>
          </cell>
          <cell r="B5853" t="str">
            <v>5801145P</v>
          </cell>
          <cell r="C5853" t="str">
            <v>CHÂSSIS U3 Y-FRONT 45 PIÈ</v>
          </cell>
          <cell r="D5853" t="str">
            <v>CE DE RECHANGE NON PEINTE</v>
          </cell>
          <cell r="E5853">
            <v>1294</v>
          </cell>
          <cell r="F5853" t="str">
            <v>CHASSIS U3 Y-FRONT 45 SPA</v>
          </cell>
        </row>
        <row r="5854">
          <cell r="A5854" t="str">
            <v>5801150P</v>
          </cell>
          <cell r="B5854" t="str">
            <v>5801150P</v>
          </cell>
          <cell r="C5854" t="str">
            <v>CHÂSSIS U3 Y-FRONT 50 PIÈ</v>
          </cell>
          <cell r="D5854" t="str">
            <v>CE DE RECHANGE NON PEINTE</v>
          </cell>
          <cell r="E5854">
            <v>1294</v>
          </cell>
          <cell r="F5854" t="str">
            <v>CHASSIS U3 Y-FRONT 50 SPA</v>
          </cell>
        </row>
        <row r="5855">
          <cell r="A5855" t="str">
            <v>5802033GP-C</v>
          </cell>
          <cell r="B5855" t="str">
            <v>5802033GP-C</v>
          </cell>
          <cell r="C5855" t="str">
            <v>FAUTEUIL ROULANT U3 COURT</v>
          </cell>
          <cell r="D5855" t="str">
            <v xml:space="preserve"> Y-FRONT 33 NON PEINT</v>
          </cell>
          <cell r="E5855">
            <v>908.06</v>
          </cell>
          <cell r="F5855" t="str">
            <v>WHEELCHAIR U3 SHORT YFRON</v>
          </cell>
        </row>
        <row r="5856">
          <cell r="A5856" t="str">
            <v>5802036GP-C</v>
          </cell>
          <cell r="B5856" t="str">
            <v>5802036GP-C</v>
          </cell>
          <cell r="C5856" t="str">
            <v>FAUTEUIL ROULANT U3 COURT</v>
          </cell>
          <cell r="D5856" t="str">
            <v xml:space="preserve"> Y-FRONT 36 NON PEINT</v>
          </cell>
          <cell r="E5856">
            <v>908.06</v>
          </cell>
          <cell r="F5856" t="str">
            <v>WHEELCHAIR U3 SHORT YFRON</v>
          </cell>
        </row>
        <row r="5857">
          <cell r="A5857" t="str">
            <v>5802039GP-C</v>
          </cell>
          <cell r="B5857" t="str">
            <v>5802039GP-C</v>
          </cell>
          <cell r="C5857" t="str">
            <v>FAUTEUIL ROULANT U3 COURT</v>
          </cell>
          <cell r="D5857" t="str">
            <v xml:space="preserve"> Y-FRONT 39 NON PEINT</v>
          </cell>
          <cell r="E5857">
            <v>908.06</v>
          </cell>
          <cell r="F5857" t="str">
            <v>WHEELCHAIR U3 SHORT YFRON</v>
          </cell>
        </row>
        <row r="5858">
          <cell r="A5858" t="str">
            <v>5802042GP-C</v>
          </cell>
          <cell r="B5858" t="str">
            <v>5802042GP-C</v>
          </cell>
          <cell r="C5858" t="str">
            <v>FAUTEUIL ROULANT U3 COURT</v>
          </cell>
          <cell r="D5858" t="str">
            <v xml:space="preserve"> Y-FRONT 42 NON PEINT</v>
          </cell>
          <cell r="E5858">
            <v>908.06</v>
          </cell>
          <cell r="F5858" t="str">
            <v>WHEELCHAIR U3 SHORT YFRON</v>
          </cell>
        </row>
        <row r="5859">
          <cell r="A5859" t="str">
            <v>5802045GP-C</v>
          </cell>
          <cell r="B5859" t="str">
            <v>5802045GP-C</v>
          </cell>
          <cell r="C5859" t="str">
            <v>FAUTEUIL ROULANT U3 COURT</v>
          </cell>
          <cell r="D5859" t="str">
            <v xml:space="preserve"> Y-FRONT 45 NON PEINT</v>
          </cell>
          <cell r="E5859">
            <v>908.06</v>
          </cell>
          <cell r="F5859" t="str">
            <v>WHEELCHAIR U3 SHORT YFRON</v>
          </cell>
        </row>
        <row r="5860">
          <cell r="A5860" t="str">
            <v>5802050GP-C</v>
          </cell>
          <cell r="B5860" t="str">
            <v>5802050GP-C</v>
          </cell>
          <cell r="C5860" t="str">
            <v>FAUTEUIL ROULANT U3 COURT</v>
          </cell>
          <cell r="D5860" t="str">
            <v xml:space="preserve"> Y-FRONT 50 NON PEINT</v>
          </cell>
          <cell r="E5860">
            <v>908.06</v>
          </cell>
          <cell r="F5860" t="str">
            <v>WHEELCHAIR U3 SHORT YFRON</v>
          </cell>
        </row>
        <row r="5861">
          <cell r="A5861" t="str">
            <v>5802130P</v>
          </cell>
          <cell r="B5861" t="str">
            <v>5802130P</v>
          </cell>
          <cell r="C5861" t="str">
            <v>CHÂSSIS U3 COURT Y-FRONT</v>
          </cell>
          <cell r="D5861" t="str">
            <v>30 PIÈCE RECH. NON PEINTE</v>
          </cell>
          <cell r="E5861">
            <v>1294</v>
          </cell>
          <cell r="F5861" t="str">
            <v>CHASSIS U3 SHORT Y-FRONT</v>
          </cell>
        </row>
        <row r="5862">
          <cell r="A5862" t="str">
            <v>5802133P</v>
          </cell>
          <cell r="B5862" t="str">
            <v>5802133P</v>
          </cell>
          <cell r="C5862" t="str">
            <v>CHÂSSIS U3 COURT Y-FRONT</v>
          </cell>
          <cell r="D5862" t="str">
            <v>33 PIÈCE RECH. NON PEINTE</v>
          </cell>
          <cell r="E5862">
            <v>1294</v>
          </cell>
          <cell r="F5862" t="str">
            <v>CHASSIS U3 SHORT Y-FRONT</v>
          </cell>
        </row>
        <row r="5863">
          <cell r="A5863" t="str">
            <v>5802136P</v>
          </cell>
          <cell r="B5863" t="str">
            <v>5802136P</v>
          </cell>
          <cell r="C5863" t="str">
            <v>CHÂSSIS U3 COURT Y-FRONT</v>
          </cell>
          <cell r="D5863" t="str">
            <v>36 PIÈCE RECH. NON PEINTE</v>
          </cell>
          <cell r="E5863">
            <v>1294</v>
          </cell>
          <cell r="F5863" t="str">
            <v>CHASSIS U3 SHORT Y-FRONT</v>
          </cell>
        </row>
        <row r="5864">
          <cell r="A5864" t="str">
            <v>5802139P</v>
          </cell>
          <cell r="B5864" t="str">
            <v>5802139P</v>
          </cell>
          <cell r="C5864" t="str">
            <v>CHÂSSIS U3 COURT Y-FRONT</v>
          </cell>
          <cell r="D5864" t="str">
            <v>39 PIÈCE RECH. NON PEINTE</v>
          </cell>
          <cell r="E5864">
            <v>1294</v>
          </cell>
          <cell r="F5864" t="str">
            <v>CHASSIS U3 SHORT Y-FRONT</v>
          </cell>
        </row>
        <row r="5865">
          <cell r="A5865" t="str">
            <v>5802142P</v>
          </cell>
          <cell r="B5865" t="str">
            <v>5802142P</v>
          </cell>
          <cell r="C5865" t="str">
            <v>CHÂSSIS U3 COURT Y-FRONT</v>
          </cell>
          <cell r="D5865" t="str">
            <v>42 PIÈCE RECH. NON PEINTE</v>
          </cell>
          <cell r="E5865">
            <v>1294</v>
          </cell>
          <cell r="F5865" t="str">
            <v>CHASSIS U3 SHORT Y-FRONT</v>
          </cell>
        </row>
        <row r="5866">
          <cell r="A5866" t="str">
            <v>5802145P</v>
          </cell>
          <cell r="B5866" t="str">
            <v>5802145P</v>
          </cell>
          <cell r="C5866" t="str">
            <v>CHÂSSIS U3 COURT Y-FRONT</v>
          </cell>
          <cell r="D5866" t="str">
            <v>45 PIÈCE RECH. NON PEINTE</v>
          </cell>
          <cell r="E5866">
            <v>1294</v>
          </cell>
          <cell r="F5866" t="str">
            <v>CHASSIS U3 SHORT Y-FRONT</v>
          </cell>
        </row>
        <row r="5867">
          <cell r="A5867" t="str">
            <v>5802150P</v>
          </cell>
          <cell r="B5867" t="str">
            <v>5802150P</v>
          </cell>
          <cell r="C5867" t="str">
            <v>CHÂSSIS U3 COURT Y-FRONT</v>
          </cell>
          <cell r="D5867" t="str">
            <v>50 PIÈCE RECH. NON PEINTE</v>
          </cell>
          <cell r="E5867">
            <v>1294</v>
          </cell>
          <cell r="F5867" t="str">
            <v>CHASSIS U3 SHORT Y-FRONT</v>
          </cell>
        </row>
        <row r="5868">
          <cell r="A5868" t="str">
            <v>5803033GP-C</v>
          </cell>
          <cell r="B5868" t="str">
            <v>5803033GP-C</v>
          </cell>
          <cell r="C5868" t="str">
            <v>FAUTEUIL ROULANT U3 LIGHT</v>
          </cell>
          <cell r="D5868" t="str">
            <v xml:space="preserve"> Y-FRONT 33 NON PEINT</v>
          </cell>
          <cell r="E5868">
            <v>908.06</v>
          </cell>
          <cell r="F5868" t="str">
            <v>WHEELCHAIR U3 LIGHT YFRON</v>
          </cell>
        </row>
        <row r="5869">
          <cell r="A5869" t="str">
            <v>5803036GP-C</v>
          </cell>
          <cell r="B5869" t="str">
            <v>5803036GP-C</v>
          </cell>
          <cell r="C5869" t="str">
            <v>FAUTEUIL ROULANT U3 LIGHT</v>
          </cell>
          <cell r="D5869" t="str">
            <v xml:space="preserve"> Y-FRONT 36 NON PEINT</v>
          </cell>
          <cell r="E5869">
            <v>908.06</v>
          </cell>
          <cell r="F5869" t="str">
            <v>WHEELCHAIR U3 LIGHT YFRON</v>
          </cell>
        </row>
        <row r="5870">
          <cell r="A5870" t="str">
            <v>5803039GP-C</v>
          </cell>
          <cell r="B5870" t="str">
            <v>5803039GP-C</v>
          </cell>
          <cell r="C5870" t="str">
            <v>FAUTEUIL ROULANT U3 LIGHT</v>
          </cell>
          <cell r="D5870" t="str">
            <v xml:space="preserve"> Y-FRONT 39 NON PEINT</v>
          </cell>
          <cell r="E5870">
            <v>908.06</v>
          </cell>
          <cell r="F5870" t="str">
            <v>WHEELCHAIR U3 LIGHT YFRON</v>
          </cell>
        </row>
        <row r="5871">
          <cell r="A5871" t="str">
            <v>5803042GP-C</v>
          </cell>
          <cell r="B5871" t="str">
            <v>5803042GP-C</v>
          </cell>
          <cell r="C5871" t="str">
            <v>FAUTEUIL ROULANT U3 LIGHT</v>
          </cell>
          <cell r="D5871" t="str">
            <v xml:space="preserve"> Y-FRONT 42 NON PEINT</v>
          </cell>
          <cell r="E5871">
            <v>908.06</v>
          </cell>
          <cell r="F5871" t="str">
            <v>WHEELCHAIR U3 LIGHT YFRON</v>
          </cell>
        </row>
        <row r="5872">
          <cell r="A5872" t="str">
            <v>5803045GP-C</v>
          </cell>
          <cell r="B5872" t="str">
            <v>5803045GP-C</v>
          </cell>
          <cell r="C5872" t="str">
            <v>FAUTEUIL ROULANT U3 LIGHT</v>
          </cell>
          <cell r="D5872" t="str">
            <v xml:space="preserve"> Y-FRONT 45 NON PEINT</v>
          </cell>
          <cell r="E5872">
            <v>908.06</v>
          </cell>
          <cell r="F5872" t="str">
            <v>WHEELCHAIR U3 LIGHT YFRON</v>
          </cell>
        </row>
        <row r="5873">
          <cell r="A5873" t="str">
            <v>5803133P</v>
          </cell>
          <cell r="B5873" t="str">
            <v>5803133P</v>
          </cell>
          <cell r="C5873" t="str">
            <v>CHÂSSIS U3 LIGHT+Y-FRONT</v>
          </cell>
          <cell r="D5873" t="str">
            <v>33 PIÈCE RECH. NON PEINTE</v>
          </cell>
          <cell r="E5873">
            <v>1294</v>
          </cell>
          <cell r="F5873" t="str">
            <v>CHASSIS U3 LIGHT W.Y-FRON</v>
          </cell>
        </row>
        <row r="5874">
          <cell r="A5874" t="str">
            <v>5803136P</v>
          </cell>
          <cell r="B5874" t="str">
            <v>5803136P</v>
          </cell>
          <cell r="C5874" t="str">
            <v>CHÂSSIS U3 LIGHT+Y-FRONT</v>
          </cell>
          <cell r="D5874" t="str">
            <v>36 PIÈCE RECH. NON PEINTE</v>
          </cell>
          <cell r="E5874">
            <v>1294</v>
          </cell>
          <cell r="F5874" t="str">
            <v>CHASSIS U3 LIGHT W.Y-FRON</v>
          </cell>
        </row>
        <row r="5875">
          <cell r="A5875" t="str">
            <v>5803139P</v>
          </cell>
          <cell r="B5875" t="str">
            <v>5803139P</v>
          </cell>
          <cell r="C5875" t="str">
            <v>CHÂSSIS U3 LIGHT+Y-FRONT</v>
          </cell>
          <cell r="D5875" t="str">
            <v>39 PIÈCE RECH. NON PEINTE</v>
          </cell>
          <cell r="E5875">
            <v>1294</v>
          </cell>
          <cell r="F5875" t="str">
            <v>CHASSIS U3 LIGHT W.Y-FRON</v>
          </cell>
        </row>
        <row r="5876">
          <cell r="A5876" t="str">
            <v>5803142P</v>
          </cell>
          <cell r="B5876" t="str">
            <v>5803142P</v>
          </cell>
          <cell r="C5876" t="str">
            <v>CHÂSSIS U3 LIGHT+Y-FRONT</v>
          </cell>
          <cell r="D5876" t="str">
            <v>42 PIÈCE RECH. NON PEINTE</v>
          </cell>
          <cell r="E5876">
            <v>1294</v>
          </cell>
          <cell r="F5876" t="str">
            <v>CHASSIS U3 LIGHT W.Y-FRON</v>
          </cell>
        </row>
        <row r="5877">
          <cell r="A5877" t="str">
            <v>5803145P</v>
          </cell>
          <cell r="B5877" t="str">
            <v>5803145P</v>
          </cell>
          <cell r="C5877" t="str">
            <v>CHÂSSIS U3 LIGHT+Y-FRONT</v>
          </cell>
          <cell r="D5877" t="str">
            <v>45 PIÈCE RECH. NON PEINTE</v>
          </cell>
          <cell r="E5877">
            <v>1294</v>
          </cell>
          <cell r="F5877" t="str">
            <v>CHASSIS U3 LIGHT W Y-FRON</v>
          </cell>
        </row>
        <row r="5878">
          <cell r="A5878" t="str">
            <v>5805033GP-C</v>
          </cell>
          <cell r="B5878" t="str">
            <v>5805033GP-C</v>
          </cell>
          <cell r="C5878" t="str">
            <v>FAUTEUIL ROULANT U3 LIGHT</v>
          </cell>
          <cell r="D5878" t="str">
            <v>/L Y-FRONT 33 NON PEINT</v>
          </cell>
          <cell r="E5878">
            <v>908.06</v>
          </cell>
          <cell r="F5878" t="str">
            <v>WHEELCHAIR U3 LIGHT/L YFR</v>
          </cell>
        </row>
        <row r="5879">
          <cell r="A5879" t="str">
            <v>5805036GP-C</v>
          </cell>
          <cell r="B5879" t="str">
            <v>5805036GP-C</v>
          </cell>
          <cell r="C5879" t="str">
            <v>FAUTEUIL ROULANT U3 LIGHT</v>
          </cell>
          <cell r="D5879" t="str">
            <v>/L Y-FRONT 36 NON PEINT</v>
          </cell>
          <cell r="E5879">
            <v>908.06</v>
          </cell>
          <cell r="F5879" t="str">
            <v>WHEELCHAIR U3 LIGHT/L YFR</v>
          </cell>
        </row>
        <row r="5880">
          <cell r="A5880" t="str">
            <v>5805039GP-C</v>
          </cell>
          <cell r="B5880" t="str">
            <v>5805039GP-C</v>
          </cell>
          <cell r="C5880" t="str">
            <v>FAUTEUIL ROULANT U3 LIGHT</v>
          </cell>
          <cell r="D5880" t="str">
            <v>/L Y-FRONT 39 NON PEINT</v>
          </cell>
          <cell r="E5880">
            <v>908.06</v>
          </cell>
          <cell r="F5880" t="str">
            <v>WHEELCHAIR U3 LIGHT/L YFR</v>
          </cell>
        </row>
        <row r="5881">
          <cell r="A5881" t="str">
            <v>5805042GP-C</v>
          </cell>
          <cell r="B5881" t="str">
            <v>5805042GP-C</v>
          </cell>
          <cell r="C5881" t="str">
            <v>FAUTEUIL ROULANT U3 LIGHT</v>
          </cell>
          <cell r="D5881" t="str">
            <v>/L Y-FRONT 42 NON PEINT</v>
          </cell>
          <cell r="E5881">
            <v>908.06</v>
          </cell>
          <cell r="F5881" t="str">
            <v>WHEELCHAIR U3 LIGHT/L YFR</v>
          </cell>
        </row>
        <row r="5882">
          <cell r="A5882" t="str">
            <v>5805045GP-C</v>
          </cell>
          <cell r="B5882" t="str">
            <v>5805045GP-C</v>
          </cell>
          <cell r="C5882" t="str">
            <v>FAUTEUIL ROULANT U3 LIGHT</v>
          </cell>
          <cell r="D5882" t="str">
            <v>/L Y-FRONT 45 NON PEINT</v>
          </cell>
          <cell r="E5882">
            <v>908.06</v>
          </cell>
          <cell r="F5882" t="str">
            <v>WHEELCHAIR U3 LIGHT/L YFR</v>
          </cell>
        </row>
        <row r="5883">
          <cell r="A5883" t="str">
            <v>5805133P</v>
          </cell>
          <cell r="B5883" t="str">
            <v>5805133P</v>
          </cell>
          <cell r="C5883" t="str">
            <v>CHÂSSIS U3 LIGHT/L Y-FRON</v>
          </cell>
          <cell r="D5883" t="str">
            <v>T 33 P. RECH. NON PEINTE</v>
          </cell>
          <cell r="E5883">
            <v>1294</v>
          </cell>
          <cell r="F5883" t="str">
            <v>CHASSIS U3 LIGHT/L Y-FRON</v>
          </cell>
        </row>
        <row r="5884">
          <cell r="A5884" t="str">
            <v>5805136P</v>
          </cell>
          <cell r="B5884" t="str">
            <v>5805136P</v>
          </cell>
          <cell r="C5884" t="str">
            <v>CHÂSSIS U3 LIGHT/L Y-FRON</v>
          </cell>
          <cell r="D5884" t="str">
            <v>T 36 P. RECH. NON PEINTE</v>
          </cell>
          <cell r="E5884">
            <v>1294</v>
          </cell>
          <cell r="F5884" t="str">
            <v>CHASSIS U3 LIGHT/L Y-FRON</v>
          </cell>
        </row>
        <row r="5885">
          <cell r="A5885" t="str">
            <v>5805139P</v>
          </cell>
          <cell r="B5885" t="str">
            <v>5805139P</v>
          </cell>
          <cell r="C5885" t="str">
            <v>CHÂSSIS U3 LIGHT/L Y-FRON</v>
          </cell>
          <cell r="D5885" t="str">
            <v>T 39 P. RECH. NON PEINTE</v>
          </cell>
          <cell r="E5885">
            <v>1294</v>
          </cell>
          <cell r="F5885" t="str">
            <v>CHASSIS U3 LIGHT/L Y-FRON</v>
          </cell>
        </row>
        <row r="5886">
          <cell r="A5886" t="str">
            <v>5805142P</v>
          </cell>
          <cell r="B5886" t="str">
            <v>5805142P</v>
          </cell>
          <cell r="C5886" t="str">
            <v>CHÂSSIS U3 LIGHT/L Y-FRON</v>
          </cell>
          <cell r="D5886" t="str">
            <v>T 42 P. RECH. NON PEINTE</v>
          </cell>
          <cell r="E5886">
            <v>1294</v>
          </cell>
          <cell r="F5886" t="str">
            <v>CHASSIS U3 LIGHT/L Y-FRON</v>
          </cell>
        </row>
        <row r="5887">
          <cell r="A5887" t="str">
            <v>5805145P</v>
          </cell>
          <cell r="B5887" t="str">
            <v>5805145P</v>
          </cell>
          <cell r="C5887" t="str">
            <v>CHÂSSIS U3 LIGHT/L Y-FRON</v>
          </cell>
          <cell r="D5887" t="str">
            <v>T 45 P. RECH. NON PEINTE</v>
          </cell>
          <cell r="E5887">
            <v>1294</v>
          </cell>
          <cell r="F5887" t="str">
            <v>CHASSIS U3 LIGHT/L Y-FRON</v>
          </cell>
        </row>
        <row r="5888">
          <cell r="A5888" t="str">
            <v>5806033GP-C</v>
          </cell>
          <cell r="B5888" t="str">
            <v>5806033GP-C</v>
          </cell>
          <cell r="C5888" t="str">
            <v>FAUTEUIL ROULANT U3 LIGHT</v>
          </cell>
          <cell r="D5888" t="str">
            <v xml:space="preserve"> YFRONT90°33 NON PEINT</v>
          </cell>
          <cell r="E5888">
            <v>908.06</v>
          </cell>
          <cell r="F5888" t="str">
            <v>WHEELCHAIR U3LIGHT YFRONT</v>
          </cell>
        </row>
        <row r="5889">
          <cell r="A5889" t="str">
            <v>5806036GP-C</v>
          </cell>
          <cell r="B5889" t="str">
            <v>5806036GP-C</v>
          </cell>
          <cell r="C5889" t="str">
            <v>FAUTEUIL ROULANT U3 LIGHT</v>
          </cell>
          <cell r="D5889" t="str">
            <v xml:space="preserve"> YFRONT90°36 NON PEINT</v>
          </cell>
          <cell r="E5889">
            <v>908.06</v>
          </cell>
          <cell r="F5889" t="str">
            <v>WHEELCHAIR U3LIGHT YFRONT</v>
          </cell>
        </row>
        <row r="5890">
          <cell r="A5890" t="str">
            <v>5806039GP-C</v>
          </cell>
          <cell r="B5890" t="str">
            <v>5806039GP-C</v>
          </cell>
          <cell r="C5890" t="str">
            <v>FAUTEUIL ROULANT U3 LIGHT</v>
          </cell>
          <cell r="D5890" t="str">
            <v xml:space="preserve"> YFRONT90°39 NON PEINT</v>
          </cell>
          <cell r="E5890">
            <v>908.06</v>
          </cell>
          <cell r="F5890" t="str">
            <v>WHEELCHAIR U3LIGHT YFRONT</v>
          </cell>
        </row>
        <row r="5891">
          <cell r="A5891" t="str">
            <v>5806042GP-C</v>
          </cell>
          <cell r="B5891" t="str">
            <v>5806042GP-C</v>
          </cell>
          <cell r="C5891" t="str">
            <v>FAUTEUIL ROULANT U3 LIGHT</v>
          </cell>
          <cell r="D5891" t="str">
            <v xml:space="preserve"> YFRONT90°42 NON PEINT</v>
          </cell>
          <cell r="E5891">
            <v>908.06</v>
          </cell>
          <cell r="F5891" t="str">
            <v>WHEELCHAIR U3LIGHT YFRONT</v>
          </cell>
        </row>
        <row r="5892">
          <cell r="A5892" t="str">
            <v>5806045GP-C</v>
          </cell>
          <cell r="B5892" t="str">
            <v>5806045GP-C</v>
          </cell>
          <cell r="C5892" t="str">
            <v>FAUTEUIL ROULANT U3 LIGHT</v>
          </cell>
          <cell r="D5892" t="str">
            <v xml:space="preserve"> YFRONT90°45 NON PEINT</v>
          </cell>
          <cell r="E5892">
            <v>908.06</v>
          </cell>
          <cell r="F5892" t="str">
            <v>WHEELCHAIR U3LIGHT YFRONT</v>
          </cell>
        </row>
        <row r="5893">
          <cell r="A5893" t="str">
            <v>5806133P</v>
          </cell>
          <cell r="B5893" t="str">
            <v>5806133P</v>
          </cell>
          <cell r="C5893" t="str">
            <v>CHÂSSIS U3 LIGHT Y-FRONT</v>
          </cell>
          <cell r="D5893" t="str">
            <v>90°33 P. RECH. NON PEINTE</v>
          </cell>
          <cell r="E5893">
            <v>1294</v>
          </cell>
          <cell r="F5893" t="str">
            <v>CHASSIS U3 LIGHT YFRONT 9</v>
          </cell>
        </row>
        <row r="5894">
          <cell r="A5894" t="str">
            <v>5806136P</v>
          </cell>
          <cell r="B5894" t="str">
            <v>5806136P</v>
          </cell>
          <cell r="C5894" t="str">
            <v>CHÂSSIS U3 LIGHT YFRONT 9</v>
          </cell>
          <cell r="D5894" t="str">
            <v>0°36 P. RECH. NON PEINTE</v>
          </cell>
          <cell r="E5894">
            <v>1294</v>
          </cell>
          <cell r="F5894" t="str">
            <v>CHASSIS U3 LIGHT YFRONT 9</v>
          </cell>
        </row>
        <row r="5895">
          <cell r="A5895" t="str">
            <v>5806139P</v>
          </cell>
          <cell r="B5895" t="str">
            <v>5806139P</v>
          </cell>
          <cell r="C5895" t="str">
            <v>CHÂSSIS U3 LIGHT YFRONT 9</v>
          </cell>
          <cell r="D5895" t="str">
            <v>0°39 P. RECH. NON PEINTE</v>
          </cell>
          <cell r="E5895">
            <v>1294</v>
          </cell>
          <cell r="F5895" t="str">
            <v>CHASSIS U3 LIGHT YFRONT 9</v>
          </cell>
        </row>
        <row r="5896">
          <cell r="A5896" t="str">
            <v>5806142P</v>
          </cell>
          <cell r="B5896" t="str">
            <v>5806142P</v>
          </cell>
          <cell r="C5896" t="str">
            <v>CHÂSSIS U3 LIGHT YFRONT 9</v>
          </cell>
          <cell r="D5896" t="str">
            <v>0°42 P. RECH. NON PEINTE</v>
          </cell>
          <cell r="E5896">
            <v>1294</v>
          </cell>
          <cell r="F5896" t="str">
            <v>CHASSIS U3 LIGHT YFRONT 9</v>
          </cell>
        </row>
        <row r="5897">
          <cell r="A5897" t="str">
            <v>5806145P</v>
          </cell>
          <cell r="B5897" t="str">
            <v>5806145P</v>
          </cell>
          <cell r="C5897" t="str">
            <v>CHÂSSIS U3 LIGHT Y-FRONT</v>
          </cell>
          <cell r="D5897" t="str">
            <v>90°45 P. RECH. NON PEINTE</v>
          </cell>
          <cell r="E5897">
            <v>1294</v>
          </cell>
          <cell r="F5897" t="str">
            <v>CHASSIS U3 LIGHT YFRONT 9</v>
          </cell>
        </row>
        <row r="5898">
          <cell r="A5898" t="str">
            <v>5808133GP-C</v>
          </cell>
          <cell r="B5898" t="str">
            <v>5808133GP-C</v>
          </cell>
          <cell r="C5898" t="str">
            <v>FAUTEUIL ROULANT U3 LIGHT</v>
          </cell>
          <cell r="D5898" t="str">
            <v xml:space="preserve"> Y-FRONT HAUT 4° 33</v>
          </cell>
          <cell r="E5898">
            <v>908.06</v>
          </cell>
          <cell r="F5898" t="str">
            <v>WHEELCHAIR U3 LIGHT Y-FRO</v>
          </cell>
        </row>
        <row r="5899">
          <cell r="A5899" t="str">
            <v>5808133P</v>
          </cell>
          <cell r="B5899" t="str">
            <v>5808133P</v>
          </cell>
          <cell r="C5899" t="str">
            <v>CHÂSSIS U3 LIGHT YFRONT 4</v>
          </cell>
          <cell r="D5899" t="str">
            <v>°33 P. RECH. NON PEINTE</v>
          </cell>
          <cell r="E5899">
            <v>1294</v>
          </cell>
          <cell r="F5899" t="str">
            <v>CHASSIS U3LIGHT Y-FRONT H</v>
          </cell>
        </row>
        <row r="5900">
          <cell r="A5900" t="str">
            <v>5808136GP-C</v>
          </cell>
          <cell r="B5900" t="str">
            <v>5808136GP-C</v>
          </cell>
          <cell r="C5900" t="str">
            <v>FAUTEUIL ROULANT U3 LIGHT</v>
          </cell>
          <cell r="D5900" t="str">
            <v xml:space="preserve"> Y-FRONT HAUT 4° 36</v>
          </cell>
          <cell r="E5900">
            <v>908.06</v>
          </cell>
          <cell r="F5900" t="str">
            <v>WHEELCHAIR U3 LIGHT Y-FRO</v>
          </cell>
        </row>
        <row r="5901">
          <cell r="A5901" t="str">
            <v>5808136P</v>
          </cell>
          <cell r="B5901" t="str">
            <v>5808136P</v>
          </cell>
          <cell r="C5901" t="str">
            <v>CHÂSSIS U3 LIGHT YFRONT 4</v>
          </cell>
          <cell r="D5901" t="str">
            <v>°36 P. RECH. NON PEINTE</v>
          </cell>
          <cell r="E5901">
            <v>1294</v>
          </cell>
          <cell r="F5901" t="str">
            <v>CHASSIS U3LIGHT Y-FRONT H</v>
          </cell>
        </row>
        <row r="5902">
          <cell r="A5902" t="str">
            <v>5808139GP-C</v>
          </cell>
          <cell r="B5902" t="str">
            <v>5808139GP-C</v>
          </cell>
          <cell r="C5902" t="str">
            <v>FAUTEUIL ROULANT U3 LIGHT</v>
          </cell>
          <cell r="D5902" t="str">
            <v xml:space="preserve"> Y-FRONT HAUT 4° 39</v>
          </cell>
          <cell r="E5902">
            <v>908.06</v>
          </cell>
          <cell r="F5902" t="str">
            <v>WHEELCHAIR U3 LIGHT Y-FRO</v>
          </cell>
        </row>
        <row r="5903">
          <cell r="A5903" t="str">
            <v>5808139P</v>
          </cell>
          <cell r="B5903" t="str">
            <v>5808139P</v>
          </cell>
          <cell r="C5903" t="str">
            <v>CHÂSSIS U3 LIGHT YFRONT 4</v>
          </cell>
          <cell r="D5903" t="str">
            <v>°39 P. RECH. NON PEINTE</v>
          </cell>
          <cell r="E5903">
            <v>1294</v>
          </cell>
          <cell r="F5903" t="str">
            <v>CHASSIS U3LIGHT Y-FRONT H</v>
          </cell>
        </row>
        <row r="5904">
          <cell r="A5904" t="str">
            <v>5808142GP-C</v>
          </cell>
          <cell r="B5904" t="str">
            <v>5808142GP-C</v>
          </cell>
          <cell r="C5904" t="str">
            <v>FAUTEUIL ROULANT U3 LIGHT</v>
          </cell>
          <cell r="D5904" t="str">
            <v xml:space="preserve"> Y-FRONT HAUT 4° 42</v>
          </cell>
          <cell r="E5904">
            <v>908.06</v>
          </cell>
          <cell r="F5904" t="str">
            <v>WHEELCHAIR U3 LIGHT Y-FRO</v>
          </cell>
        </row>
        <row r="5905">
          <cell r="A5905" t="str">
            <v>5808142P</v>
          </cell>
          <cell r="B5905" t="str">
            <v>5808142P</v>
          </cell>
          <cell r="C5905" t="str">
            <v>CHÂSSIS U3 LIGHT YFRONT 4</v>
          </cell>
          <cell r="D5905" t="str">
            <v>°42 P. RECH. NON PEINTE</v>
          </cell>
          <cell r="E5905">
            <v>1294</v>
          </cell>
          <cell r="F5905" t="str">
            <v>CHASSIS U3LIGHT Y-FRONT H</v>
          </cell>
        </row>
        <row r="5906">
          <cell r="A5906" t="str">
            <v>5808145GP-C</v>
          </cell>
          <cell r="B5906" t="str">
            <v>5808145GP-C</v>
          </cell>
          <cell r="C5906" t="str">
            <v>FAUTEUIL ROULANT U3 LIGHT</v>
          </cell>
          <cell r="D5906" t="str">
            <v xml:space="preserve"> Y-FRONT HAUT 4° 45</v>
          </cell>
          <cell r="E5906">
            <v>908.06</v>
          </cell>
          <cell r="F5906" t="str">
            <v>WHEELCHAIR U3 LIGHT Y-FRO</v>
          </cell>
        </row>
        <row r="5907">
          <cell r="A5907" t="str">
            <v>5808145P</v>
          </cell>
          <cell r="B5907" t="str">
            <v>5808145P</v>
          </cell>
          <cell r="C5907" t="str">
            <v>CHÂSSIS U3LIGHT Y-FRONT H</v>
          </cell>
          <cell r="D5907" t="str">
            <v>AUT4°45 P.RECH.NON PEINTE</v>
          </cell>
          <cell r="E5907">
            <v>1294</v>
          </cell>
          <cell r="F5907" t="str">
            <v>CHASSIS U3LIGHT Y-FRONT H</v>
          </cell>
        </row>
        <row r="5908">
          <cell r="A5908" t="str">
            <v>5809133GP-C</v>
          </cell>
          <cell r="B5908" t="str">
            <v>5809133GP-C</v>
          </cell>
          <cell r="C5908" t="str">
            <v>FAUTEUIL ROULANT U3 LIGHT</v>
          </cell>
          <cell r="D5908" t="str">
            <v xml:space="preserve"> Y-FRONT BAS 4° 33</v>
          </cell>
          <cell r="E5908">
            <v>908.06</v>
          </cell>
          <cell r="F5908" t="str">
            <v>WHEELCHAIR U3 LIGHT Y-FRO</v>
          </cell>
        </row>
        <row r="5909">
          <cell r="A5909" t="str">
            <v>5809133P</v>
          </cell>
          <cell r="B5909" t="str">
            <v>5809133P</v>
          </cell>
          <cell r="C5909" t="str">
            <v>CHÂSSIS U3LIGHT Y-FRONT B</v>
          </cell>
          <cell r="D5909" t="str">
            <v>AS 33 P. RECH. NON PEINTE</v>
          </cell>
          <cell r="E5909">
            <v>1294</v>
          </cell>
          <cell r="F5909" t="str">
            <v>CHASSIS U3 LIGHT Y-FRONT</v>
          </cell>
        </row>
        <row r="5910">
          <cell r="A5910" t="str">
            <v>5809136GP-C</v>
          </cell>
          <cell r="B5910" t="str">
            <v>5809136GP-C</v>
          </cell>
          <cell r="C5910" t="str">
            <v>FAUTEUIL ROULANT U3 LIGHT</v>
          </cell>
          <cell r="D5910" t="str">
            <v xml:space="preserve"> Y-FRONT BAS 4° 36</v>
          </cell>
          <cell r="E5910">
            <v>908.06</v>
          </cell>
          <cell r="F5910" t="str">
            <v>WHEELCHAIR U3 LIGHT Y-FRO</v>
          </cell>
        </row>
        <row r="5911">
          <cell r="A5911" t="str">
            <v>5809136P</v>
          </cell>
          <cell r="B5911" t="str">
            <v>5809136P</v>
          </cell>
          <cell r="C5911" t="str">
            <v>CHÂSSIS U3LIGHT Y-FRONT B</v>
          </cell>
          <cell r="D5911" t="str">
            <v>AS 36 P. RECH. NON PEINTE</v>
          </cell>
          <cell r="E5911">
            <v>1294</v>
          </cell>
          <cell r="F5911" t="str">
            <v>CHASSIS U3 LIGHT Y-FRONT</v>
          </cell>
        </row>
        <row r="5912">
          <cell r="A5912" t="str">
            <v>5809139GP-C</v>
          </cell>
          <cell r="B5912" t="str">
            <v>5809139GP-C</v>
          </cell>
          <cell r="C5912" t="str">
            <v>FAUTEUIL ROULANT U3 LIGHT</v>
          </cell>
          <cell r="D5912" t="str">
            <v xml:space="preserve"> Y-FRONT BAS 4° 39</v>
          </cell>
          <cell r="E5912">
            <v>908.06</v>
          </cell>
          <cell r="F5912" t="str">
            <v>WHEELCHAIR U3 LIGHT Y-FRO</v>
          </cell>
        </row>
        <row r="5913">
          <cell r="A5913" t="str">
            <v>5809139P</v>
          </cell>
          <cell r="B5913" t="str">
            <v>5809139P</v>
          </cell>
          <cell r="C5913" t="str">
            <v>CHÂSSIS U3LIGHT Y-FRONT B</v>
          </cell>
          <cell r="D5913" t="str">
            <v>AS 39 P. RECH. NON PEINTE</v>
          </cell>
          <cell r="E5913">
            <v>1294</v>
          </cell>
          <cell r="F5913" t="str">
            <v>CHASSIS U3 LIGHT Y-FRONT</v>
          </cell>
        </row>
        <row r="5914">
          <cell r="A5914" t="str">
            <v>5809142GP-C</v>
          </cell>
          <cell r="B5914" t="str">
            <v>5809142GP-C</v>
          </cell>
          <cell r="C5914" t="str">
            <v>FAUTEUIL ROULANT U3 LIGHT</v>
          </cell>
          <cell r="D5914" t="str">
            <v xml:space="preserve"> Y-FRONT BAS 4° 42</v>
          </cell>
          <cell r="E5914">
            <v>908.06</v>
          </cell>
          <cell r="F5914" t="str">
            <v>WHEELCHAIR U3 LIGHT Y-FRO</v>
          </cell>
        </row>
        <row r="5915">
          <cell r="A5915" t="str">
            <v>5809142P</v>
          </cell>
          <cell r="B5915" t="str">
            <v>5809142P</v>
          </cell>
          <cell r="C5915" t="str">
            <v>CHÂSSIS U3LIGHT Y-FRONT B</v>
          </cell>
          <cell r="D5915" t="str">
            <v>AS 42 P. RECH. NON PEINTE</v>
          </cell>
          <cell r="E5915">
            <v>1294</v>
          </cell>
          <cell r="F5915" t="str">
            <v>CHASSIS U3 LIGHT Y-FRONT</v>
          </cell>
        </row>
        <row r="5916">
          <cell r="A5916" t="str">
            <v>5809145GP-C</v>
          </cell>
          <cell r="B5916" t="str">
            <v>5809145GP-C</v>
          </cell>
          <cell r="C5916" t="str">
            <v>FAUTEUIL ROULANT U3 LIGHT</v>
          </cell>
          <cell r="D5916" t="str">
            <v xml:space="preserve"> Y-FRONT BAS 4° 45</v>
          </cell>
          <cell r="E5916">
            <v>908.06</v>
          </cell>
          <cell r="F5916" t="str">
            <v>WHEELCHAIR U3 LIGHT Y-FRO</v>
          </cell>
        </row>
        <row r="5917">
          <cell r="A5917" t="str">
            <v>5809145P</v>
          </cell>
          <cell r="B5917" t="str">
            <v>5809145P</v>
          </cell>
          <cell r="C5917" t="str">
            <v>CHÂSSIS U3LIGHT Y-FRONT B</v>
          </cell>
          <cell r="D5917" t="str">
            <v>AS 45 P. RECH. NON PEINTE</v>
          </cell>
          <cell r="E5917">
            <v>1294</v>
          </cell>
          <cell r="F5917" t="str">
            <v>CHASSIS U3 LIGHT Y-FRONT</v>
          </cell>
        </row>
        <row r="5918">
          <cell r="A5918" t="str">
            <v>5818136G-C</v>
          </cell>
          <cell r="B5918" t="str">
            <v>5818136G-C</v>
          </cell>
          <cell r="C5918" t="str">
            <v>FAUTEUIL ROULANT S3 SWING</v>
          </cell>
          <cell r="D5918" t="str">
            <v xml:space="preserve"> LONG 36 NOIR</v>
          </cell>
          <cell r="E5918">
            <v>600.95000000000005</v>
          </cell>
          <cell r="F5918" t="str">
            <v>WHEELCHAIR S3 SWING LONG</v>
          </cell>
        </row>
        <row r="5919">
          <cell r="A5919" t="str">
            <v>5818136GP-C</v>
          </cell>
          <cell r="B5919" t="str">
            <v>5818136GP-C</v>
          </cell>
          <cell r="C5919" t="str">
            <v>FAUTEUIL ROULANT S3 SWING</v>
          </cell>
          <cell r="D5919" t="str">
            <v xml:space="preserve"> LONG 36 NON PEINT</v>
          </cell>
          <cell r="E5919">
            <v>600.95000000000005</v>
          </cell>
          <cell r="F5919" t="str">
            <v>WHEELCHAIR S3 SWING LONG</v>
          </cell>
        </row>
        <row r="5920">
          <cell r="A5920" t="str">
            <v>5818136P</v>
          </cell>
          <cell r="B5920" t="str">
            <v>5818136P</v>
          </cell>
          <cell r="C5920" t="str">
            <v>CHÂSSIS S3 SWING LONG 36</v>
          </cell>
          <cell r="D5920" t="str">
            <v>PIÈCE RECHANGE NON PEINTE</v>
          </cell>
          <cell r="E5920">
            <v>1294</v>
          </cell>
          <cell r="F5920" t="str">
            <v>CHASSIS S3 SWING LONG 36</v>
          </cell>
        </row>
        <row r="5921">
          <cell r="A5921" t="str">
            <v>5818139G-C</v>
          </cell>
          <cell r="B5921" t="str">
            <v>5818139G-C</v>
          </cell>
          <cell r="C5921" t="str">
            <v>FAUTEUIL ROULANT S3 SWING</v>
          </cell>
          <cell r="D5921" t="str">
            <v xml:space="preserve"> LONG 39 NOIR</v>
          </cell>
          <cell r="E5921">
            <v>600.95000000000005</v>
          </cell>
          <cell r="F5921" t="str">
            <v>WHEELCHAIR S3 SWING LONG</v>
          </cell>
        </row>
        <row r="5922">
          <cell r="A5922" t="str">
            <v>5818139GP-C</v>
          </cell>
          <cell r="B5922" t="str">
            <v>5818139GP-C</v>
          </cell>
          <cell r="C5922" t="str">
            <v>FAUTEUIL ROULANT S3 SWING</v>
          </cell>
          <cell r="D5922" t="str">
            <v xml:space="preserve"> LONG 39 NON PEINT</v>
          </cell>
          <cell r="E5922">
            <v>600.95000000000005</v>
          </cell>
          <cell r="F5922" t="str">
            <v>WHEELCHAIR S3 SWING LONG</v>
          </cell>
        </row>
        <row r="5923">
          <cell r="A5923" t="str">
            <v>5818139P</v>
          </cell>
          <cell r="B5923" t="str">
            <v>5818139P</v>
          </cell>
          <cell r="C5923" t="str">
            <v>CHÂSSIS S3 SWING LONG 39</v>
          </cell>
          <cell r="D5923" t="str">
            <v>PIÈCE RECHANGE NON PEINTE</v>
          </cell>
          <cell r="E5923">
            <v>1294</v>
          </cell>
          <cell r="F5923" t="str">
            <v>CHASSIS S3 SWING LONG 39</v>
          </cell>
        </row>
        <row r="5924">
          <cell r="A5924" t="str">
            <v>5818142G-C</v>
          </cell>
          <cell r="B5924" t="str">
            <v>5818142G-C</v>
          </cell>
          <cell r="C5924" t="str">
            <v>FAUTEUIL ROULANT S3 SWING</v>
          </cell>
          <cell r="D5924" t="str">
            <v xml:space="preserve"> LONG 42 NOIR</v>
          </cell>
          <cell r="E5924">
            <v>600.95000000000005</v>
          </cell>
          <cell r="F5924" t="str">
            <v>WHEELCHAIR S3 SWING LONG</v>
          </cell>
        </row>
        <row r="5925">
          <cell r="A5925" t="str">
            <v>5818142GP-C</v>
          </cell>
          <cell r="B5925" t="str">
            <v>5818142GP-C</v>
          </cell>
          <cell r="C5925" t="str">
            <v>FAUTEUIL ROULANT S3 SWING</v>
          </cell>
          <cell r="D5925" t="str">
            <v xml:space="preserve"> LONG 42 NON PEINT</v>
          </cell>
          <cell r="E5925">
            <v>600.95000000000005</v>
          </cell>
          <cell r="F5925" t="str">
            <v>WHEELCHAIR S3 SWING LONG</v>
          </cell>
        </row>
        <row r="5926">
          <cell r="A5926" t="str">
            <v>5818142P</v>
          </cell>
          <cell r="B5926" t="str">
            <v>5818142P</v>
          </cell>
          <cell r="C5926" t="str">
            <v>CHÂSSIS S3 SWING LONG 42</v>
          </cell>
          <cell r="D5926" t="str">
            <v>PIÈCE RECHANGE NON PEINTE</v>
          </cell>
          <cell r="E5926">
            <v>1294</v>
          </cell>
          <cell r="F5926" t="str">
            <v>CHASSIS S3 SWING LONG 42</v>
          </cell>
        </row>
        <row r="5927">
          <cell r="A5927" t="str">
            <v>5818145G-C</v>
          </cell>
          <cell r="B5927" t="str">
            <v>5818145G-C</v>
          </cell>
          <cell r="C5927" t="str">
            <v>FAUTEUIL ROULANT S3 SWING</v>
          </cell>
          <cell r="D5927" t="str">
            <v xml:space="preserve"> LONG 45 NOIR</v>
          </cell>
          <cell r="E5927">
            <v>600.95000000000005</v>
          </cell>
          <cell r="F5927" t="str">
            <v>WHEELCHAIR S3 SWING LONG</v>
          </cell>
        </row>
        <row r="5928">
          <cell r="A5928" t="str">
            <v>5818145GP-C</v>
          </cell>
          <cell r="B5928" t="str">
            <v>5818145GP-C</v>
          </cell>
          <cell r="C5928" t="str">
            <v>FAUTEUIL ROULANT S3 SWING</v>
          </cell>
          <cell r="D5928" t="str">
            <v xml:space="preserve"> LONG 45 NON PEINT</v>
          </cell>
          <cell r="E5928">
            <v>600.95000000000005</v>
          </cell>
          <cell r="F5928" t="str">
            <v>WHEELCHAIR S3 SWING LONG</v>
          </cell>
        </row>
        <row r="5929">
          <cell r="A5929" t="str">
            <v>5818145P</v>
          </cell>
          <cell r="B5929" t="str">
            <v>5818145P</v>
          </cell>
          <cell r="C5929" t="str">
            <v>CHÂSSIS S3 SWING LONG 45</v>
          </cell>
          <cell r="D5929" t="str">
            <v>PIÈCE RECHANGE NON PEINTE</v>
          </cell>
          <cell r="E5929">
            <v>1294</v>
          </cell>
          <cell r="F5929" t="str">
            <v>CHASSIS S3 SWING LONG 45</v>
          </cell>
        </row>
        <row r="5930">
          <cell r="A5930" t="str">
            <v>5818150G-C</v>
          </cell>
          <cell r="B5930" t="str">
            <v>5818150G-C</v>
          </cell>
          <cell r="C5930" t="str">
            <v>FAUTEUIL ROULANT S3 SWING</v>
          </cell>
          <cell r="D5930" t="str">
            <v xml:space="preserve"> LONG 50 NOIR</v>
          </cell>
          <cell r="E5930">
            <v>600.95000000000005</v>
          </cell>
          <cell r="F5930" t="str">
            <v>WHEELCHAIR S3 SWING LONG</v>
          </cell>
        </row>
        <row r="5931">
          <cell r="A5931" t="str">
            <v>5818150GP-C</v>
          </cell>
          <cell r="B5931" t="str">
            <v>5818150GP-C</v>
          </cell>
          <cell r="C5931" t="str">
            <v>FAUTEUIL ROULANT S3 SWING</v>
          </cell>
          <cell r="D5931" t="str">
            <v xml:space="preserve"> LONG 50 NON PEINT</v>
          </cell>
          <cell r="E5931">
            <v>600.95000000000005</v>
          </cell>
          <cell r="F5931" t="str">
            <v>WHEELCHAIR S3 SWING LONG</v>
          </cell>
        </row>
        <row r="5932">
          <cell r="A5932" t="str">
            <v>5818150P</v>
          </cell>
          <cell r="B5932" t="str">
            <v>5818150P</v>
          </cell>
          <cell r="C5932" t="str">
            <v>CHÂSSIS S3 SWING LONG 50</v>
          </cell>
          <cell r="D5932" t="str">
            <v>PIÈCE RECHANGE NON PEINTE</v>
          </cell>
          <cell r="E5932">
            <v>1294</v>
          </cell>
          <cell r="F5932" t="str">
            <v>CHASSIS S3 SWING LONG 50</v>
          </cell>
        </row>
        <row r="5933">
          <cell r="A5933" t="str">
            <v>5831033GP-C</v>
          </cell>
          <cell r="B5933" t="str">
            <v>5831033GP-C</v>
          </cell>
          <cell r="C5933" t="str">
            <v>FAUTEUIL ROULANT S3 0° 33</v>
          </cell>
          <cell r="D5933" t="str">
            <v xml:space="preserve"> NON PEINT</v>
          </cell>
          <cell r="E5933">
            <v>600.95000000000005</v>
          </cell>
          <cell r="F5933" t="str">
            <v>WHEELCHAIR S3 0° 33  FOR</v>
          </cell>
        </row>
        <row r="5934">
          <cell r="A5934" t="str">
            <v>5831036GP-C</v>
          </cell>
          <cell r="B5934" t="str">
            <v>5831036GP-C</v>
          </cell>
          <cell r="C5934" t="str">
            <v>FAUTEUIL ROULANT S3 0° 36</v>
          </cell>
          <cell r="D5934" t="str">
            <v xml:space="preserve"> NON PEINT</v>
          </cell>
          <cell r="E5934">
            <v>600.95000000000005</v>
          </cell>
          <cell r="F5934" t="str">
            <v>WHEELCHAIR S3 0° 36  FOR</v>
          </cell>
        </row>
        <row r="5935">
          <cell r="A5935" t="str">
            <v>5831039GP-C</v>
          </cell>
          <cell r="B5935" t="str">
            <v>5831039GP-C</v>
          </cell>
          <cell r="C5935" t="str">
            <v>FAUTEUIL ROULANT S3 0° 39</v>
          </cell>
          <cell r="D5935" t="str">
            <v xml:space="preserve"> NON PEINT</v>
          </cell>
          <cell r="E5935">
            <v>600.95000000000005</v>
          </cell>
          <cell r="F5935" t="str">
            <v>WHEELCHAIR S3 0° 39  FOR</v>
          </cell>
        </row>
        <row r="5936">
          <cell r="A5936" t="str">
            <v>5831042GP-C</v>
          </cell>
          <cell r="B5936" t="str">
            <v>5831042GP-C</v>
          </cell>
          <cell r="C5936" t="str">
            <v>FAUTEUIL ROULANT S3 0° 42</v>
          </cell>
          <cell r="D5936" t="str">
            <v xml:space="preserve"> NON PEINT</v>
          </cell>
          <cell r="E5936">
            <v>600.95000000000005</v>
          </cell>
          <cell r="F5936" t="str">
            <v>WHEELCHAIR S3 0° 42  FOR</v>
          </cell>
        </row>
        <row r="5937">
          <cell r="A5937" t="str">
            <v>5831045GP-C</v>
          </cell>
          <cell r="B5937" t="str">
            <v>5831045GP-C</v>
          </cell>
          <cell r="C5937" t="str">
            <v>FAUTEUIL ROULANT S3 0° 45</v>
          </cell>
          <cell r="D5937" t="str">
            <v xml:space="preserve"> NON PEINT</v>
          </cell>
          <cell r="E5937">
            <v>600.95000000000005</v>
          </cell>
          <cell r="F5937" t="str">
            <v>WHEELCHAIR S3 0° 45  FOR</v>
          </cell>
        </row>
        <row r="5938">
          <cell r="A5938" t="str">
            <v>5831050GP-C</v>
          </cell>
          <cell r="B5938" t="str">
            <v>5831050GP-C</v>
          </cell>
          <cell r="C5938" t="str">
            <v>FAUTEUIL ROULANT S3 0° 50</v>
          </cell>
          <cell r="D5938" t="str">
            <v xml:space="preserve"> NON PEINT</v>
          </cell>
          <cell r="E5938">
            <v>600.95000000000005</v>
          </cell>
          <cell r="F5938" t="str">
            <v>WHEELCHAIR S3 0° 50  FOR</v>
          </cell>
        </row>
        <row r="5939">
          <cell r="A5939" t="str">
            <v>5831133P</v>
          </cell>
          <cell r="B5939" t="str">
            <v>5831133P</v>
          </cell>
          <cell r="C5939" t="str">
            <v>CHÂSSIS S3 0° 33 PIÈCE DE</v>
          </cell>
          <cell r="D5939" t="str">
            <v xml:space="preserve"> RECHANGE NON PEINTE</v>
          </cell>
          <cell r="E5939">
            <v>1294</v>
          </cell>
          <cell r="F5939" t="str">
            <v>CHASSIS S3 0° 33 SPARE PA</v>
          </cell>
        </row>
        <row r="5940">
          <cell r="A5940" t="str">
            <v>5831136P</v>
          </cell>
          <cell r="B5940" t="str">
            <v>5831136P</v>
          </cell>
          <cell r="C5940" t="str">
            <v>CHÂSSIS S3 0° 36 PIÈCE DE</v>
          </cell>
          <cell r="D5940" t="str">
            <v xml:space="preserve"> RECHANGE NON PEINTE</v>
          </cell>
          <cell r="E5940">
            <v>1294</v>
          </cell>
          <cell r="F5940" t="str">
            <v>CHASSIS S3 0° 36 SPARE PA</v>
          </cell>
        </row>
        <row r="5941">
          <cell r="A5941" t="str">
            <v>5831139P</v>
          </cell>
          <cell r="B5941" t="str">
            <v>5831139P</v>
          </cell>
          <cell r="C5941" t="str">
            <v>CHÂSSIS S3 0° 39 PIÈCE DE</v>
          </cell>
          <cell r="D5941" t="str">
            <v xml:space="preserve"> RECHANGE NON PEINTE</v>
          </cell>
          <cell r="E5941">
            <v>1294</v>
          </cell>
          <cell r="F5941" t="str">
            <v>CHASSIS S3 0° 39 SPARE PA</v>
          </cell>
        </row>
        <row r="5942">
          <cell r="A5942" t="str">
            <v>5831142P</v>
          </cell>
          <cell r="B5942" t="str">
            <v>5831142P</v>
          </cell>
          <cell r="C5942" t="str">
            <v>CHÂSSIS S3 0° 42 PIÈCE DE</v>
          </cell>
          <cell r="D5942" t="str">
            <v xml:space="preserve"> RECHANGE NON PEINTE</v>
          </cell>
          <cell r="E5942">
            <v>1294</v>
          </cell>
          <cell r="F5942" t="str">
            <v>CHASSIS S3 0° 42 SPARE PA</v>
          </cell>
        </row>
        <row r="5943">
          <cell r="A5943" t="str">
            <v>5831145P</v>
          </cell>
          <cell r="B5943" t="str">
            <v>5831145P</v>
          </cell>
          <cell r="C5943" t="str">
            <v>CHÂSSIS S3 0° 45 PIÈCE DE</v>
          </cell>
          <cell r="D5943" t="str">
            <v xml:space="preserve"> RECHANGE NON PEINTE</v>
          </cell>
          <cell r="E5943">
            <v>1294</v>
          </cell>
          <cell r="F5943" t="str">
            <v>CHASSIS S3 0° 45 SPARE PA</v>
          </cell>
        </row>
        <row r="5944">
          <cell r="A5944" t="str">
            <v>5831150P</v>
          </cell>
          <cell r="B5944" t="str">
            <v>5831150P</v>
          </cell>
          <cell r="C5944" t="str">
            <v>CHÂSSIS S3 0° 50 PIÈCE DE</v>
          </cell>
          <cell r="D5944" t="str">
            <v xml:space="preserve"> RECHANGE NON PEINTE</v>
          </cell>
          <cell r="E5944">
            <v>1294</v>
          </cell>
          <cell r="F5944" t="str">
            <v>CHASSIS S3 0° 50 SPARE PA</v>
          </cell>
        </row>
        <row r="5945">
          <cell r="A5945" t="str">
            <v>5831233GP-C</v>
          </cell>
          <cell r="B5945" t="str">
            <v>5831233GP-C</v>
          </cell>
          <cell r="C5945" t="str">
            <v>FAUTEUIL ROULANT S3 LONG</v>
          </cell>
          <cell r="D5945" t="str">
            <v>33</v>
          </cell>
          <cell r="E5945">
            <v>600.95000000000005</v>
          </cell>
          <cell r="F5945" t="str">
            <v>WHEELCHAIR S3 LONG 33</v>
          </cell>
        </row>
        <row r="5946">
          <cell r="A5946" t="str">
            <v>5831236GP-C</v>
          </cell>
          <cell r="B5946" t="str">
            <v>5831236GP-C</v>
          </cell>
          <cell r="C5946" t="str">
            <v>FAUTEUIL ROULANT S3 LONG</v>
          </cell>
          <cell r="D5946" t="str">
            <v>36</v>
          </cell>
          <cell r="E5946">
            <v>600.95000000000005</v>
          </cell>
          <cell r="F5946" t="str">
            <v>WHEELCHAIR S3 LONG 36</v>
          </cell>
        </row>
        <row r="5947">
          <cell r="A5947" t="str">
            <v>5831239GP-C</v>
          </cell>
          <cell r="B5947" t="str">
            <v>5831239GP-C</v>
          </cell>
          <cell r="C5947" t="str">
            <v>FAUTEUIL ROULANT S3 LONG</v>
          </cell>
          <cell r="D5947" t="str">
            <v>39</v>
          </cell>
          <cell r="E5947">
            <v>600.95000000000005</v>
          </cell>
          <cell r="F5947" t="str">
            <v>WHEELCHAIR S3 LONG 39</v>
          </cell>
        </row>
        <row r="5948">
          <cell r="A5948" t="str">
            <v>5831242GP-C</v>
          </cell>
          <cell r="B5948" t="str">
            <v>5831242GP-C</v>
          </cell>
          <cell r="C5948" t="str">
            <v>FAUTEUIL ROULANT S3 LONG</v>
          </cell>
          <cell r="D5948" t="str">
            <v>42</v>
          </cell>
          <cell r="E5948">
            <v>600.95000000000005</v>
          </cell>
          <cell r="F5948" t="str">
            <v>WHEELCHAIR S3 LONG 42</v>
          </cell>
        </row>
        <row r="5949">
          <cell r="A5949" t="str">
            <v>5831245GP-C</v>
          </cell>
          <cell r="B5949" t="str">
            <v>5831245GP-C</v>
          </cell>
          <cell r="C5949" t="str">
            <v>FAUTEUIL ROULANT S3 LONG</v>
          </cell>
          <cell r="D5949" t="str">
            <v>45</v>
          </cell>
          <cell r="E5949">
            <v>600.95000000000005</v>
          </cell>
          <cell r="F5949" t="str">
            <v>WHEELCHAIR S3 LONG 45</v>
          </cell>
        </row>
        <row r="5950">
          <cell r="A5950" t="str">
            <v>5831250GP-C</v>
          </cell>
          <cell r="B5950" t="str">
            <v>5831250GP-C</v>
          </cell>
          <cell r="C5950" t="str">
            <v>FAUTEUIL ROULANT S3 LONG</v>
          </cell>
          <cell r="D5950" t="str">
            <v>50</v>
          </cell>
          <cell r="E5950">
            <v>600.95000000000005</v>
          </cell>
          <cell r="F5950" t="str">
            <v>WHEELCHAIR S3 LONG 50</v>
          </cell>
        </row>
        <row r="5951">
          <cell r="A5951" t="str">
            <v>5837036GP-C</v>
          </cell>
          <cell r="B5951" t="str">
            <v>5837036GP-C</v>
          </cell>
          <cell r="C5951" t="str">
            <v>FAUTEUIL ROULANT S3 SWING</v>
          </cell>
          <cell r="D5951" t="str">
            <v xml:space="preserve"> BAS 0° 36 NON PEINT</v>
          </cell>
          <cell r="E5951">
            <v>600.95000000000005</v>
          </cell>
          <cell r="F5951" t="str">
            <v>WHEELCHAIR S3 SWING LOW 0</v>
          </cell>
        </row>
        <row r="5952">
          <cell r="A5952" t="str">
            <v>5837039GP-C</v>
          </cell>
          <cell r="B5952" t="str">
            <v>5837039GP-C</v>
          </cell>
          <cell r="C5952" t="str">
            <v>FAUTEUIL ROULANT S3 SWING</v>
          </cell>
          <cell r="D5952" t="str">
            <v xml:space="preserve"> BAS 0° 39 NON PEINT</v>
          </cell>
          <cell r="E5952">
            <v>600.95000000000005</v>
          </cell>
          <cell r="F5952" t="str">
            <v>WHEELCHAIR S3 SWING LOW 0</v>
          </cell>
        </row>
        <row r="5953">
          <cell r="A5953" t="str">
            <v>5837042GP-C</v>
          </cell>
          <cell r="B5953" t="str">
            <v>5837042GP-C</v>
          </cell>
          <cell r="C5953" t="str">
            <v>FAUTEUIL ROULANT S3 SWING</v>
          </cell>
          <cell r="D5953" t="str">
            <v xml:space="preserve"> BAS 0° 42 NON PEINT</v>
          </cell>
          <cell r="E5953">
            <v>600.95000000000005</v>
          </cell>
          <cell r="F5953" t="str">
            <v>WHEELCHAIR S3 SWING LOW 0</v>
          </cell>
        </row>
        <row r="5954">
          <cell r="A5954" t="str">
            <v>5837045GP-C</v>
          </cell>
          <cell r="B5954" t="str">
            <v>5837045GP-C</v>
          </cell>
          <cell r="C5954" t="str">
            <v>FAUTEUIL ROULANT S3 SWING</v>
          </cell>
          <cell r="D5954" t="str">
            <v xml:space="preserve"> BAS 0° 45 NON PEINT</v>
          </cell>
          <cell r="E5954">
            <v>600.95000000000005</v>
          </cell>
          <cell r="F5954" t="str">
            <v>WHEELCHAIR S3 SWING LOW 0</v>
          </cell>
        </row>
        <row r="5955">
          <cell r="A5955" t="str">
            <v>5837050GP-C</v>
          </cell>
          <cell r="B5955" t="str">
            <v>5837050GP-C</v>
          </cell>
          <cell r="C5955" t="str">
            <v>FAUTEUIL ROULANT S3 SWING</v>
          </cell>
          <cell r="D5955" t="str">
            <v xml:space="preserve"> BAS 0° 50 NON PEINT</v>
          </cell>
          <cell r="E5955">
            <v>600.95000000000005</v>
          </cell>
          <cell r="F5955" t="str">
            <v>WHEELCHAIR S3 SWING LOW 0</v>
          </cell>
        </row>
        <row r="5956">
          <cell r="A5956" t="str">
            <v>5837136P</v>
          </cell>
          <cell r="B5956" t="str">
            <v>5837136P</v>
          </cell>
          <cell r="C5956" t="str">
            <v>CHÂSSIS SWING BAS 0° 36 P</v>
          </cell>
          <cell r="D5956" t="str">
            <v>IÈCE RECHANGE NON PEINTE</v>
          </cell>
          <cell r="E5956">
            <v>1294</v>
          </cell>
          <cell r="F5956" t="str">
            <v>CHASSIS SWING LOW 0° 36 S</v>
          </cell>
        </row>
        <row r="5957">
          <cell r="A5957" t="str">
            <v>5837139P</v>
          </cell>
          <cell r="B5957" t="str">
            <v>5837139P</v>
          </cell>
          <cell r="C5957" t="str">
            <v>CHÂSSIS SWING BAS 0° 39 P</v>
          </cell>
          <cell r="D5957" t="str">
            <v>IÈCE RECHANGE NON PEINTE</v>
          </cell>
          <cell r="E5957">
            <v>1294</v>
          </cell>
          <cell r="F5957" t="str">
            <v>CHASSIS SWING LOW 0° 39 S</v>
          </cell>
        </row>
        <row r="5958">
          <cell r="A5958" t="str">
            <v>5837142P</v>
          </cell>
          <cell r="B5958" t="str">
            <v>5837142P</v>
          </cell>
          <cell r="C5958" t="str">
            <v>CHÂSSIS SWING BAS 0° 42 P</v>
          </cell>
          <cell r="D5958" t="str">
            <v>IÈCE RECHANGE NON PEINTE</v>
          </cell>
          <cell r="E5958">
            <v>1294</v>
          </cell>
          <cell r="F5958" t="str">
            <v>CHASSIS SWING LOW 0° 42 S</v>
          </cell>
        </row>
        <row r="5959">
          <cell r="A5959" t="str">
            <v>5837145P</v>
          </cell>
          <cell r="B5959" t="str">
            <v>5837145P</v>
          </cell>
          <cell r="C5959" t="str">
            <v>CHÂSSIS SWING BAS 0° 45 P</v>
          </cell>
          <cell r="D5959" t="str">
            <v>IÈCE RECHANGE NON PEINTE</v>
          </cell>
          <cell r="E5959">
            <v>1294</v>
          </cell>
          <cell r="F5959" t="str">
            <v>CHASSIS SWING LOW 0° 45 S</v>
          </cell>
        </row>
        <row r="5960">
          <cell r="A5960" t="str">
            <v>5837150P</v>
          </cell>
          <cell r="B5960" t="str">
            <v>5837150P</v>
          </cell>
          <cell r="C5960" t="str">
            <v>CHÂSSIS SWING BAS 0° 50 P</v>
          </cell>
          <cell r="D5960" t="str">
            <v>IÈCE RECHANGE NON PEINTE</v>
          </cell>
          <cell r="E5960">
            <v>1294</v>
          </cell>
          <cell r="F5960" t="str">
            <v>CHASSIS SWING LOW 0° 50 S</v>
          </cell>
        </row>
        <row r="5961">
          <cell r="A5961" t="str">
            <v>5841133GP-C</v>
          </cell>
          <cell r="B5961" t="str">
            <v>5841133GP-C</v>
          </cell>
          <cell r="C5961" t="str">
            <v>FAUTEUIL ROULANT U3 Y-FRO</v>
          </cell>
          <cell r="D5961" t="str">
            <v>NT BAS 33</v>
          </cell>
          <cell r="E5961">
            <v>600.95000000000005</v>
          </cell>
          <cell r="F5961" t="str">
            <v>WHEELCHAIR U3 Y-FRONT LOW</v>
          </cell>
        </row>
        <row r="5962">
          <cell r="A5962" t="str">
            <v>5841133P</v>
          </cell>
          <cell r="B5962" t="str">
            <v>5841133P</v>
          </cell>
          <cell r="C5962" t="str">
            <v>CHÂSSIS U3 Y-FRONT BAS 33</v>
          </cell>
          <cell r="D5962" t="str">
            <v xml:space="preserve"> PIÈCE RECH. NON PEINTE</v>
          </cell>
          <cell r="E5962">
            <v>1294</v>
          </cell>
          <cell r="F5962" t="str">
            <v>CHASSIS U3 Y-FRONT LOW 33</v>
          </cell>
        </row>
        <row r="5963">
          <cell r="A5963" t="str">
            <v>5841136GP-C</v>
          </cell>
          <cell r="B5963" t="str">
            <v>5841136GP-C</v>
          </cell>
          <cell r="C5963" t="str">
            <v>FAUTEUIL ROULANT U3 Y-FRO</v>
          </cell>
          <cell r="D5963" t="str">
            <v>NT BAS 36</v>
          </cell>
          <cell r="E5963">
            <v>600.95000000000005</v>
          </cell>
          <cell r="F5963" t="str">
            <v>WHEELCHAIR U3 Y-FRONT LOW</v>
          </cell>
        </row>
        <row r="5964">
          <cell r="A5964" t="str">
            <v>5841136P</v>
          </cell>
          <cell r="B5964" t="str">
            <v>5841136P</v>
          </cell>
          <cell r="C5964" t="str">
            <v>CHÂSSIS U3 Y-FRONT BAS 36</v>
          </cell>
          <cell r="D5964" t="str">
            <v xml:space="preserve"> PIÈCE RECH. NON PEINTE</v>
          </cell>
          <cell r="E5964">
            <v>1294</v>
          </cell>
          <cell r="F5964" t="str">
            <v>CHASSIS U3 Y-FRONT LOW 36</v>
          </cell>
        </row>
        <row r="5965">
          <cell r="A5965" t="str">
            <v>5841139GP-C</v>
          </cell>
          <cell r="B5965" t="str">
            <v>5841139GP-C</v>
          </cell>
          <cell r="C5965" t="str">
            <v>FAUTEUIL ROULANT U3 Y-FRO</v>
          </cell>
          <cell r="D5965" t="str">
            <v>NT BAS 39</v>
          </cell>
          <cell r="E5965">
            <v>600.95000000000005</v>
          </cell>
          <cell r="F5965" t="str">
            <v>WHEELCHAIR U3 Y-FRONT LOW</v>
          </cell>
        </row>
        <row r="5966">
          <cell r="A5966" t="str">
            <v>5841139P</v>
          </cell>
          <cell r="B5966" t="str">
            <v>5841139P</v>
          </cell>
          <cell r="C5966" t="str">
            <v>CHÂSSIS U3 Y-FRONT BAS 39</v>
          </cell>
          <cell r="D5966" t="str">
            <v xml:space="preserve"> PIÈCE RECH. NON PEINTE</v>
          </cell>
          <cell r="E5966">
            <v>1294</v>
          </cell>
          <cell r="F5966" t="str">
            <v>CHASSIS U3 Y-FRONT LOW 39</v>
          </cell>
        </row>
        <row r="5967">
          <cell r="A5967" t="str">
            <v>5841142GP-C</v>
          </cell>
          <cell r="B5967" t="str">
            <v>5841142GP-C</v>
          </cell>
          <cell r="C5967" t="str">
            <v>FAUTEUIL ROULANT U3 Y-FRO</v>
          </cell>
          <cell r="D5967" t="str">
            <v>NT BAS 42</v>
          </cell>
          <cell r="E5967">
            <v>600.95000000000005</v>
          </cell>
          <cell r="F5967" t="str">
            <v>WHEELCHAIR U3 Y-FRONT LOW</v>
          </cell>
        </row>
        <row r="5968">
          <cell r="A5968" t="str">
            <v>5841142P</v>
          </cell>
          <cell r="B5968" t="str">
            <v>5841142P</v>
          </cell>
          <cell r="C5968" t="str">
            <v>CHÂSSIS U3 Y-FRONT BAS 42</v>
          </cell>
          <cell r="D5968" t="str">
            <v xml:space="preserve"> PIÈCE RECH. NON PEINTE</v>
          </cell>
          <cell r="E5968">
            <v>1294</v>
          </cell>
          <cell r="F5968" t="str">
            <v>CHASSIS U3 Y-FRONT LOW 42</v>
          </cell>
        </row>
        <row r="5969">
          <cell r="A5969" t="str">
            <v>5841145GP-C</v>
          </cell>
          <cell r="B5969" t="str">
            <v>5841145GP-C</v>
          </cell>
          <cell r="C5969" t="str">
            <v>FAUTEUIL ROULANT U3 Y-FRO</v>
          </cell>
          <cell r="D5969" t="str">
            <v>NT BAS 45</v>
          </cell>
          <cell r="E5969">
            <v>600.95000000000005</v>
          </cell>
          <cell r="F5969" t="str">
            <v>WHEELCHAIR U3 Y-FRONT LOW</v>
          </cell>
        </row>
        <row r="5970">
          <cell r="A5970" t="str">
            <v>5841145P</v>
          </cell>
          <cell r="B5970" t="str">
            <v>5841145P</v>
          </cell>
          <cell r="C5970" t="str">
            <v>CHÂSSIS U3 Y-FRONT BAS 45</v>
          </cell>
          <cell r="D5970" t="str">
            <v xml:space="preserve"> PIÈCE RECH. NON PEINTE</v>
          </cell>
          <cell r="E5970">
            <v>1294</v>
          </cell>
          <cell r="F5970" t="str">
            <v>CHASSIS U3 Y-FRONT LOW 45</v>
          </cell>
        </row>
        <row r="5971">
          <cell r="A5971" t="str">
            <v>5841150GP-C</v>
          </cell>
          <cell r="B5971" t="str">
            <v>5841150GP-C</v>
          </cell>
          <cell r="C5971" t="str">
            <v>FAUTEUIL ROULANT U3 Y-FRO</v>
          </cell>
          <cell r="D5971" t="str">
            <v>NT BAS 50</v>
          </cell>
          <cell r="E5971">
            <v>600.95000000000005</v>
          </cell>
          <cell r="F5971" t="str">
            <v>WHEELCHAIR U3 Y-FRONT LOW</v>
          </cell>
        </row>
        <row r="5972">
          <cell r="A5972" t="str">
            <v>5841150P</v>
          </cell>
          <cell r="B5972" t="str">
            <v>5841150P</v>
          </cell>
          <cell r="C5972" t="str">
            <v>CHÂSSIS U3 Y-FRONT BAS 50</v>
          </cell>
          <cell r="D5972" t="str">
            <v xml:space="preserve"> PIÈCE RECH. NON PEINTE</v>
          </cell>
          <cell r="E5972">
            <v>1294</v>
          </cell>
          <cell r="F5972" t="str">
            <v>CHASSIS U3 Y-FRONT LOW 50</v>
          </cell>
        </row>
        <row r="5973">
          <cell r="A5973" t="str">
            <v>6002517B</v>
          </cell>
          <cell r="B5973" t="str">
            <v>6002517B</v>
          </cell>
          <cell r="C5973" t="str">
            <v>BOULON MC6S M5X16 FZSV</v>
          </cell>
          <cell r="D5973" t="str">
            <v xml:space="preserve"> </v>
          </cell>
          <cell r="E5973">
            <v>4</v>
          </cell>
          <cell r="F5973" t="str">
            <v>BOLT MC6S M5X16 FZSV</v>
          </cell>
        </row>
        <row r="5974">
          <cell r="A5974" t="str">
            <v>6002622B</v>
          </cell>
          <cell r="B5974" t="str">
            <v>6002622B</v>
          </cell>
          <cell r="C5974" t="str">
            <v>BOULON MC6S M6X22 NOIR</v>
          </cell>
          <cell r="D5974" t="str">
            <v xml:space="preserve"> </v>
          </cell>
          <cell r="E5974">
            <v>4</v>
          </cell>
          <cell r="F5974" t="str">
            <v>BOLT MC6S M6X22 BLACK</v>
          </cell>
        </row>
        <row r="5975">
          <cell r="A5975" t="str">
            <v>6003409DL</v>
          </cell>
          <cell r="B5975" t="str">
            <v>6003409DL</v>
          </cell>
          <cell r="C5975" t="str">
            <v>BOULON K6S 8.8 M4X8 FZSV</v>
          </cell>
          <cell r="D5975" t="str">
            <v xml:space="preserve"> </v>
          </cell>
          <cell r="E5975">
            <v>4</v>
          </cell>
          <cell r="F5975" t="str">
            <v>BOLT K6S 8.8 M4X8 FZSV</v>
          </cell>
        </row>
        <row r="5976">
          <cell r="A5976" t="str">
            <v>6004813T</v>
          </cell>
          <cell r="B5976" t="str">
            <v>6004813T</v>
          </cell>
          <cell r="C5976" t="str">
            <v>VIS KFXS ACIER B8X13 FZB</v>
          </cell>
          <cell r="D5976" t="str">
            <v xml:space="preserve"> </v>
          </cell>
          <cell r="E5976">
            <v>4</v>
          </cell>
          <cell r="F5976" t="str">
            <v>SCREW KFXS STEEL B8X13 FZ</v>
          </cell>
        </row>
        <row r="5977">
          <cell r="A5977" t="str">
            <v>6004816T</v>
          </cell>
          <cell r="B5977" t="str">
            <v>6004816T</v>
          </cell>
          <cell r="C5977" t="str">
            <v>VIS KFXS ACIER B8X13 FZB</v>
          </cell>
          <cell r="D5977" t="str">
            <v xml:space="preserve"> </v>
          </cell>
          <cell r="E5977">
            <v>4</v>
          </cell>
          <cell r="F5977" t="str">
            <v>SCREW KFXS STEEL B8X13 FZ</v>
          </cell>
        </row>
        <row r="5978">
          <cell r="A5978" t="str">
            <v>6504027-C</v>
          </cell>
          <cell r="B5978" t="str">
            <v>6504027-C</v>
          </cell>
          <cell r="C5978" t="str">
            <v>REPOSE-PIEDS S3 CARBONE L</v>
          </cell>
          <cell r="D5978" t="str">
            <v> 27 CPL</v>
          </cell>
          <cell r="E5978">
            <v>341.23</v>
          </cell>
          <cell r="F5978" t="str">
            <v>FOOTPLATE S3 CARBON W 27</v>
          </cell>
        </row>
        <row r="5979">
          <cell r="A5979" t="str">
            <v>6504030-C</v>
          </cell>
          <cell r="B5979" t="str">
            <v>6504030-C</v>
          </cell>
          <cell r="C5979" t="str">
            <v>REPOSE-PIEDS S3 CARBONE L</v>
          </cell>
          <cell r="D5979" t="str">
            <v> 30 CPL</v>
          </cell>
          <cell r="E5979">
            <v>341.23</v>
          </cell>
          <cell r="F5979" t="str">
            <v>FOOTPLATE S3 CARBON W 30</v>
          </cell>
        </row>
        <row r="5980">
          <cell r="A5980" t="str">
            <v>6504033-C</v>
          </cell>
          <cell r="B5980" t="str">
            <v>6504033-C</v>
          </cell>
          <cell r="C5980" t="str">
            <v>REPOSE-PIEDS S3 CARBONE L</v>
          </cell>
          <cell r="D5980" t="str">
            <v> 33 CPL</v>
          </cell>
          <cell r="E5980">
            <v>341.23</v>
          </cell>
          <cell r="F5980" t="str">
            <v>FOOTPLATE S3 CARBON W 33</v>
          </cell>
        </row>
        <row r="5981">
          <cell r="A5981" t="str">
            <v>6504036-C</v>
          </cell>
          <cell r="B5981" t="str">
            <v>6504036-C</v>
          </cell>
          <cell r="C5981" t="str">
            <v>REPOSE-PIEDS S3 CARBONE L</v>
          </cell>
          <cell r="D5981" t="str">
            <v> 36 CPL</v>
          </cell>
          <cell r="E5981">
            <v>341.23</v>
          </cell>
          <cell r="F5981" t="str">
            <v>FOOTPLATE S3 CARBON W 36</v>
          </cell>
        </row>
        <row r="5982">
          <cell r="A5982" t="str">
            <v>6504039-C</v>
          </cell>
          <cell r="B5982" t="str">
            <v>6504039-C</v>
          </cell>
          <cell r="C5982" t="str">
            <v>REPOSE-PIEDS S3 CARBONE L</v>
          </cell>
          <cell r="D5982" t="str">
            <v> 39 CPL</v>
          </cell>
          <cell r="E5982">
            <v>341.23</v>
          </cell>
          <cell r="F5982" t="str">
            <v>FOOTPLATE S3 CARBON W 39</v>
          </cell>
        </row>
        <row r="5983">
          <cell r="A5983" t="str">
            <v>6504042-C</v>
          </cell>
          <cell r="B5983" t="str">
            <v>6504042-C</v>
          </cell>
          <cell r="C5983" t="str">
            <v>REPOSE-PIEDS S3 CARBONE L</v>
          </cell>
          <cell r="D5983" t="str">
            <v> 42 CPL</v>
          </cell>
          <cell r="E5983">
            <v>341.23</v>
          </cell>
          <cell r="F5983" t="str">
            <v>FOOTPLATE S3 CARBON W 42</v>
          </cell>
        </row>
        <row r="5984">
          <cell r="A5984" t="str">
            <v>6505033-C</v>
          </cell>
          <cell r="B5984" t="str">
            <v>6505033-C</v>
          </cell>
          <cell r="C5984" t="str">
            <v>REPOSE-PIEDS U3 CARBONE L</v>
          </cell>
          <cell r="D5984" t="str">
            <v> 33 CPL</v>
          </cell>
          <cell r="E5984">
            <v>341.23</v>
          </cell>
          <cell r="F5984" t="str">
            <v>FOOTPLATE U3 CARBON W 33</v>
          </cell>
        </row>
        <row r="5985">
          <cell r="A5985" t="str">
            <v>6505036-C</v>
          </cell>
          <cell r="B5985" t="str">
            <v>6505036-C</v>
          </cell>
          <cell r="C5985" t="str">
            <v>REPOSE-PIEDS U3 CARBONE L</v>
          </cell>
          <cell r="D5985" t="str">
            <v> 36 CPL</v>
          </cell>
          <cell r="E5985">
            <v>341.23</v>
          </cell>
          <cell r="F5985" t="str">
            <v>FOOTPLATE U3 CARBON W 36</v>
          </cell>
        </row>
        <row r="5986">
          <cell r="A5986" t="str">
            <v>6505039-C</v>
          </cell>
          <cell r="B5986" t="str">
            <v>6505039-C</v>
          </cell>
          <cell r="C5986" t="str">
            <v>REPOSE-PIEDS U3 CARBONE L</v>
          </cell>
          <cell r="D5986" t="str">
            <v> 39 CPL</v>
          </cell>
          <cell r="E5986">
            <v>341.23</v>
          </cell>
          <cell r="F5986" t="str">
            <v>FOOTPLATE U3 CARBON W 39</v>
          </cell>
        </row>
        <row r="5987">
          <cell r="A5987" t="str">
            <v>6505042-C</v>
          </cell>
          <cell r="B5987" t="str">
            <v>6505042-C</v>
          </cell>
          <cell r="C5987" t="str">
            <v>REPOSE-PIEDS U3 CARBONE L</v>
          </cell>
          <cell r="D5987" t="str">
            <v> 42 CPL</v>
          </cell>
          <cell r="E5987">
            <v>341.23</v>
          </cell>
          <cell r="F5987" t="str">
            <v>FOOTPLATE U3 CARBON W 42</v>
          </cell>
        </row>
        <row r="5988">
          <cell r="A5988" t="str">
            <v>6505045-C</v>
          </cell>
          <cell r="B5988" t="str">
            <v>6505045-C</v>
          </cell>
          <cell r="C5988" t="str">
            <v>REPOSE-PIEDS U3 CARBONE L</v>
          </cell>
          <cell r="D5988" t="str">
            <v> 45 CPL</v>
          </cell>
          <cell r="E5988">
            <v>341.23</v>
          </cell>
          <cell r="F5988" t="str">
            <v>FOOTPLATE U3 CARBON W 45</v>
          </cell>
        </row>
        <row r="5989">
          <cell r="A5989" t="str">
            <v>6506033-C</v>
          </cell>
          <cell r="B5989" t="str">
            <v>6506033-C</v>
          </cell>
          <cell r="C5989" t="str">
            <v>REPOSE-PIEDS X CARBONE L </v>
          </cell>
          <cell r="D5989" t="str">
            <v>33 CPL</v>
          </cell>
          <cell r="E5989">
            <v>341.23</v>
          </cell>
          <cell r="F5989" t="str">
            <v>FOOTPLATE X CARBON W 33 C</v>
          </cell>
        </row>
        <row r="5990">
          <cell r="A5990" t="str">
            <v>6506036-C</v>
          </cell>
          <cell r="B5990" t="str">
            <v>6506036-C</v>
          </cell>
          <cell r="C5990" t="str">
            <v>REPOSE-PIEDS X CARBONE L </v>
          </cell>
          <cell r="D5990" t="str">
            <v>36 CPL</v>
          </cell>
          <cell r="E5990">
            <v>341.23</v>
          </cell>
          <cell r="F5990" t="str">
            <v>FOOTPLATE X CARBON W 36 C</v>
          </cell>
        </row>
        <row r="5991">
          <cell r="A5991" t="str">
            <v>6506039-C</v>
          </cell>
          <cell r="B5991" t="str">
            <v>6506039-C</v>
          </cell>
          <cell r="C5991" t="str">
            <v>REPOSE-PIEDS X CARBONE L </v>
          </cell>
          <cell r="D5991" t="str">
            <v>39 CPL</v>
          </cell>
          <cell r="E5991">
            <v>341.23</v>
          </cell>
          <cell r="F5991" t="str">
            <v>FOOTPLATE X CARBON W 39 C</v>
          </cell>
        </row>
        <row r="5992">
          <cell r="A5992" t="str">
            <v>6506042-C</v>
          </cell>
          <cell r="B5992" t="str">
            <v>6506042-C</v>
          </cell>
          <cell r="C5992" t="str">
            <v>REPOSE-PIEDS X CARBONE L </v>
          </cell>
          <cell r="D5992" t="str">
            <v>42 CPL</v>
          </cell>
          <cell r="E5992">
            <v>341.23</v>
          </cell>
          <cell r="F5992" t="str">
            <v>FOOTPLATE X CARBON W 42 C</v>
          </cell>
        </row>
        <row r="5993">
          <cell r="A5993" t="str">
            <v>6506045-C</v>
          </cell>
          <cell r="B5993" t="str">
            <v>6506045-C</v>
          </cell>
          <cell r="C5993" t="str">
            <v>REPOSE-PIEDS X CARBONE L </v>
          </cell>
          <cell r="D5993" t="str">
            <v>45 CPL</v>
          </cell>
          <cell r="E5993">
            <v>341.23</v>
          </cell>
          <cell r="F5993" t="str">
            <v>FOOTPLATE X CARBON W 45 C</v>
          </cell>
        </row>
        <row r="5994">
          <cell r="A5994" t="str">
            <v>6601001-C</v>
          </cell>
          <cell r="B5994" t="str">
            <v>6601001-C</v>
          </cell>
          <cell r="C5994" t="str">
            <v>REPOSE-PIEDS SWING, GAUCH</v>
          </cell>
          <cell r="D5994" t="str">
            <v>E, PARTIE SUPÉRIEURE</v>
          </cell>
          <cell r="E5994" t="e">
            <v>#N/A</v>
          </cell>
          <cell r="F5994" t="str">
            <v>FOOTREST SWING LEFT UPPER</v>
          </cell>
        </row>
        <row r="5995">
          <cell r="A5995" t="str">
            <v>6601002-C</v>
          </cell>
          <cell r="B5995" t="str">
            <v>6601002-C</v>
          </cell>
          <cell r="C5995" t="str">
            <v>REPOSE-PIEDS SWING, DROIT</v>
          </cell>
          <cell r="D5995" t="str">
            <v>E, PARTIE SUPÉRIEURE</v>
          </cell>
          <cell r="E5995" t="e">
            <v>#N/A</v>
          </cell>
          <cell r="F5995" t="str">
            <v>FOOTREST SWING RIGHT UPPE</v>
          </cell>
        </row>
        <row r="5996">
          <cell r="A5996" t="str">
            <v>6603600-C</v>
          </cell>
          <cell r="B5996" t="str">
            <v>6603600-C</v>
          </cell>
          <cell r="C5996" t="str">
            <v>REPOSE-PIEDS SWING S2 PAI</v>
          </cell>
          <cell r="D5996" t="str">
            <v>RE COMPL. 33/36</v>
          </cell>
          <cell r="E5996" t="e">
            <v>#N/A</v>
          </cell>
          <cell r="F5996" t="str">
            <v>FOOTREST SWING S2 PAIR CO</v>
          </cell>
        </row>
        <row r="5997">
          <cell r="A5997" t="str">
            <v>6603601-C</v>
          </cell>
          <cell r="B5997" t="str">
            <v>6603601-C</v>
          </cell>
          <cell r="C5997" t="str">
            <v>REPOSE-PIEDS SWING S2 GAU</v>
          </cell>
          <cell r="D5997" t="str">
            <v>CHE COMPL 33/36</v>
          </cell>
          <cell r="E5997" t="e">
            <v>#N/A</v>
          </cell>
          <cell r="F5997" t="str">
            <v>FOOTREST SWING S2 LEFT CO</v>
          </cell>
        </row>
        <row r="5998">
          <cell r="A5998" t="str">
            <v>6603602-C</v>
          </cell>
          <cell r="B5998" t="str">
            <v>6603602-C</v>
          </cell>
          <cell r="C5998" t="str">
            <v>REPOSE-PIEDS SWING S2 DRO</v>
          </cell>
          <cell r="D5998" t="str">
            <v>ITE COMPL 33/36</v>
          </cell>
          <cell r="E5998" t="e">
            <v>#N/A</v>
          </cell>
          <cell r="F5998" t="str">
            <v>FOOTREST SWING S2 RIGHT C</v>
          </cell>
        </row>
        <row r="5999">
          <cell r="A5999" t="str">
            <v>6603900-C</v>
          </cell>
          <cell r="B5999" t="str">
            <v>6603900-C</v>
          </cell>
          <cell r="C5999" t="str">
            <v>REPOSE-PIEDS SWING S2 PAI</v>
          </cell>
          <cell r="D5999" t="str">
            <v>RE COMPL. 39/42</v>
          </cell>
          <cell r="E5999" t="e">
            <v>#N/A</v>
          </cell>
          <cell r="F5999" t="str">
            <v>FOOTREST SWING S2 PAIR CO</v>
          </cell>
        </row>
        <row r="6000">
          <cell r="A6000" t="str">
            <v>6603901-C</v>
          </cell>
          <cell r="B6000" t="str">
            <v>6603901-C</v>
          </cell>
          <cell r="C6000" t="str">
            <v>REPOSE-PIEDS SWING S2 GAU</v>
          </cell>
          <cell r="D6000" t="str">
            <v>CHE COMPL 39/42</v>
          </cell>
          <cell r="E6000" t="e">
            <v>#N/A</v>
          </cell>
          <cell r="F6000" t="str">
            <v>FOOTREST SWING S2 LEFT CO</v>
          </cell>
        </row>
        <row r="6001">
          <cell r="A6001" t="str">
            <v>6603902-C</v>
          </cell>
          <cell r="B6001" t="str">
            <v>6603902-C</v>
          </cell>
          <cell r="C6001" t="str">
            <v>REPOSE-PIEDS SWING S2 DRO</v>
          </cell>
          <cell r="D6001" t="str">
            <v>ITE COMPL 39/42</v>
          </cell>
          <cell r="E6001" t="e">
            <v>#N/A</v>
          </cell>
          <cell r="F6001" t="str">
            <v>FOOTREST SWING S2 RIGHT C</v>
          </cell>
        </row>
        <row r="6002">
          <cell r="A6002" t="str">
            <v>6604500-C</v>
          </cell>
          <cell r="B6002" t="str">
            <v>6604500-C</v>
          </cell>
          <cell r="C6002" t="str">
            <v>REPOSE-PIEDS SWING S2 PAI</v>
          </cell>
          <cell r="D6002" t="str">
            <v>RE COMPL 45</v>
          </cell>
          <cell r="E6002" t="e">
            <v>#N/A</v>
          </cell>
          <cell r="F6002" t="str">
            <v>FOOTREST SWING S2 PAIR CO</v>
          </cell>
        </row>
        <row r="6003">
          <cell r="A6003" t="str">
            <v>6604501-C</v>
          </cell>
          <cell r="B6003" t="str">
            <v>6604501-C</v>
          </cell>
          <cell r="C6003" t="str">
            <v>REPOSE-PIEDS SWING S2 GAU</v>
          </cell>
          <cell r="D6003" t="str">
            <v>CHE COMPL 45</v>
          </cell>
          <cell r="E6003" t="e">
            <v>#N/A</v>
          </cell>
          <cell r="F6003" t="str">
            <v>FOOTREST SWING S2 LEFT CO</v>
          </cell>
        </row>
        <row r="6004">
          <cell r="A6004" t="str">
            <v>6604502-C</v>
          </cell>
          <cell r="B6004" t="str">
            <v>6604502-C</v>
          </cell>
          <cell r="C6004" t="str">
            <v>REPOSE-PIEDS SWING S2 DRO</v>
          </cell>
          <cell r="D6004" t="str">
            <v>ITE COMPL 45</v>
          </cell>
          <cell r="E6004" t="e">
            <v>#N/A</v>
          </cell>
          <cell r="F6004" t="str">
            <v>FOOTREST SWING S2RIGHT CO</v>
          </cell>
        </row>
        <row r="6005">
          <cell r="A6005" t="str">
            <v>6623600-C</v>
          </cell>
          <cell r="B6005" t="str">
            <v>6623600-C</v>
          </cell>
          <cell r="C6005" t="str">
            <v>REPOSE-PIEDS SWING S2 RAL</v>
          </cell>
          <cell r="D6005" t="str">
            <v>LONGÉ 33/36</v>
          </cell>
          <cell r="E6005" t="e">
            <v>#N/A</v>
          </cell>
          <cell r="F6005" t="str">
            <v>FOOTREST SWING S2 EXTENDE</v>
          </cell>
        </row>
        <row r="6006">
          <cell r="A6006" t="str">
            <v>6623601-C</v>
          </cell>
          <cell r="B6006" t="str">
            <v>6623601-C</v>
          </cell>
          <cell r="C6006" t="str">
            <v>REPOSE-PIEDS SWING S2 GAU</v>
          </cell>
          <cell r="D6006" t="str">
            <v>CHE RALLONGÉ 33/36</v>
          </cell>
          <cell r="E6006" t="e">
            <v>#N/A</v>
          </cell>
          <cell r="F6006" t="str">
            <v>FOOTREST SWING S2 LEFT EX</v>
          </cell>
        </row>
        <row r="6007">
          <cell r="A6007" t="str">
            <v>6623602-C</v>
          </cell>
          <cell r="B6007" t="str">
            <v>6623602-C</v>
          </cell>
          <cell r="C6007" t="str">
            <v>REPOSE-PIEDS SWING S2 À D</v>
          </cell>
          <cell r="D6007" t="str">
            <v>ROITE RALLONGÉ 33/36</v>
          </cell>
          <cell r="E6007" t="e">
            <v>#N/A</v>
          </cell>
          <cell r="F6007" t="str">
            <v>FOOTREST SWING S2 RIGHT E</v>
          </cell>
        </row>
        <row r="6008">
          <cell r="A6008" t="str">
            <v>6623900-C</v>
          </cell>
          <cell r="B6008" t="str">
            <v>6623900-C</v>
          </cell>
          <cell r="C6008" t="str">
            <v>REPOSE-PIEDS SWING S2 RAL</v>
          </cell>
          <cell r="D6008" t="str">
            <v>LONGÉ 39/42</v>
          </cell>
          <cell r="E6008" t="e">
            <v>#N/A</v>
          </cell>
          <cell r="F6008" t="str">
            <v>FOOTREST SWING S2 EXTENDE</v>
          </cell>
        </row>
        <row r="6009">
          <cell r="A6009" t="str">
            <v>6623901-C</v>
          </cell>
          <cell r="B6009" t="str">
            <v>6623901-C</v>
          </cell>
          <cell r="C6009" t="str">
            <v>REPOSE-PIEDS SWING S2 À G</v>
          </cell>
          <cell r="D6009" t="str">
            <v>AUCHE RALLONGÉ</v>
          </cell>
          <cell r="E6009" t="e">
            <v>#N/A</v>
          </cell>
          <cell r="F6009" t="str">
            <v>FOOTREST SWING S2 LEFT EX</v>
          </cell>
        </row>
        <row r="6010">
          <cell r="A6010" t="str">
            <v>6623902-C</v>
          </cell>
          <cell r="B6010" t="str">
            <v>6623902-C</v>
          </cell>
          <cell r="C6010" t="str">
            <v>REPOSE-PIEDS SWING S2 À D</v>
          </cell>
          <cell r="D6010" t="str">
            <v>ROITE RALLONGÉ 39/42</v>
          </cell>
          <cell r="E6010" t="e">
            <v>#N/A</v>
          </cell>
          <cell r="F6010" t="str">
            <v>FOOTREST SWING S2 RIGHT E</v>
          </cell>
        </row>
        <row r="6011">
          <cell r="A6011" t="str">
            <v>6624500-C</v>
          </cell>
          <cell r="B6011" t="str">
            <v>6624500-C</v>
          </cell>
          <cell r="C6011" t="str">
            <v>REPOSE-PIEDS SWING S2 PAI</v>
          </cell>
          <cell r="D6011" t="str">
            <v>RE RALLONGÉ 45</v>
          </cell>
          <cell r="E6011" t="e">
            <v>#N/A</v>
          </cell>
          <cell r="F6011" t="str">
            <v>FOOTREST SWING S2 PAIR EX</v>
          </cell>
        </row>
        <row r="6012">
          <cell r="A6012" t="str">
            <v>6624501-C</v>
          </cell>
          <cell r="B6012" t="str">
            <v>6624501-C</v>
          </cell>
          <cell r="C6012" t="str">
            <v>REPOSE-PIEDS SWING S2 À G</v>
          </cell>
          <cell r="D6012" t="str">
            <v>AUCHE RALLONGÉ 45</v>
          </cell>
          <cell r="E6012" t="e">
            <v>#N/A</v>
          </cell>
          <cell r="F6012" t="str">
            <v>FOOTREST SWING S2 LEFT EX</v>
          </cell>
        </row>
        <row r="6013">
          <cell r="A6013" t="str">
            <v>6624502-C</v>
          </cell>
          <cell r="B6013" t="str">
            <v>6624502-C</v>
          </cell>
          <cell r="C6013" t="str">
            <v>REPOSE-PIEDS SWING S2 À D</v>
          </cell>
          <cell r="D6013" t="str">
            <v>ROITE RALLONGÉ 45</v>
          </cell>
          <cell r="E6013" t="e">
            <v>#N/A</v>
          </cell>
          <cell r="F6013" t="str">
            <v>FOOTREST SWING S2 RIGHT E</v>
          </cell>
        </row>
        <row r="6014">
          <cell r="A6014" t="str">
            <v>6701001-C</v>
          </cell>
          <cell r="B6014" t="str">
            <v>6701001-C</v>
          </cell>
          <cell r="C6014" t="str">
            <v>BAGUE REPOSE-PIEDS NOUVEA</v>
          </cell>
          <cell r="D6014" t="str">
            <v>U</v>
          </cell>
          <cell r="E6014" t="e">
            <v>#N/A</v>
          </cell>
          <cell r="F6014" t="str">
            <v>BUSHING FOOTREST NEW</v>
          </cell>
        </row>
        <row r="6015">
          <cell r="A6015" t="str">
            <v>6701018-C</v>
          </cell>
          <cell r="B6015" t="str">
            <v>6701018-C</v>
          </cell>
          <cell r="C6015" t="str">
            <v>GOUPILLE ÉLASTIQUE 3X20</v>
          </cell>
          <cell r="D6015" t="str">
            <v xml:space="preserve"> </v>
          </cell>
          <cell r="E6015" t="e">
            <v>#N/A</v>
          </cell>
          <cell r="F6015" t="str">
            <v>SPRINGY TUBE-PIN 3X20</v>
          </cell>
        </row>
        <row r="6016">
          <cell r="A6016" t="str">
            <v>6701019-C</v>
          </cell>
          <cell r="B6016" t="str">
            <v>6701019-C</v>
          </cell>
          <cell r="C6016" t="str">
            <v>PITON SANGLE TALONNIÈRE</v>
          </cell>
          <cell r="D6016" t="str">
            <v xml:space="preserve"> </v>
          </cell>
          <cell r="E6016" t="e">
            <v>#N/A</v>
          </cell>
          <cell r="F6016" t="str">
            <v>PIN HEEL STRAP</v>
          </cell>
        </row>
        <row r="6017">
          <cell r="A6017" t="str">
            <v>6703300-C</v>
          </cell>
          <cell r="B6017" t="str">
            <v>6703300-C</v>
          </cell>
          <cell r="C6017" t="str">
            <v>REPOSE-PIEDS PLIABLE NOUV</v>
          </cell>
          <cell r="D6017" t="str">
            <v>EAU 33/36, PAIRE</v>
          </cell>
          <cell r="E6017" t="e">
            <v>#N/A</v>
          </cell>
          <cell r="F6017" t="str">
            <v>FOLDABLE FOOTREST NEW 33/</v>
          </cell>
        </row>
        <row r="6018">
          <cell r="A6018" t="str">
            <v>6703301-C</v>
          </cell>
          <cell r="B6018" t="str">
            <v>6703301-C</v>
          </cell>
          <cell r="C6018" t="str">
            <v>REPOSE-PIEDS PLIABLE NOUV</v>
          </cell>
          <cell r="D6018" t="str">
            <v>EAU 33/36, GAUCHE</v>
          </cell>
          <cell r="E6018" t="e">
            <v>#N/A</v>
          </cell>
          <cell r="F6018" t="str">
            <v>FOLDABLE FOOTREST NEW 33/</v>
          </cell>
        </row>
        <row r="6019">
          <cell r="A6019" t="str">
            <v>6703302-C</v>
          </cell>
          <cell r="B6019" t="str">
            <v>6703302-C</v>
          </cell>
          <cell r="C6019" t="str">
            <v>REPOSE-PIEDS PLIABLE NOUV</v>
          </cell>
          <cell r="D6019" t="str">
            <v>EAU 33/36, DROITE</v>
          </cell>
          <cell r="E6019" t="e">
            <v>#N/A</v>
          </cell>
          <cell r="F6019" t="str">
            <v>FOLDABLE FOOTREST NEW 33/</v>
          </cell>
        </row>
        <row r="6020">
          <cell r="A6020" t="str">
            <v>6703900-C</v>
          </cell>
          <cell r="B6020" t="str">
            <v>6703900-C</v>
          </cell>
          <cell r="C6020" t="str">
            <v>REPOSE-PIEDS PLIABLE NOUV</v>
          </cell>
          <cell r="D6020" t="str">
            <v>EAU 39/42, PAIRE</v>
          </cell>
          <cell r="E6020" t="e">
            <v>#N/A</v>
          </cell>
          <cell r="F6020" t="str">
            <v>FOLDABLE FOOTREST NEW 39/</v>
          </cell>
        </row>
        <row r="6021">
          <cell r="A6021" t="str">
            <v>6703901-C</v>
          </cell>
          <cell r="B6021" t="str">
            <v>6703901-C</v>
          </cell>
          <cell r="C6021" t="str">
            <v>REPOSE-PIEDS PLIABLE NOUV</v>
          </cell>
          <cell r="D6021" t="str">
            <v>EAU 39/42, GAUCHE</v>
          </cell>
          <cell r="E6021" t="e">
            <v>#N/A</v>
          </cell>
          <cell r="F6021" t="str">
            <v>FOLDABLE FOOTREST NEW 39/</v>
          </cell>
        </row>
        <row r="6022">
          <cell r="A6022" t="str">
            <v>6703902-C</v>
          </cell>
          <cell r="B6022" t="str">
            <v>6703902-C</v>
          </cell>
          <cell r="C6022" t="str">
            <v>REPOSE-PIEDS PLIABLE NOUV</v>
          </cell>
          <cell r="D6022" t="str">
            <v>EAU 39/42, DROITE</v>
          </cell>
          <cell r="E6022" t="e">
            <v>#N/A</v>
          </cell>
          <cell r="F6022" t="str">
            <v>FOLDABLE FOOTREST NEW 39/</v>
          </cell>
        </row>
        <row r="6023">
          <cell r="A6023" t="str">
            <v>6704500-C</v>
          </cell>
          <cell r="B6023" t="str">
            <v>6704500-C</v>
          </cell>
          <cell r="C6023" t="str">
            <v>REPOSE-PIEDS PLIABLE NOUV</v>
          </cell>
          <cell r="D6023" t="str">
            <v>EAU 45, PAIRE</v>
          </cell>
          <cell r="E6023" t="e">
            <v>#N/A</v>
          </cell>
          <cell r="F6023" t="str">
            <v>FOLDABLE FOOTREST NEW 45</v>
          </cell>
        </row>
        <row r="6024">
          <cell r="A6024" t="str">
            <v>6704501-C</v>
          </cell>
          <cell r="B6024" t="str">
            <v>6704501-C</v>
          </cell>
          <cell r="C6024" t="str">
            <v>REPOSE-PIEDS PLIABLE NOUV</v>
          </cell>
          <cell r="D6024" t="str">
            <v>EAU 45, GAUCHE</v>
          </cell>
          <cell r="E6024" t="e">
            <v>#N/A</v>
          </cell>
          <cell r="F6024" t="str">
            <v>FOLDABLE FOOTREST NEW 45</v>
          </cell>
        </row>
        <row r="6025">
          <cell r="A6025" t="str">
            <v>6704502-C</v>
          </cell>
          <cell r="B6025" t="str">
            <v>6704502-C</v>
          </cell>
          <cell r="C6025" t="str">
            <v>REPOSE-PIEDS PLIABLE NOUV</v>
          </cell>
          <cell r="D6025" t="str">
            <v>EAU 45, DROITE</v>
          </cell>
          <cell r="E6025" t="e">
            <v>#N/A</v>
          </cell>
          <cell r="F6025" t="str">
            <v>FOLDABLE FOOTREST NEW 45</v>
          </cell>
        </row>
        <row r="6026">
          <cell r="A6026" t="str">
            <v>6705000-C</v>
          </cell>
          <cell r="B6026" t="str">
            <v>6705000-C</v>
          </cell>
          <cell r="C6026" t="str">
            <v>REPOSE-PIEDS PLIABLE NOUV</v>
          </cell>
          <cell r="D6026" t="str">
            <v>EAU 50, PAIRE</v>
          </cell>
          <cell r="E6026" t="e">
            <v>#N/A</v>
          </cell>
          <cell r="F6026" t="str">
            <v>FOLDABLE FOOTREST NEW 50</v>
          </cell>
        </row>
        <row r="6027">
          <cell r="A6027" t="str">
            <v>6705001-C</v>
          </cell>
          <cell r="B6027" t="str">
            <v>6705001-C</v>
          </cell>
          <cell r="C6027" t="str">
            <v>REPOSE-PIEDS PLIABLE NOUV</v>
          </cell>
          <cell r="D6027" t="str">
            <v>EAU 50, GAUCHE</v>
          </cell>
          <cell r="E6027" t="e">
            <v>#N/A</v>
          </cell>
          <cell r="F6027" t="str">
            <v>FOLDABLE FOOTREST NEW 50</v>
          </cell>
        </row>
        <row r="6028">
          <cell r="A6028" t="str">
            <v>6705002-C</v>
          </cell>
          <cell r="B6028" t="str">
            <v>6705002-C</v>
          </cell>
          <cell r="C6028" t="str">
            <v>REPOSE-PIEDS PLIABLE NOUV</v>
          </cell>
          <cell r="D6028" t="str">
            <v>EAU 50, DROITE</v>
          </cell>
          <cell r="E6028" t="e">
            <v>#N/A</v>
          </cell>
          <cell r="F6028" t="str">
            <v>FOLDABLE FOOTREST NEW 50</v>
          </cell>
        </row>
        <row r="6029">
          <cell r="A6029" t="str">
            <v>6713301-C</v>
          </cell>
          <cell r="B6029" t="str">
            <v>6713301-C</v>
          </cell>
          <cell r="C6029" t="str">
            <v>REPOSE-PIEDS NOUVEAU 33/3</v>
          </cell>
          <cell r="D6029" t="str">
            <v>6, GAUCHE</v>
          </cell>
          <cell r="E6029" t="e">
            <v>#N/A</v>
          </cell>
          <cell r="F6029" t="str">
            <v>FOOTPLATE NEW 33/36 LEFT</v>
          </cell>
        </row>
        <row r="6030">
          <cell r="A6030" t="str">
            <v>6713302-C</v>
          </cell>
          <cell r="B6030" t="str">
            <v>6713302-C</v>
          </cell>
          <cell r="C6030" t="str">
            <v>REPOSE-PIEDS NOUVEAU 33/3</v>
          </cell>
          <cell r="D6030" t="str">
            <v>6, DROITE</v>
          </cell>
          <cell r="E6030" t="e">
            <v>#N/A</v>
          </cell>
          <cell r="F6030" t="str">
            <v>FOOTPLATE NEW 33/36 RIGHT</v>
          </cell>
        </row>
        <row r="6031">
          <cell r="A6031" t="str">
            <v>6713311-C</v>
          </cell>
          <cell r="B6031" t="str">
            <v>6713311-C</v>
          </cell>
          <cell r="C6031" t="str">
            <v>REPOSE-PIEDS GRAND 33/36</v>
          </cell>
          <cell r="D6031" t="str">
            <v>GAUCHE</v>
          </cell>
          <cell r="E6031" t="e">
            <v>#N/A</v>
          </cell>
          <cell r="F6031" t="str">
            <v>FOOTPLATE LARGE 33/36 LEF</v>
          </cell>
        </row>
        <row r="6032">
          <cell r="A6032" t="str">
            <v>6713312-C</v>
          </cell>
          <cell r="B6032" t="str">
            <v>6713312-C</v>
          </cell>
          <cell r="C6032" t="str">
            <v>REPOSE-PIEDS GRAND 33/36</v>
          </cell>
          <cell r="D6032" t="str">
            <v>DROITE</v>
          </cell>
          <cell r="E6032" t="e">
            <v>#N/A</v>
          </cell>
          <cell r="F6032" t="str">
            <v>FOOTPLATE LARGE 33/36 RIG</v>
          </cell>
        </row>
        <row r="6033">
          <cell r="A6033" t="str">
            <v>6713901-C</v>
          </cell>
          <cell r="B6033" t="str">
            <v>6713901-C</v>
          </cell>
          <cell r="C6033" t="str">
            <v>REPOSE-PIEDS NOUVEAU 39/4</v>
          </cell>
          <cell r="D6033" t="str">
            <v>2, GAUCHE</v>
          </cell>
          <cell r="E6033" t="e">
            <v>#N/A</v>
          </cell>
          <cell r="F6033" t="str">
            <v>FOOTPLATE NEW 39/42 LEFT</v>
          </cell>
        </row>
        <row r="6034">
          <cell r="A6034" t="str">
            <v>6713902-C</v>
          </cell>
          <cell r="B6034" t="str">
            <v>6713902-C</v>
          </cell>
          <cell r="C6034" t="str">
            <v>REPOSE-PIEDS NOUVEAU 39/4</v>
          </cell>
          <cell r="D6034" t="str">
            <v>2, DROITE</v>
          </cell>
          <cell r="E6034" t="e">
            <v>#N/A</v>
          </cell>
          <cell r="F6034" t="str">
            <v>FOOTPLATE NEW 39/42 RIGHT</v>
          </cell>
        </row>
        <row r="6035">
          <cell r="A6035" t="str">
            <v>6713911-C</v>
          </cell>
          <cell r="B6035" t="str">
            <v>6713911-C</v>
          </cell>
          <cell r="C6035" t="str">
            <v>REPOSE-PIEDS GRAND 39/42</v>
          </cell>
          <cell r="D6035" t="str">
            <v>GAUCHE</v>
          </cell>
          <cell r="E6035" t="e">
            <v>#N/A</v>
          </cell>
          <cell r="F6035" t="str">
            <v>FOOTPLATE LARGE 39/42 LEF</v>
          </cell>
        </row>
        <row r="6036">
          <cell r="A6036" t="str">
            <v>6713912-C</v>
          </cell>
          <cell r="B6036" t="str">
            <v>6713912-C</v>
          </cell>
          <cell r="C6036" t="str">
            <v>REPOSE-PIEDS GRAND 39/42</v>
          </cell>
          <cell r="D6036" t="str">
            <v>DROITE</v>
          </cell>
          <cell r="E6036" t="e">
            <v>#N/A</v>
          </cell>
          <cell r="F6036" t="str">
            <v>FOOTPLATE LARGE 39/42 RIG</v>
          </cell>
        </row>
        <row r="6037">
          <cell r="A6037" t="str">
            <v>6714501-C</v>
          </cell>
          <cell r="B6037" t="str">
            <v>6714501-C</v>
          </cell>
          <cell r="C6037" t="str">
            <v>REPOSE-PIEDS NOUVEAU 45 G</v>
          </cell>
          <cell r="D6037" t="str">
            <v>AUCHE</v>
          </cell>
          <cell r="E6037" t="e">
            <v>#N/A</v>
          </cell>
          <cell r="F6037" t="str">
            <v>FOOTPLATE NEW 45 LEFT</v>
          </cell>
        </row>
        <row r="6038">
          <cell r="A6038" t="str">
            <v>6714502-C</v>
          </cell>
          <cell r="B6038" t="str">
            <v>6714502-C</v>
          </cell>
          <cell r="C6038" t="str">
            <v>REPOSE-PIEDS NOUVEAU 45 D</v>
          </cell>
          <cell r="D6038" t="str">
            <v>ROITE</v>
          </cell>
          <cell r="E6038" t="e">
            <v>#N/A</v>
          </cell>
          <cell r="F6038" t="str">
            <v>FOOTPLATE NEW 45 RIGHT</v>
          </cell>
        </row>
        <row r="6039">
          <cell r="A6039" t="str">
            <v>6714511-C</v>
          </cell>
          <cell r="B6039" t="str">
            <v>6714511-C</v>
          </cell>
          <cell r="C6039" t="str">
            <v>REPOSE-PIEDS GRAND 45/50</v>
          </cell>
          <cell r="D6039" t="str">
            <v>GAUCHE</v>
          </cell>
          <cell r="E6039" t="e">
            <v>#N/A</v>
          </cell>
          <cell r="F6039" t="str">
            <v>FOOTPLATE LARGE 45/50 LEF</v>
          </cell>
        </row>
        <row r="6040">
          <cell r="A6040" t="str">
            <v>6714512-C</v>
          </cell>
          <cell r="B6040" t="str">
            <v>6714512-C</v>
          </cell>
          <cell r="C6040" t="str">
            <v>REPOSE-PIEDS GRAND 45/50</v>
          </cell>
          <cell r="D6040" t="str">
            <v>DROITE</v>
          </cell>
          <cell r="E6040" t="e">
            <v>#N/A</v>
          </cell>
          <cell r="F6040" t="str">
            <v>FOOTPLATE LARGE 45/50 RIG</v>
          </cell>
        </row>
        <row r="6041">
          <cell r="A6041" t="str">
            <v>6715001-C</v>
          </cell>
          <cell r="B6041" t="str">
            <v>6715001-C</v>
          </cell>
          <cell r="C6041" t="str">
            <v>REPOSE-PIEDS NOUVEAU 50 G</v>
          </cell>
          <cell r="D6041" t="str">
            <v>AUCHE</v>
          </cell>
          <cell r="E6041" t="e">
            <v>#N/A</v>
          </cell>
          <cell r="F6041" t="str">
            <v>FOOTPLATE NEW 50 LEFT</v>
          </cell>
        </row>
        <row r="6042">
          <cell r="A6042" t="str">
            <v>6715002-C</v>
          </cell>
          <cell r="B6042" t="str">
            <v>6715002-C</v>
          </cell>
          <cell r="C6042" t="str">
            <v>REPOSE-PIEDS NOUVEAU 50 D</v>
          </cell>
          <cell r="D6042" t="str">
            <v>ROITE</v>
          </cell>
          <cell r="E6042" t="e">
            <v>#N/A</v>
          </cell>
          <cell r="F6042" t="str">
            <v>FOOTPLATE NEW 50 RIGHT</v>
          </cell>
        </row>
        <row r="6043">
          <cell r="A6043" t="str">
            <v>6723300-C</v>
          </cell>
          <cell r="B6043" t="str">
            <v>6723300-C</v>
          </cell>
          <cell r="C6043" t="str">
            <v>REPOSE-PIEDS REPLIABLE RA</v>
          </cell>
          <cell r="D6043" t="str">
            <v>LLONGÉ 33/36 NOUV. PAIRE</v>
          </cell>
          <cell r="E6043">
            <v>133.65</v>
          </cell>
          <cell r="F6043" t="str">
            <v>FOLDABLE FOOTREST EXTENDE</v>
          </cell>
        </row>
        <row r="6044">
          <cell r="A6044" t="str">
            <v>6723301-C</v>
          </cell>
          <cell r="B6044" t="str">
            <v>6723301-C</v>
          </cell>
          <cell r="C6044" t="str">
            <v>REPOSE-PIEDS REPLIABLE RA</v>
          </cell>
          <cell r="D6044" t="str">
            <v>LLONGÉ 33/36 NOUV. GAUCHE</v>
          </cell>
          <cell r="E6044">
            <v>133.65</v>
          </cell>
          <cell r="F6044" t="str">
            <v>FOLDABLE FOOTREST EXTENDE</v>
          </cell>
        </row>
        <row r="6045">
          <cell r="A6045" t="str">
            <v>6723302-C</v>
          </cell>
          <cell r="B6045" t="str">
            <v>6723302-C</v>
          </cell>
          <cell r="C6045" t="str">
            <v>REPOSE-PIEDS REPLIABLE RA</v>
          </cell>
          <cell r="D6045" t="str">
            <v>LLONGÉ 33/36 NOUV. DROITE</v>
          </cell>
          <cell r="E6045">
            <v>133.65</v>
          </cell>
          <cell r="F6045" t="str">
            <v>FOLDABLE FOOTREST EXTENDE</v>
          </cell>
        </row>
        <row r="6046">
          <cell r="A6046" t="str">
            <v>6723900-C</v>
          </cell>
          <cell r="B6046" t="str">
            <v>6723900-C</v>
          </cell>
          <cell r="C6046" t="str">
            <v>REPOSE-PIEDS REPLIABLE RA</v>
          </cell>
          <cell r="D6046" t="str">
            <v>LLONGÉ 39/42 NOUV. PAIRE</v>
          </cell>
          <cell r="E6046">
            <v>133.65</v>
          </cell>
          <cell r="F6046" t="str">
            <v>FOLDABLE FOOTREST EXTENDE</v>
          </cell>
        </row>
        <row r="6047">
          <cell r="A6047" t="str">
            <v>6723901-C</v>
          </cell>
          <cell r="B6047" t="str">
            <v>6723901-C</v>
          </cell>
          <cell r="C6047" t="str">
            <v>REPOSE-PIEDS REPLIABLE RA</v>
          </cell>
          <cell r="D6047" t="str">
            <v>LLONGÉ 39/42 NOUV. GAUCHE</v>
          </cell>
          <cell r="E6047">
            <v>133.65</v>
          </cell>
          <cell r="F6047" t="str">
            <v>FOLDABLE FOOTREST EXTENDE</v>
          </cell>
        </row>
        <row r="6048">
          <cell r="A6048" t="str">
            <v>6723902-C</v>
          </cell>
          <cell r="B6048" t="str">
            <v>6723902-C</v>
          </cell>
          <cell r="C6048" t="str">
            <v>REPOSE-PIEDS REPLIABLE RA</v>
          </cell>
          <cell r="D6048" t="str">
            <v>LLONGÉ 39/42 NOUV. DROITE</v>
          </cell>
          <cell r="E6048">
            <v>133.65</v>
          </cell>
          <cell r="F6048" t="str">
            <v>FOLDABLE FOOTREST EXTENDE</v>
          </cell>
        </row>
        <row r="6049">
          <cell r="A6049" t="str">
            <v>6724500-C</v>
          </cell>
          <cell r="B6049" t="str">
            <v>6724500-C</v>
          </cell>
          <cell r="C6049" t="str">
            <v>REPOSE-PIEDS REPLIABLE RA</v>
          </cell>
          <cell r="D6049" t="str">
            <v>LLONGÉ 45 NOUV. PAIRE</v>
          </cell>
          <cell r="E6049">
            <v>133.65</v>
          </cell>
          <cell r="F6049" t="str">
            <v>FOLDABLE FOOTREST EXTENDE</v>
          </cell>
        </row>
        <row r="6050">
          <cell r="A6050" t="str">
            <v>6724501-C</v>
          </cell>
          <cell r="B6050" t="str">
            <v>6724501-C</v>
          </cell>
          <cell r="C6050" t="str">
            <v>REPOSE-PIEDS REPLIABLE RA</v>
          </cell>
          <cell r="D6050" t="str">
            <v>LLONGÉ 45 NOUVEAU GAUCHE</v>
          </cell>
          <cell r="E6050">
            <v>133.65</v>
          </cell>
          <cell r="F6050" t="str">
            <v>FOLDABLE FOOTREST EXTENDE</v>
          </cell>
        </row>
        <row r="6051">
          <cell r="A6051" t="str">
            <v>6724502-C</v>
          </cell>
          <cell r="B6051" t="str">
            <v>6724502-C</v>
          </cell>
          <cell r="C6051" t="str">
            <v>REPOSE-PIEDS REPLIABLE RA</v>
          </cell>
          <cell r="D6051" t="str">
            <v>LLONGÉ 45 NOUVEAU DROITE</v>
          </cell>
          <cell r="E6051">
            <v>133.65</v>
          </cell>
          <cell r="F6051" t="str">
            <v>FOLDABLE FOOTREST EXTENDE</v>
          </cell>
        </row>
        <row r="6052">
          <cell r="A6052" t="str">
            <v>6725000-C</v>
          </cell>
          <cell r="B6052" t="str">
            <v>6725000-C</v>
          </cell>
          <cell r="C6052" t="str">
            <v>REPOSE-PIEDS REPLIABLE RA</v>
          </cell>
          <cell r="D6052" t="str">
            <v>LLONGÉ 50 NOUVEAU PAIRE</v>
          </cell>
          <cell r="E6052">
            <v>133.65</v>
          </cell>
          <cell r="F6052" t="str">
            <v>FOLDABLE FOOTREST EXTENDE</v>
          </cell>
        </row>
        <row r="6053">
          <cell r="A6053" t="str">
            <v>6725001-C</v>
          </cell>
          <cell r="B6053" t="str">
            <v>6725001-C</v>
          </cell>
          <cell r="C6053" t="str">
            <v>REPOSE-PIEDS REPLIABLE RA</v>
          </cell>
          <cell r="D6053" t="str">
            <v>LLONGÉ 50 NOUVEAU GAUCHE</v>
          </cell>
          <cell r="E6053">
            <v>133.65</v>
          </cell>
          <cell r="F6053" t="str">
            <v>FOLDABLE FOOTREST EXTENDE</v>
          </cell>
        </row>
        <row r="6054">
          <cell r="A6054" t="str">
            <v>6725002-C</v>
          </cell>
          <cell r="B6054" t="str">
            <v>6725002-C</v>
          </cell>
          <cell r="C6054" t="str">
            <v>REPOSE-PIEDS REPLIABLE RA</v>
          </cell>
          <cell r="D6054" t="str">
            <v>LLONGÉ 50 NOUVEAU DROITE</v>
          </cell>
          <cell r="E6054">
            <v>133.65</v>
          </cell>
          <cell r="F6054" t="str">
            <v>FOLDABLE FOOTREST EXTENDE</v>
          </cell>
        </row>
        <row r="6055">
          <cell r="A6055" t="str">
            <v>6733300-C</v>
          </cell>
          <cell r="B6055" t="str">
            <v>6733300-C</v>
          </cell>
          <cell r="C6055" t="str">
            <v>REPOSE-PIEDS PLIABLE GRAN</v>
          </cell>
          <cell r="D6055" t="str">
            <v>D 33/36 COMPL. PAIRE</v>
          </cell>
          <cell r="E6055">
            <v>133.65</v>
          </cell>
          <cell r="F6055" t="str">
            <v>FOLDABLE FOOTREST LARGE 3</v>
          </cell>
        </row>
        <row r="6056">
          <cell r="A6056" t="str">
            <v>6733301-C</v>
          </cell>
          <cell r="B6056" t="str">
            <v>6733301-C</v>
          </cell>
          <cell r="C6056" t="str">
            <v>REPOSE-PIEDS PLIABLE GRAN</v>
          </cell>
          <cell r="D6056" t="str">
            <v>D 33/36, GAUCHE</v>
          </cell>
          <cell r="E6056">
            <v>133.65</v>
          </cell>
          <cell r="F6056" t="str">
            <v>FOLDABLE FOOTREST LARGE 3</v>
          </cell>
        </row>
        <row r="6057">
          <cell r="A6057" t="str">
            <v>6733302-C</v>
          </cell>
          <cell r="B6057" t="str">
            <v>6733302-C</v>
          </cell>
          <cell r="C6057" t="str">
            <v>REPOSE-PIEDS PLIABLE GRAN</v>
          </cell>
          <cell r="D6057" t="str">
            <v>D 33/36, DROITE</v>
          </cell>
          <cell r="E6057">
            <v>133.65</v>
          </cell>
          <cell r="F6057" t="str">
            <v>FOLDABLE FOOTREST LARGE 3</v>
          </cell>
        </row>
        <row r="6058">
          <cell r="A6058" t="str">
            <v>6733900-C</v>
          </cell>
          <cell r="B6058" t="str">
            <v>6733900-C</v>
          </cell>
          <cell r="C6058" t="str">
            <v>REPOSE-PIEDS PLIABLE GRAN</v>
          </cell>
          <cell r="D6058" t="str">
            <v>D 39/42 COMPL. PAIRE</v>
          </cell>
          <cell r="E6058">
            <v>133.65</v>
          </cell>
          <cell r="F6058" t="str">
            <v>FOLDABLE FOOTREST LARGE 3</v>
          </cell>
        </row>
        <row r="6059">
          <cell r="A6059" t="str">
            <v>6733901-C</v>
          </cell>
          <cell r="B6059" t="str">
            <v>6733901-C</v>
          </cell>
          <cell r="C6059" t="str">
            <v>REPOSE-PIEDS PLIABLE GRAN</v>
          </cell>
          <cell r="D6059" t="str">
            <v>D 39/42, GAUCHE</v>
          </cell>
          <cell r="E6059">
            <v>133.65</v>
          </cell>
          <cell r="F6059" t="str">
            <v>FOLDABLE FOOTREST LARGE 3</v>
          </cell>
        </row>
        <row r="6060">
          <cell r="A6060" t="str">
            <v>6733902-C</v>
          </cell>
          <cell r="B6060" t="str">
            <v>6733902-C</v>
          </cell>
          <cell r="C6060" t="str">
            <v>REPOSE-PIEDS PLIABLE GRAN</v>
          </cell>
          <cell r="D6060" t="str">
            <v>D 39/42, DROITE</v>
          </cell>
          <cell r="E6060">
            <v>133.65</v>
          </cell>
          <cell r="F6060" t="str">
            <v>FOLDABLE FOOTREST LARGE 3</v>
          </cell>
        </row>
        <row r="6061">
          <cell r="A6061" t="str">
            <v>6734500-C</v>
          </cell>
          <cell r="B6061" t="str">
            <v>6734500-C</v>
          </cell>
          <cell r="C6061" t="str">
            <v>REPOSE-PIEDS PLIABLE GRAN</v>
          </cell>
          <cell r="D6061" t="str">
            <v>D 45/50 COMPL. PAIRE</v>
          </cell>
          <cell r="E6061">
            <v>133.65</v>
          </cell>
          <cell r="F6061" t="str">
            <v>FOLDABLE FOOTREST LARGE 4</v>
          </cell>
        </row>
        <row r="6062">
          <cell r="A6062" t="str">
            <v>6734501-C</v>
          </cell>
          <cell r="B6062" t="str">
            <v>6734501-C</v>
          </cell>
          <cell r="C6062" t="str">
            <v>REPOSE-PIEDS PLIABLE GRAN</v>
          </cell>
          <cell r="D6062" t="str">
            <v>D 45/50, GAUCHE</v>
          </cell>
          <cell r="E6062">
            <v>133.65</v>
          </cell>
          <cell r="F6062" t="str">
            <v>FOLDABLE FOOTREST LARGE 4</v>
          </cell>
        </row>
        <row r="6063">
          <cell r="A6063" t="str">
            <v>6734502-C</v>
          </cell>
          <cell r="B6063" t="str">
            <v>6734502-C</v>
          </cell>
          <cell r="C6063" t="str">
            <v>REPOSE-PIEDS PLIANT GRAND</v>
          </cell>
          <cell r="D6063" t="str">
            <v xml:space="preserve"> 45/50, DROITE</v>
          </cell>
          <cell r="E6063">
            <v>133.65</v>
          </cell>
          <cell r="F6063" t="str">
            <v>FOLDABLE FOOTREST LARGE 4</v>
          </cell>
        </row>
        <row r="6064">
          <cell r="A6064" t="str">
            <v>6743300-C</v>
          </cell>
          <cell r="B6064" t="str">
            <v>6743300-C</v>
          </cell>
          <cell r="C6064" t="str">
            <v>REPOSE-PIEDS PLIABLE GRAN</v>
          </cell>
          <cell r="D6064" t="str">
            <v>D 33/36 COMPL. PAIRE</v>
          </cell>
          <cell r="E6064">
            <v>133.65</v>
          </cell>
          <cell r="F6064" t="str">
            <v>FOLDABLE FOOTREST LARGE 3</v>
          </cell>
        </row>
        <row r="6065">
          <cell r="A6065" t="str">
            <v>6743301-C</v>
          </cell>
          <cell r="B6065" t="str">
            <v>6743301-C</v>
          </cell>
          <cell r="C6065" t="str">
            <v>REPOSE-PIEDS PLIABLE GRAN</v>
          </cell>
          <cell r="D6065" t="str">
            <v>D 33/36, GAUCHE</v>
          </cell>
          <cell r="E6065">
            <v>133.65</v>
          </cell>
          <cell r="F6065" t="str">
            <v>FOLDABLE FOOTREST LARGE 3</v>
          </cell>
        </row>
        <row r="6066">
          <cell r="A6066" t="str">
            <v>6743302-C</v>
          </cell>
          <cell r="B6066" t="str">
            <v>6743302-C</v>
          </cell>
          <cell r="C6066" t="str">
            <v>REPOSE-PIEDS PLIABLE GRAN</v>
          </cell>
          <cell r="D6066" t="str">
            <v>D 33/36, DROITE</v>
          </cell>
          <cell r="E6066">
            <v>133.65</v>
          </cell>
          <cell r="F6066" t="str">
            <v>FOLDABLE FOOTREST LARGE 3</v>
          </cell>
        </row>
        <row r="6067">
          <cell r="A6067" t="str">
            <v>6743900-C</v>
          </cell>
          <cell r="B6067" t="str">
            <v>6743900-C</v>
          </cell>
          <cell r="C6067" t="str">
            <v>REPOSE-PIEDS PLIABLE GRAN</v>
          </cell>
          <cell r="D6067" t="str">
            <v>D 39/42 COMPL. PAIRE</v>
          </cell>
          <cell r="E6067">
            <v>133.65</v>
          </cell>
          <cell r="F6067" t="str">
            <v>FOLDABLE FOOTREST LARGE 3</v>
          </cell>
        </row>
        <row r="6068">
          <cell r="A6068" t="str">
            <v>6743901-C</v>
          </cell>
          <cell r="B6068" t="str">
            <v>6743901-C</v>
          </cell>
          <cell r="C6068" t="str">
            <v>REPOSE-PIEDS PLIABLE GRAN</v>
          </cell>
          <cell r="D6068" t="str">
            <v>D 39/42, GAUCHE</v>
          </cell>
          <cell r="E6068">
            <v>133.65</v>
          </cell>
          <cell r="F6068" t="str">
            <v>FOLDABLE FOOTREST LARGE 3</v>
          </cell>
        </row>
        <row r="6069">
          <cell r="A6069" t="str">
            <v>6743902-C</v>
          </cell>
          <cell r="B6069" t="str">
            <v>6743902-C</v>
          </cell>
          <cell r="C6069" t="str">
            <v>REPOSE-PIEDS PLIABLE GRAN</v>
          </cell>
          <cell r="D6069" t="str">
            <v>D 39/42, DROITE</v>
          </cell>
          <cell r="E6069">
            <v>133.65</v>
          </cell>
          <cell r="F6069" t="str">
            <v>FOLDABLE FOOTREST LARGE 3</v>
          </cell>
        </row>
        <row r="6070">
          <cell r="A6070" t="str">
            <v>6744500-C</v>
          </cell>
          <cell r="B6070" t="str">
            <v>6744500-C</v>
          </cell>
          <cell r="C6070" t="str">
            <v>REPOSE-PIEDS PLIABLE GRAN</v>
          </cell>
          <cell r="D6070" t="str">
            <v>D 45/50 COMPL. PAIRE</v>
          </cell>
          <cell r="E6070">
            <v>133.65</v>
          </cell>
          <cell r="F6070" t="str">
            <v>FOLDABLE FOOTREST LARGE 4</v>
          </cell>
        </row>
        <row r="6071">
          <cell r="A6071" t="str">
            <v>6744501-C</v>
          </cell>
          <cell r="B6071" t="str">
            <v>6744501-C</v>
          </cell>
          <cell r="C6071" t="str">
            <v>REPOSE-PIEDS PLIABLE GRAN</v>
          </cell>
          <cell r="D6071" t="str">
            <v>D 45/50, GAUCHE</v>
          </cell>
          <cell r="E6071">
            <v>133.65</v>
          </cell>
          <cell r="F6071" t="str">
            <v>FOLDABLE FOOTREST LARGE 4</v>
          </cell>
        </row>
        <row r="6072">
          <cell r="A6072" t="str">
            <v>6744502-C</v>
          </cell>
          <cell r="B6072" t="str">
            <v>6744502-C</v>
          </cell>
          <cell r="C6072" t="str">
            <v>REPOSE-PIEDS PLIANT GRAND</v>
          </cell>
          <cell r="D6072" t="str">
            <v xml:space="preserve"> 45/50, DROITE</v>
          </cell>
          <cell r="E6072">
            <v>133.65</v>
          </cell>
          <cell r="F6072" t="str">
            <v>FOLDABLE FOOTREST LARGE 4</v>
          </cell>
        </row>
        <row r="6073">
          <cell r="A6073" t="str">
            <v>6760500-C</v>
          </cell>
          <cell r="B6073" t="str">
            <v>6760500-C</v>
          </cell>
          <cell r="C6073" t="str">
            <v>SUPPORT AMPUTATION COMPLE</v>
          </cell>
          <cell r="D6073" t="str">
            <v>T PAIRE</v>
          </cell>
          <cell r="E6073">
            <v>764.93</v>
          </cell>
          <cell r="F6073" t="str">
            <v>AMPUTATION SUPPORT COMPL.</v>
          </cell>
        </row>
        <row r="6074">
          <cell r="A6074" t="str">
            <v>6760501-C</v>
          </cell>
          <cell r="B6074" t="str">
            <v>6760501-C</v>
          </cell>
          <cell r="C6074" t="str">
            <v>SUPPORT AMPUTATION COMPLE</v>
          </cell>
          <cell r="D6074" t="str">
            <v>T À DROITE</v>
          </cell>
          <cell r="E6074">
            <v>382.94</v>
          </cell>
          <cell r="F6074" t="str">
            <v>AMPUTATION SUPPORT COMPL.</v>
          </cell>
        </row>
        <row r="6075">
          <cell r="A6075" t="str">
            <v>6760502-C</v>
          </cell>
          <cell r="B6075" t="str">
            <v>6760502-C</v>
          </cell>
          <cell r="C6075" t="str">
            <v>SUPPORT AMPUTATION COMPLE</v>
          </cell>
          <cell r="D6075" t="str">
            <v>T À GAUCHE</v>
          </cell>
          <cell r="E6075">
            <v>382.94</v>
          </cell>
          <cell r="F6075" t="str">
            <v>AMPUTATION SUPPORT COMPL.</v>
          </cell>
        </row>
        <row r="6076">
          <cell r="A6076" t="str">
            <v>6770200-C</v>
          </cell>
          <cell r="B6076" t="str">
            <v>6770200-C</v>
          </cell>
          <cell r="C6076" t="str">
            <v>APPUIS PECTORAUX S3 PAIRE</v>
          </cell>
          <cell r="D6076" t="str">
            <v xml:space="preserve"> COMPLÈTE</v>
          </cell>
          <cell r="E6076">
            <v>559.24</v>
          </cell>
          <cell r="F6076" t="str">
            <v>TORSO SUPPORTS S3 COMPLET</v>
          </cell>
        </row>
        <row r="6077">
          <cell r="A6077" t="str">
            <v>6770205-C</v>
          </cell>
          <cell r="B6077" t="str">
            <v>6770205-C</v>
          </cell>
          <cell r="C6077" t="str">
            <v>APPUIS PECTORAUX S3 G, CP</v>
          </cell>
          <cell r="D6077" t="str">
            <v>L, AVEC KIT D’ASSEMBLAGE</v>
          </cell>
          <cell r="E6077">
            <v>279.62</v>
          </cell>
          <cell r="F6077" t="str">
            <v>TORSO SUPPORTS S3 COMPLET</v>
          </cell>
        </row>
        <row r="6078">
          <cell r="A6078" t="str">
            <v>6770206-C</v>
          </cell>
          <cell r="B6078" t="str">
            <v>6770206-C</v>
          </cell>
          <cell r="C6078" t="str">
            <v>APPUIS PECTORAUX S3 D, CP</v>
          </cell>
          <cell r="D6078" t="str">
            <v>L, AVEC KIT D’ASSEMBLAGE</v>
          </cell>
          <cell r="E6078">
            <v>279.62</v>
          </cell>
          <cell r="F6078" t="str">
            <v>TORSO SUPPORTS S3 COMPLET</v>
          </cell>
        </row>
        <row r="6079">
          <cell r="A6079" t="str">
            <v>6770300-C</v>
          </cell>
          <cell r="B6079" t="str">
            <v>6770300-C</v>
          </cell>
          <cell r="C6079" t="str">
            <v>APPUI PECTORAL, PAIRE COM</v>
          </cell>
          <cell r="D6079" t="str">
            <v>PLÈTE, VER2</v>
          </cell>
          <cell r="E6079">
            <v>559.24</v>
          </cell>
          <cell r="F6079" t="str">
            <v>TORSO SUPPORT COMPLETE PA</v>
          </cell>
        </row>
        <row r="6080">
          <cell r="A6080" t="str">
            <v>6770305-C</v>
          </cell>
          <cell r="B6080" t="str">
            <v>6770305-C</v>
          </cell>
          <cell r="C6080" t="str">
            <v>APPUI PECTORAL S3 COMPLET</v>
          </cell>
          <cell r="D6080" t="str">
            <v xml:space="preserve"> G VER2</v>
          </cell>
          <cell r="E6080">
            <v>279.62</v>
          </cell>
          <cell r="F6080" t="str">
            <v>TORSO SUPPORT S3 COMPLETE</v>
          </cell>
        </row>
        <row r="6081">
          <cell r="A6081" t="str">
            <v>6770306-C</v>
          </cell>
          <cell r="B6081" t="str">
            <v>6770306-C</v>
          </cell>
          <cell r="C6081" t="str">
            <v>APPUI PECTORAL S3 COMPLET</v>
          </cell>
          <cell r="D6081" t="str">
            <v xml:space="preserve"> D VER2</v>
          </cell>
          <cell r="E6081">
            <v>279.62</v>
          </cell>
          <cell r="F6081" t="str">
            <v>TORSO SUPPORT S3 COMPLETE</v>
          </cell>
        </row>
        <row r="6082">
          <cell r="A6082" t="str">
            <v>6810000-C</v>
          </cell>
          <cell r="B6082" t="str">
            <v>6810000-C</v>
          </cell>
          <cell r="C6082" t="str">
            <v>TABLETTE B3 CPL</v>
          </cell>
          <cell r="D6082" t="str">
            <v xml:space="preserve"> </v>
          </cell>
          <cell r="E6082">
            <v>224.64</v>
          </cell>
          <cell r="F6082" t="str">
            <v>TRAY TABLE B3 CPL</v>
          </cell>
        </row>
        <row r="6083">
          <cell r="A6083" t="str">
            <v>6810010-C</v>
          </cell>
          <cell r="B6083" t="str">
            <v>6810010-C</v>
          </cell>
          <cell r="C6083" t="str">
            <v>SUPPORT TABLETTE MAGNÉTIQ</v>
          </cell>
          <cell r="D6083" t="str">
            <v>UE B3 CPL</v>
          </cell>
          <cell r="E6083">
            <v>50.24</v>
          </cell>
          <cell r="F6083" t="str">
            <v>HOLDER MAGNETIC TRAYTABLE</v>
          </cell>
        </row>
        <row r="6084">
          <cell r="A6084" t="str">
            <v>6810020-C</v>
          </cell>
          <cell r="B6084" t="str">
            <v>6810020-C</v>
          </cell>
          <cell r="C6084" t="str">
            <v>TABLETTE S3 CPL</v>
          </cell>
          <cell r="D6084" t="str">
            <v xml:space="preserve"> </v>
          </cell>
          <cell r="E6084">
            <v>224.64</v>
          </cell>
          <cell r="F6084" t="str">
            <v>TABLE S3 CPL</v>
          </cell>
        </row>
        <row r="6085">
          <cell r="A6085" t="str">
            <v>6810026-C</v>
          </cell>
          <cell r="B6085" t="str">
            <v>6810026-C</v>
          </cell>
          <cell r="C6085" t="str">
            <v>PLAQUE DE RECOUVREMENT DE</v>
          </cell>
          <cell r="D6085" t="str">
            <v xml:space="preserve"> LA TABLETTE S3</v>
          </cell>
          <cell r="E6085">
            <v>106.16</v>
          </cell>
          <cell r="F6085" t="str">
            <v>COVER PLATE S3 TABLE</v>
          </cell>
        </row>
        <row r="6086">
          <cell r="A6086" t="str">
            <v>7110530-C</v>
          </cell>
          <cell r="B6086" t="str">
            <v>7110530-C</v>
          </cell>
          <cell r="C6086" t="str">
            <v>DOSSIER S3 POUR DOSSIERS</v>
          </cell>
          <cell r="D6086" t="str">
            <v>PLEINS L 30</v>
          </cell>
          <cell r="E6086">
            <v>228.44</v>
          </cell>
          <cell r="F6086" t="str">
            <v>BACKREST S3 FOR SOLID BAC</v>
          </cell>
        </row>
        <row r="6087">
          <cell r="A6087" t="str">
            <v>7110531-C</v>
          </cell>
          <cell r="B6087" t="str">
            <v>7110531-C</v>
          </cell>
          <cell r="C6087" t="str">
            <v>DOSSIER S3 POUR DOSSIERS</v>
          </cell>
          <cell r="D6087" t="str">
            <v>PLEINS L 33</v>
          </cell>
          <cell r="E6087">
            <v>228.44</v>
          </cell>
          <cell r="F6087" t="str">
            <v>BACKREST S3 FOR SOLID BAC</v>
          </cell>
        </row>
        <row r="6088">
          <cell r="A6088" t="str">
            <v>7110532-C</v>
          </cell>
          <cell r="B6088" t="str">
            <v>7110532-C</v>
          </cell>
          <cell r="C6088" t="str">
            <v>DOSSIER S3 POUR DOSSIERS</v>
          </cell>
          <cell r="D6088" t="str">
            <v>PLEINS L 36</v>
          </cell>
          <cell r="E6088">
            <v>228.44</v>
          </cell>
          <cell r="F6088" t="str">
            <v>BACKREST S3 FOR SOLID BAC</v>
          </cell>
        </row>
        <row r="6089">
          <cell r="A6089" t="str">
            <v>7110533-C</v>
          </cell>
          <cell r="B6089" t="str">
            <v>7110533-C</v>
          </cell>
          <cell r="C6089" t="str">
            <v>DOSSIER S3 POUR DOSSIERS</v>
          </cell>
          <cell r="D6089" t="str">
            <v>PLEINS L 39</v>
          </cell>
          <cell r="E6089">
            <v>228.44</v>
          </cell>
          <cell r="F6089" t="str">
            <v>BACKREST S3 FOR SOLID BAC</v>
          </cell>
        </row>
        <row r="6090">
          <cell r="A6090" t="str">
            <v>7110534-C</v>
          </cell>
          <cell r="B6090" t="str">
            <v>7110534-C</v>
          </cell>
          <cell r="C6090" t="str">
            <v>DOSSIER S3 POUR DOSSIERS</v>
          </cell>
          <cell r="D6090" t="str">
            <v>PLEINS L 42</v>
          </cell>
          <cell r="E6090">
            <v>228.44</v>
          </cell>
          <cell r="F6090" t="str">
            <v>BACKREST S3 FOR SOLID BAC</v>
          </cell>
        </row>
        <row r="6091">
          <cell r="A6091" t="str">
            <v>7110535-C</v>
          </cell>
          <cell r="B6091" t="str">
            <v>7110535-C</v>
          </cell>
          <cell r="C6091" t="str">
            <v>DOSSIER S3 POUR DOSSIERS</v>
          </cell>
          <cell r="D6091" t="str">
            <v>PLEINS L 45</v>
          </cell>
          <cell r="E6091">
            <v>228.44</v>
          </cell>
          <cell r="F6091" t="str">
            <v>BACKREST S3 FOR SOLID BAC</v>
          </cell>
        </row>
        <row r="6092">
          <cell r="A6092" t="str">
            <v>7110536-C</v>
          </cell>
          <cell r="B6092" t="str">
            <v>7110536-C</v>
          </cell>
          <cell r="C6092" t="str">
            <v>DOSSIER S3 POUR DOSSIERS</v>
          </cell>
          <cell r="D6092" t="str">
            <v>PLEINS L 50</v>
          </cell>
          <cell r="E6092">
            <v>228.44</v>
          </cell>
          <cell r="F6092" t="str">
            <v>BACKREST S3 FOR SOLID BAC</v>
          </cell>
        </row>
        <row r="6093">
          <cell r="A6093" t="str">
            <v>7110584-C</v>
          </cell>
          <cell r="B6093" t="str">
            <v>7110584-C</v>
          </cell>
          <cell r="C6093" t="str">
            <v>DOSSIER U3L POUR DOSSIERS</v>
          </cell>
          <cell r="D6093" t="str">
            <v xml:space="preserve"> PLEINS L 33</v>
          </cell>
          <cell r="E6093">
            <v>228.44</v>
          </cell>
          <cell r="F6093" t="str">
            <v>BACKREST U3L FOR SOLID BA</v>
          </cell>
        </row>
        <row r="6094">
          <cell r="A6094" t="str">
            <v>7110585-C</v>
          </cell>
          <cell r="B6094" t="str">
            <v>7110585-C</v>
          </cell>
          <cell r="C6094" t="str">
            <v>DOSSIER U3L POUR DOSSIERS</v>
          </cell>
          <cell r="D6094" t="str">
            <v xml:space="preserve"> PLEINS L 36</v>
          </cell>
          <cell r="E6094">
            <v>228.44</v>
          </cell>
          <cell r="F6094" t="str">
            <v>BACKREST U3L FOR SOLID BA</v>
          </cell>
        </row>
        <row r="6095">
          <cell r="A6095" t="str">
            <v>7110586-C</v>
          </cell>
          <cell r="B6095" t="str">
            <v>7110586-C</v>
          </cell>
          <cell r="C6095" t="str">
            <v>DOSSIER U3L POUR DOSSIERS</v>
          </cell>
          <cell r="D6095" t="str">
            <v xml:space="preserve"> PLEINS L 39</v>
          </cell>
          <cell r="E6095">
            <v>228.44</v>
          </cell>
          <cell r="F6095" t="str">
            <v>BACKREST U3L FOR SOLID BA</v>
          </cell>
        </row>
        <row r="6096">
          <cell r="A6096" t="str">
            <v>7110587-C</v>
          </cell>
          <cell r="B6096" t="str">
            <v>7110587-C</v>
          </cell>
          <cell r="C6096" t="str">
            <v>DOSSIER U3L POUR DOSSIERS</v>
          </cell>
          <cell r="D6096" t="str">
            <v xml:space="preserve"> PLEINS L 42</v>
          </cell>
          <cell r="E6096">
            <v>228.44</v>
          </cell>
          <cell r="F6096" t="str">
            <v>BACKREST U3L FOR SOLID BA</v>
          </cell>
        </row>
        <row r="6097">
          <cell r="A6097" t="str">
            <v>7110588-C</v>
          </cell>
          <cell r="B6097" t="str">
            <v>7110588-C</v>
          </cell>
          <cell r="C6097" t="str">
            <v>DOSSIER U3L POUR DOSSIERS</v>
          </cell>
          <cell r="D6097" t="str">
            <v xml:space="preserve"> PLEINS L 45</v>
          </cell>
          <cell r="E6097">
            <v>228.44</v>
          </cell>
          <cell r="F6097" t="str">
            <v>BACKREST U3L FOR SOLID BA</v>
          </cell>
        </row>
        <row r="6098">
          <cell r="A6098" t="str">
            <v>7110595 VER2</v>
          </cell>
          <cell r="B6098" t="str">
            <v>7110595 VER2</v>
          </cell>
          <cell r="C6098" t="str">
            <v>DOSSIER S3 ÉVASÉ L30 H25</v>
          </cell>
          <cell r="D6098" t="str">
            <v xml:space="preserve"> </v>
          </cell>
          <cell r="E6098">
            <v>1213</v>
          </cell>
          <cell r="F6098" t="str">
            <v>BACKREST S3 FLARED W30 H2</v>
          </cell>
        </row>
        <row r="6099">
          <cell r="A6099" t="str">
            <v>7110595 VER2-C</v>
          </cell>
          <cell r="B6099" t="str">
            <v>7110595 VER2-C</v>
          </cell>
          <cell r="C6099" t="str">
            <v>DOSSIER S3 ÉVASÉ L30 H25</v>
          </cell>
          <cell r="D6099" t="str">
            <v xml:space="preserve"> </v>
          </cell>
          <cell r="E6099">
            <v>397.16</v>
          </cell>
          <cell r="F6099" t="str">
            <v>BACKREST S3 FLARED W30 H2</v>
          </cell>
        </row>
        <row r="6100">
          <cell r="A6100" t="str">
            <v>7110596 VER2</v>
          </cell>
          <cell r="B6100" t="str">
            <v>7110596 VER2</v>
          </cell>
          <cell r="C6100" t="str">
            <v>DOSSIER S3 ÉVASÉ L30 H30</v>
          </cell>
          <cell r="D6100" t="str">
            <v xml:space="preserve"> </v>
          </cell>
          <cell r="E6100">
            <v>1213</v>
          </cell>
          <cell r="F6100" t="str">
            <v>BACKREST S3 FLARED W30 H3</v>
          </cell>
        </row>
        <row r="6101">
          <cell r="A6101" t="str">
            <v>7110596 VER2-C</v>
          </cell>
          <cell r="B6101" t="str">
            <v>7110596 VER2-C</v>
          </cell>
          <cell r="C6101" t="str">
            <v>DOSSIER S3 ÉVASÉ L30 H30</v>
          </cell>
          <cell r="D6101" t="str">
            <v xml:space="preserve"> </v>
          </cell>
          <cell r="E6101">
            <v>397.16</v>
          </cell>
          <cell r="F6101" t="str">
            <v>BACKREST S3 FLARED W30 H3</v>
          </cell>
        </row>
        <row r="6102">
          <cell r="A6102" t="str">
            <v>7110597 VER2</v>
          </cell>
          <cell r="B6102" t="str">
            <v>7110597 VER2</v>
          </cell>
          <cell r="C6102" t="str">
            <v>DOSSIER S3 ÉVASÉ L30 H35</v>
          </cell>
          <cell r="D6102" t="str">
            <v xml:space="preserve"> </v>
          </cell>
          <cell r="E6102">
            <v>1213</v>
          </cell>
          <cell r="F6102" t="str">
            <v>BACKREST S3 FLARED W30 H3</v>
          </cell>
        </row>
        <row r="6103">
          <cell r="A6103" t="str">
            <v>7110597 VER2-C</v>
          </cell>
          <cell r="B6103" t="str">
            <v>7110597 VER2-C</v>
          </cell>
          <cell r="C6103" t="str">
            <v>DOSSIER S3 ÉVASÉ L30 H35</v>
          </cell>
          <cell r="D6103" t="str">
            <v xml:space="preserve"> </v>
          </cell>
          <cell r="E6103">
            <v>397.16</v>
          </cell>
          <cell r="F6103" t="str">
            <v>BACKREST S3 FLARED W30 H3</v>
          </cell>
        </row>
        <row r="6104">
          <cell r="A6104" t="str">
            <v>7110598 VER2</v>
          </cell>
          <cell r="B6104" t="str">
            <v>7110598 VER2</v>
          </cell>
          <cell r="C6104" t="str">
            <v>DOSSIER S3 ÉVASÉ L30 H40</v>
          </cell>
          <cell r="D6104" t="str">
            <v xml:space="preserve"> </v>
          </cell>
          <cell r="E6104">
            <v>1213</v>
          </cell>
          <cell r="F6104" t="str">
            <v>BACKREST S3 FLARED W30 H4</v>
          </cell>
        </row>
        <row r="6105">
          <cell r="A6105" t="str">
            <v>7110598 VER2-C</v>
          </cell>
          <cell r="B6105" t="str">
            <v>7110598 VER2-C</v>
          </cell>
          <cell r="C6105" t="str">
            <v>DOSSIER S3 ÉVASÉ L30 H40</v>
          </cell>
          <cell r="D6105" t="str">
            <v xml:space="preserve"> </v>
          </cell>
          <cell r="E6105">
            <v>397.16</v>
          </cell>
          <cell r="F6105" t="str">
            <v>BACKREST S3 FLARED W30 H4</v>
          </cell>
        </row>
        <row r="6106">
          <cell r="A6106" t="str">
            <v>7110599 VER2</v>
          </cell>
          <cell r="B6106" t="str">
            <v>7110599 VER2</v>
          </cell>
          <cell r="C6106" t="str">
            <v>DOSSIER S3 ÉVASÉ L33 H25</v>
          </cell>
          <cell r="D6106" t="str">
            <v xml:space="preserve"> </v>
          </cell>
          <cell r="E6106">
            <v>1213</v>
          </cell>
          <cell r="F6106" t="str">
            <v>BACKREST S3 FLARED W33 H2</v>
          </cell>
        </row>
        <row r="6107">
          <cell r="A6107" t="str">
            <v>7110599 VER2-C</v>
          </cell>
          <cell r="B6107" t="str">
            <v>7110599 VER2-C</v>
          </cell>
          <cell r="C6107" t="str">
            <v>DOSSIER S3 ÉVASÉ L33 H25</v>
          </cell>
          <cell r="D6107" t="str">
            <v xml:space="preserve"> </v>
          </cell>
          <cell r="E6107">
            <v>397.16</v>
          </cell>
          <cell r="F6107" t="str">
            <v>BACKREST S3 FLARED W33 H2</v>
          </cell>
        </row>
        <row r="6108">
          <cell r="A6108" t="str">
            <v>7110600 VER2</v>
          </cell>
          <cell r="B6108" t="str">
            <v>7110600 VER2</v>
          </cell>
          <cell r="C6108" t="str">
            <v>DOSSIER S3 ÉVASÉ L33 H30</v>
          </cell>
          <cell r="D6108" t="str">
            <v xml:space="preserve"> </v>
          </cell>
          <cell r="E6108">
            <v>1213</v>
          </cell>
          <cell r="F6108" t="str">
            <v>BACKREST S3 FLARED W33 H3</v>
          </cell>
        </row>
        <row r="6109">
          <cell r="A6109" t="str">
            <v>7110600 VER2-C</v>
          </cell>
          <cell r="B6109" t="str">
            <v>7110600 VER2-C</v>
          </cell>
          <cell r="C6109" t="str">
            <v>DOSSIER S3 ÉVASÉ L33 H30</v>
          </cell>
          <cell r="D6109" t="str">
            <v xml:space="preserve"> </v>
          </cell>
          <cell r="E6109">
            <v>397.16</v>
          </cell>
          <cell r="F6109" t="str">
            <v>BACKREST S3 FLARED W33 H3</v>
          </cell>
        </row>
        <row r="6110">
          <cell r="A6110" t="str">
            <v>7110601 VER2</v>
          </cell>
          <cell r="B6110" t="str">
            <v>7110601 VER2</v>
          </cell>
          <cell r="C6110" t="str">
            <v>DOSSIER S3 ÉVASÉ L33 H35</v>
          </cell>
          <cell r="D6110" t="str">
            <v xml:space="preserve"> </v>
          </cell>
          <cell r="E6110">
            <v>1213</v>
          </cell>
          <cell r="F6110" t="str">
            <v>BACKREST S3 FLARED W33 H3</v>
          </cell>
        </row>
        <row r="6111">
          <cell r="A6111" t="str">
            <v>7110601 VER2-C</v>
          </cell>
          <cell r="B6111" t="str">
            <v>7110601 VER2-C</v>
          </cell>
          <cell r="C6111" t="str">
            <v>DOSSIER S3 ÉVASÉ L33 H35</v>
          </cell>
          <cell r="D6111" t="str">
            <v xml:space="preserve"> </v>
          </cell>
          <cell r="E6111">
            <v>397.16</v>
          </cell>
          <cell r="F6111" t="str">
            <v>BACKREST S3 FLARED W33 H3</v>
          </cell>
        </row>
        <row r="6112">
          <cell r="A6112" t="str">
            <v>7110602 VER2</v>
          </cell>
          <cell r="B6112" t="str">
            <v>7110602 VER2</v>
          </cell>
          <cell r="C6112" t="str">
            <v>DOSSIER S3 ÉVASÉ L33 H40</v>
          </cell>
          <cell r="D6112" t="str">
            <v xml:space="preserve"> </v>
          </cell>
          <cell r="E6112">
            <v>1213</v>
          </cell>
          <cell r="F6112" t="str">
            <v>BACKREST S3 FLARED W33 H4</v>
          </cell>
        </row>
        <row r="6113">
          <cell r="A6113" t="str">
            <v>7110602 VER2-C</v>
          </cell>
          <cell r="B6113" t="str">
            <v>7110602 VER2-C</v>
          </cell>
          <cell r="C6113" t="str">
            <v>DOSSIER S3 ÉVASÉ L33 H40</v>
          </cell>
          <cell r="D6113" t="str">
            <v xml:space="preserve"> </v>
          </cell>
          <cell r="E6113">
            <v>397.16</v>
          </cell>
          <cell r="F6113" t="str">
            <v>BACKREST S3 FLARED W33 H4</v>
          </cell>
        </row>
        <row r="6114">
          <cell r="A6114" t="str">
            <v>7110603 VER2</v>
          </cell>
          <cell r="B6114" t="str">
            <v>7110603 VER2</v>
          </cell>
          <cell r="C6114" t="str">
            <v>DOSSIER S3 ÉVASÉ L36 H25</v>
          </cell>
          <cell r="D6114" t="str">
            <v xml:space="preserve"> </v>
          </cell>
          <cell r="E6114">
            <v>1213</v>
          </cell>
          <cell r="F6114" t="str">
            <v>BACKREST S3 FLARED W36 H2</v>
          </cell>
        </row>
        <row r="6115">
          <cell r="A6115" t="str">
            <v>7110603 VER2-C</v>
          </cell>
          <cell r="B6115" t="str">
            <v>7110603 VER2-C</v>
          </cell>
          <cell r="C6115" t="str">
            <v>DOSSIER S3 ÉVASÉ L36 H25</v>
          </cell>
          <cell r="D6115" t="str">
            <v xml:space="preserve"> </v>
          </cell>
          <cell r="E6115">
            <v>397.16</v>
          </cell>
          <cell r="F6115" t="str">
            <v>BACKREST S3 FLARED W36 H2</v>
          </cell>
        </row>
        <row r="6116">
          <cell r="A6116" t="str">
            <v>7110604 VER2</v>
          </cell>
          <cell r="B6116" t="str">
            <v>7110604 VER2</v>
          </cell>
          <cell r="C6116" t="str">
            <v>DOSSIER S3 ÉVASÉ L36 H30</v>
          </cell>
          <cell r="D6116" t="str">
            <v xml:space="preserve"> </v>
          </cell>
          <cell r="E6116">
            <v>1213</v>
          </cell>
          <cell r="F6116" t="str">
            <v>BACKREST S3 FLARED W36 H3</v>
          </cell>
        </row>
        <row r="6117">
          <cell r="A6117" t="str">
            <v>7110604 VER2-C</v>
          </cell>
          <cell r="B6117" t="str">
            <v>7110604 VER2-C</v>
          </cell>
          <cell r="C6117" t="str">
            <v>DOSSIER S3 ÉVASÉ L36 H30</v>
          </cell>
          <cell r="D6117" t="str">
            <v xml:space="preserve"> </v>
          </cell>
          <cell r="E6117">
            <v>397.16</v>
          </cell>
          <cell r="F6117" t="str">
            <v>BACKREST S3 FLARED W36 H3</v>
          </cell>
        </row>
        <row r="6118">
          <cell r="A6118" t="str">
            <v>7110605 VER2</v>
          </cell>
          <cell r="B6118" t="str">
            <v>7110605 VER2</v>
          </cell>
          <cell r="C6118" t="str">
            <v>DOSSIER S3 ÉVASÉ L36 H35</v>
          </cell>
          <cell r="D6118" t="str">
            <v xml:space="preserve"> </v>
          </cell>
          <cell r="E6118">
            <v>1213</v>
          </cell>
          <cell r="F6118" t="str">
            <v>BACKREST S3 FLARED W36 H3</v>
          </cell>
        </row>
        <row r="6119">
          <cell r="A6119" t="str">
            <v>7110605 VER2-C</v>
          </cell>
          <cell r="B6119" t="str">
            <v>7110605 VER2-C</v>
          </cell>
          <cell r="C6119" t="str">
            <v>DOSSIER S3 ÉVASÉ L36 H35</v>
          </cell>
          <cell r="D6119" t="str">
            <v xml:space="preserve"> </v>
          </cell>
          <cell r="E6119">
            <v>397.16</v>
          </cell>
          <cell r="F6119" t="str">
            <v>BACKREST S3 FLARED W36 H3</v>
          </cell>
        </row>
        <row r="6120">
          <cell r="A6120" t="str">
            <v>7110606 VER2</v>
          </cell>
          <cell r="B6120" t="str">
            <v>7110606 VER2</v>
          </cell>
          <cell r="C6120" t="str">
            <v>DOSSIER S3 ÉVASÉ L36 H40</v>
          </cell>
          <cell r="D6120" t="str">
            <v xml:space="preserve"> </v>
          </cell>
          <cell r="E6120">
            <v>1213</v>
          </cell>
          <cell r="F6120" t="str">
            <v>BACKREST S3 FLARED W36 H4</v>
          </cell>
        </row>
        <row r="6121">
          <cell r="A6121" t="str">
            <v>7110606 VER2-C</v>
          </cell>
          <cell r="B6121" t="str">
            <v>7110606 VER2-C</v>
          </cell>
          <cell r="C6121" t="str">
            <v>DOSSIER S3 ÉVASÉ L36 H40</v>
          </cell>
          <cell r="D6121" t="str">
            <v xml:space="preserve"> </v>
          </cell>
          <cell r="E6121">
            <v>397.16</v>
          </cell>
          <cell r="F6121" t="str">
            <v>BACKREST S3 FLARED W36 H4</v>
          </cell>
        </row>
        <row r="6122">
          <cell r="A6122" t="str">
            <v>7110607 VER2</v>
          </cell>
          <cell r="B6122" t="str">
            <v>7110607 VER2</v>
          </cell>
          <cell r="C6122" t="str">
            <v>DOSSIER S3 ÉVASÉ L39 H25</v>
          </cell>
          <cell r="D6122" t="str">
            <v xml:space="preserve"> </v>
          </cell>
          <cell r="E6122">
            <v>1213</v>
          </cell>
          <cell r="F6122" t="str">
            <v>BACKREST S3 FLARED W39 H2</v>
          </cell>
        </row>
        <row r="6123">
          <cell r="A6123" t="str">
            <v>7110607 VER2-C</v>
          </cell>
          <cell r="B6123" t="str">
            <v>7110607 VER2-C</v>
          </cell>
          <cell r="C6123" t="str">
            <v>DOSSIER S3 ÉVASÉ L39 H25</v>
          </cell>
          <cell r="D6123" t="str">
            <v xml:space="preserve"> </v>
          </cell>
          <cell r="E6123">
            <v>397.16</v>
          </cell>
          <cell r="F6123" t="str">
            <v>BACKREST S3 FLARED W39 H2</v>
          </cell>
        </row>
        <row r="6124">
          <cell r="A6124" t="str">
            <v>7110608 VER2</v>
          </cell>
          <cell r="B6124" t="str">
            <v>7110608 VER2</v>
          </cell>
          <cell r="C6124" t="str">
            <v>DOSSIER S3 ÉVASÉ L39 H30</v>
          </cell>
          <cell r="D6124" t="str">
            <v xml:space="preserve"> </v>
          </cell>
          <cell r="E6124">
            <v>1213</v>
          </cell>
          <cell r="F6124" t="str">
            <v>BACKREST S3 FLARED W39 H3</v>
          </cell>
        </row>
        <row r="6125">
          <cell r="A6125" t="str">
            <v>7110608 VER2-C</v>
          </cell>
          <cell r="B6125" t="str">
            <v>7110608 VER2-C</v>
          </cell>
          <cell r="C6125" t="str">
            <v>DOSSIER S3 ÉVASÉ L39 H30</v>
          </cell>
          <cell r="D6125" t="str">
            <v xml:space="preserve"> </v>
          </cell>
          <cell r="E6125">
            <v>397.16</v>
          </cell>
          <cell r="F6125" t="str">
            <v>BACKREST S3 FLARED W39 H3</v>
          </cell>
        </row>
        <row r="6126">
          <cell r="A6126" t="str">
            <v>7110609 VER2</v>
          </cell>
          <cell r="B6126" t="str">
            <v>7110609 VER2</v>
          </cell>
          <cell r="C6126" t="str">
            <v>DOSSIER S3 ÉVASÉ L39 H35</v>
          </cell>
          <cell r="D6126" t="str">
            <v xml:space="preserve"> </v>
          </cell>
          <cell r="E6126">
            <v>1213</v>
          </cell>
          <cell r="F6126" t="str">
            <v>BACKREST S3 FLARED W39 H3</v>
          </cell>
        </row>
        <row r="6127">
          <cell r="A6127" t="str">
            <v>7110609 VER2-C</v>
          </cell>
          <cell r="B6127" t="str">
            <v>7110609 VER2-C</v>
          </cell>
          <cell r="C6127" t="str">
            <v>DOSSIER S3 ÉVASÉ L39 H35</v>
          </cell>
          <cell r="D6127" t="str">
            <v xml:space="preserve"> </v>
          </cell>
          <cell r="E6127">
            <v>397.16</v>
          </cell>
          <cell r="F6127" t="str">
            <v>BACKREST S3 FLARED W39 H3</v>
          </cell>
        </row>
        <row r="6128">
          <cell r="A6128" t="str">
            <v>7110610 VER2</v>
          </cell>
          <cell r="B6128" t="str">
            <v>7110610 VER2</v>
          </cell>
          <cell r="C6128" t="str">
            <v>DOSSIER S3 ÉVASÉ L39 H40</v>
          </cell>
          <cell r="D6128" t="str">
            <v xml:space="preserve"> </v>
          </cell>
          <cell r="E6128">
            <v>1213</v>
          </cell>
          <cell r="F6128" t="str">
            <v>BACKREST S3 FLARED W39 H4</v>
          </cell>
        </row>
        <row r="6129">
          <cell r="A6129" t="str">
            <v>7110610 VER2-C</v>
          </cell>
          <cell r="B6129" t="str">
            <v>7110610 VER2-C</v>
          </cell>
          <cell r="C6129" t="str">
            <v>DOSSIER S3 ÉVASÉ L39 H40</v>
          </cell>
          <cell r="D6129" t="str">
            <v xml:space="preserve"> </v>
          </cell>
          <cell r="E6129">
            <v>397.16</v>
          </cell>
          <cell r="F6129" t="str">
            <v>BACKREST S3 FLARED W39 H4</v>
          </cell>
        </row>
        <row r="6130">
          <cell r="A6130" t="str">
            <v>7110611 VER2</v>
          </cell>
          <cell r="B6130" t="str">
            <v>7110611 VER2</v>
          </cell>
          <cell r="C6130" t="str">
            <v>DOSSIER S3 ÉVASÉ L42 H25</v>
          </cell>
          <cell r="D6130" t="str">
            <v xml:space="preserve"> </v>
          </cell>
          <cell r="E6130">
            <v>1213</v>
          </cell>
          <cell r="F6130" t="str">
            <v>BACKREST S3 FLARED W42 H2</v>
          </cell>
        </row>
        <row r="6131">
          <cell r="A6131" t="str">
            <v>7110611 VER2-C</v>
          </cell>
          <cell r="B6131" t="str">
            <v>7110611 VER2-C</v>
          </cell>
          <cell r="C6131" t="str">
            <v>DOSSIER S3 ÉVASÉ L42 H25</v>
          </cell>
          <cell r="D6131" t="str">
            <v xml:space="preserve"> </v>
          </cell>
          <cell r="E6131">
            <v>397.16</v>
          </cell>
          <cell r="F6131" t="str">
            <v>BACKREST S3 FLARED W42 H2</v>
          </cell>
        </row>
        <row r="6132">
          <cell r="A6132" t="str">
            <v>7110612 VER2</v>
          </cell>
          <cell r="B6132" t="str">
            <v>7110612 VER2</v>
          </cell>
          <cell r="C6132" t="str">
            <v>DOSSIER S3 ÉVASÉ L42 H30</v>
          </cell>
          <cell r="D6132" t="str">
            <v xml:space="preserve"> </v>
          </cell>
          <cell r="E6132">
            <v>1213</v>
          </cell>
          <cell r="F6132" t="str">
            <v>BACKREST S3 FLARED W42 H3</v>
          </cell>
        </row>
        <row r="6133">
          <cell r="A6133" t="str">
            <v>7110612 VER2-C</v>
          </cell>
          <cell r="B6133" t="str">
            <v>7110612 VER2-C</v>
          </cell>
          <cell r="C6133" t="str">
            <v>DOSSIER S3 ÉVASÉ L42 H30</v>
          </cell>
          <cell r="D6133" t="str">
            <v xml:space="preserve"> </v>
          </cell>
          <cell r="E6133">
            <v>397.16</v>
          </cell>
          <cell r="F6133" t="str">
            <v>BACKREST S3 FLARED W42 H3</v>
          </cell>
        </row>
        <row r="6134">
          <cell r="A6134" t="str">
            <v>7110613 VER2</v>
          </cell>
          <cell r="B6134" t="str">
            <v>7110613 VER2</v>
          </cell>
          <cell r="C6134" t="str">
            <v>DOSSIER S3 ÉVASÉ L42 H35</v>
          </cell>
          <cell r="D6134" t="str">
            <v xml:space="preserve"> </v>
          </cell>
          <cell r="E6134">
            <v>1213</v>
          </cell>
          <cell r="F6134" t="str">
            <v>BACKREST S3 FLARED W42 H3</v>
          </cell>
        </row>
        <row r="6135">
          <cell r="A6135" t="str">
            <v>7110613 VER2-C</v>
          </cell>
          <cell r="B6135" t="str">
            <v>7110613 VER2-C</v>
          </cell>
          <cell r="C6135" t="str">
            <v>DOSSIER S3 ÉVASÉ L42 H35</v>
          </cell>
          <cell r="D6135" t="str">
            <v xml:space="preserve"> </v>
          </cell>
          <cell r="E6135">
            <v>397.16</v>
          </cell>
          <cell r="F6135" t="str">
            <v>BACKREST S3 FLARED W42 H3</v>
          </cell>
        </row>
        <row r="6136">
          <cell r="A6136" t="str">
            <v>7110614 VER2</v>
          </cell>
          <cell r="B6136" t="str">
            <v>7110614 VER2</v>
          </cell>
          <cell r="C6136" t="str">
            <v>DOSSIER S3 ÉVASÉ L42 H40</v>
          </cell>
          <cell r="D6136" t="str">
            <v xml:space="preserve"> </v>
          </cell>
          <cell r="E6136">
            <v>1213</v>
          </cell>
          <cell r="F6136" t="str">
            <v>BACKREST S3 FLARED W42 H4</v>
          </cell>
        </row>
        <row r="6137">
          <cell r="A6137" t="str">
            <v>7110614 VER2-C</v>
          </cell>
          <cell r="B6137" t="str">
            <v>7110614 VER2-C</v>
          </cell>
          <cell r="C6137" t="str">
            <v>DOSSIER S3 ÉVASÉ L42 H40</v>
          </cell>
          <cell r="D6137" t="str">
            <v xml:space="preserve"> </v>
          </cell>
          <cell r="E6137">
            <v>397.16</v>
          </cell>
          <cell r="F6137" t="str">
            <v>BACKREST S3 FLARED W42 H4</v>
          </cell>
        </row>
        <row r="6138">
          <cell r="A6138" t="str">
            <v>7110626 VER2</v>
          </cell>
          <cell r="B6138" t="str">
            <v>7110626 VER2</v>
          </cell>
          <cell r="C6138" t="str">
            <v>DOSSIER S3 RÉTRÉCI 6 CM L</v>
          </cell>
          <cell r="D6138" t="str">
            <v>36 H30</v>
          </cell>
          <cell r="E6138">
            <v>1213</v>
          </cell>
          <cell r="F6138" t="str">
            <v>BACKREST S3 TAPERED 6CM W</v>
          </cell>
        </row>
        <row r="6139">
          <cell r="A6139" t="str">
            <v>7110626 VER2-C</v>
          </cell>
          <cell r="B6139" t="str">
            <v>7110626 VER2-C</v>
          </cell>
          <cell r="C6139" t="str">
            <v>DOSSIER S3 RÉTRÉCI 6 CM L</v>
          </cell>
          <cell r="D6139" t="str">
            <v>36 H30</v>
          </cell>
          <cell r="E6139">
            <v>397.16</v>
          </cell>
          <cell r="F6139" t="str">
            <v>BACKREST S3 TAPERED 6CM W</v>
          </cell>
        </row>
        <row r="6140">
          <cell r="A6140" t="str">
            <v>7110627 VER2</v>
          </cell>
          <cell r="B6140" t="str">
            <v>7110627 VER2</v>
          </cell>
          <cell r="C6140" t="str">
            <v>DOSSIER S3 RÉTRÉCI 6 CM L</v>
          </cell>
          <cell r="D6140" t="str">
            <v>36 H35</v>
          </cell>
          <cell r="E6140">
            <v>1213</v>
          </cell>
          <cell r="F6140" t="str">
            <v>BACKREST S3 TAPERED 6CM W</v>
          </cell>
        </row>
        <row r="6141">
          <cell r="A6141" t="str">
            <v>7110627 VER2-C</v>
          </cell>
          <cell r="B6141" t="str">
            <v>7110627 VER2-C</v>
          </cell>
          <cell r="C6141" t="str">
            <v>DOSSIER S3 RÉTRÉCI 6 CM L</v>
          </cell>
          <cell r="D6141" t="str">
            <v>36 H35</v>
          </cell>
          <cell r="E6141">
            <v>397.16</v>
          </cell>
          <cell r="F6141" t="str">
            <v>BACKREST S3 TAPERED 6CM W</v>
          </cell>
        </row>
        <row r="6142">
          <cell r="A6142" t="str">
            <v>7110628 VER2</v>
          </cell>
          <cell r="B6142" t="str">
            <v>7110628 VER2</v>
          </cell>
          <cell r="C6142" t="str">
            <v>DOSSIER S3 RÉTRÉCI 6 CM L</v>
          </cell>
          <cell r="D6142" t="str">
            <v>36 H40</v>
          </cell>
          <cell r="E6142">
            <v>1213</v>
          </cell>
          <cell r="F6142" t="str">
            <v>BACKREST S3 TAPERED 6CM W</v>
          </cell>
        </row>
        <row r="6143">
          <cell r="A6143" t="str">
            <v>7110628 VER2-C</v>
          </cell>
          <cell r="B6143" t="str">
            <v>7110628 VER2-C</v>
          </cell>
          <cell r="C6143" t="str">
            <v>DOSSIER S3 RÉTRÉCI 6 CM L</v>
          </cell>
          <cell r="D6143" t="str">
            <v>36 H40</v>
          </cell>
          <cell r="E6143">
            <v>397.16</v>
          </cell>
          <cell r="F6143" t="str">
            <v>BACKREST S3 TAPERED 6CM W</v>
          </cell>
        </row>
        <row r="6144">
          <cell r="A6144" t="str">
            <v>7110629 VER2</v>
          </cell>
          <cell r="B6144" t="str">
            <v>7110629 VER2</v>
          </cell>
          <cell r="C6144" t="str">
            <v>DOSSIER S3 RÉTRÉCI 6 CM L</v>
          </cell>
          <cell r="D6144" t="str">
            <v>39 H30</v>
          </cell>
          <cell r="E6144">
            <v>1213</v>
          </cell>
          <cell r="F6144" t="str">
            <v>BACKREST S3 TAPERED 6CM W</v>
          </cell>
        </row>
        <row r="6145">
          <cell r="A6145" t="str">
            <v>7110629 VER2-C</v>
          </cell>
          <cell r="B6145" t="str">
            <v>7110629 VER2-C</v>
          </cell>
          <cell r="C6145" t="str">
            <v>DOSSIER S3 RÉTRÉCI 6 CM L</v>
          </cell>
          <cell r="D6145" t="str">
            <v>39 H30</v>
          </cell>
          <cell r="E6145">
            <v>397.16</v>
          </cell>
          <cell r="F6145" t="str">
            <v>BACKREST S3 TAPERED 6CM W</v>
          </cell>
        </row>
        <row r="6146">
          <cell r="A6146" t="str">
            <v>7110630 VER2</v>
          </cell>
          <cell r="B6146" t="str">
            <v>7110630 VER2</v>
          </cell>
          <cell r="C6146" t="str">
            <v>DOSSIER S3 RÉTRÉCI 6 CM L</v>
          </cell>
          <cell r="D6146" t="str">
            <v>39 H35</v>
          </cell>
          <cell r="E6146">
            <v>1213</v>
          </cell>
          <cell r="F6146" t="str">
            <v>BACKREST S3 TAPERED 6CM W</v>
          </cell>
        </row>
        <row r="6147">
          <cell r="A6147" t="str">
            <v>7110630 VER2-C</v>
          </cell>
          <cell r="B6147" t="str">
            <v>7110630 VER2-C</v>
          </cell>
          <cell r="C6147" t="str">
            <v>DOSSIER S3 RÉTRÉCI 6 CM L</v>
          </cell>
          <cell r="D6147" t="str">
            <v>39 H35</v>
          </cell>
          <cell r="E6147">
            <v>397.16</v>
          </cell>
          <cell r="F6147" t="str">
            <v>BACKREST S3 TAPERED 6CM W</v>
          </cell>
        </row>
        <row r="6148">
          <cell r="A6148" t="str">
            <v>7110631 VER2</v>
          </cell>
          <cell r="B6148" t="str">
            <v>7110631 VER2</v>
          </cell>
          <cell r="C6148" t="str">
            <v>DOSSIER S3 RÉTRÉCI 6 CM L</v>
          </cell>
          <cell r="D6148" t="str">
            <v>39 H40</v>
          </cell>
          <cell r="E6148">
            <v>1213</v>
          </cell>
          <cell r="F6148" t="str">
            <v>BACKREST S3 TAPERED 6CM W</v>
          </cell>
        </row>
        <row r="6149">
          <cell r="A6149" t="str">
            <v>7110631 VER2-C</v>
          </cell>
          <cell r="B6149" t="str">
            <v>7110631 VER2-C</v>
          </cell>
          <cell r="C6149" t="str">
            <v>DOSSIER S3 RÉTRÉCI 6 CM L</v>
          </cell>
          <cell r="D6149" t="str">
            <v>39 H40</v>
          </cell>
          <cell r="E6149">
            <v>397.16</v>
          </cell>
          <cell r="F6149" t="str">
            <v>BACKREST S3 TAPERED 6CM W</v>
          </cell>
        </row>
        <row r="6150">
          <cell r="A6150" t="str">
            <v>7110632 VER2</v>
          </cell>
          <cell r="B6150" t="str">
            <v>7110632 VER2</v>
          </cell>
          <cell r="C6150" t="str">
            <v>DOSSIER S3 RÉTRÉCI 6 CM L</v>
          </cell>
          <cell r="D6150" t="str">
            <v>42 H30</v>
          </cell>
          <cell r="E6150">
            <v>1213</v>
          </cell>
          <cell r="F6150" t="str">
            <v>BACKREST S3 TAPERED 6CM W</v>
          </cell>
        </row>
        <row r="6151">
          <cell r="A6151" t="str">
            <v>7110632 VER2-C</v>
          </cell>
          <cell r="B6151" t="str">
            <v>7110632 VER2-C</v>
          </cell>
          <cell r="C6151" t="str">
            <v>DOSSIER S3 RÉTRÉCI 6 CM L</v>
          </cell>
          <cell r="D6151" t="str">
            <v>42 H30</v>
          </cell>
          <cell r="E6151">
            <v>397.16</v>
          </cell>
          <cell r="F6151" t="str">
            <v>BACKREST S3 TAPERED 6CM W</v>
          </cell>
        </row>
        <row r="6152">
          <cell r="A6152" t="str">
            <v>7110633 VER2</v>
          </cell>
          <cell r="B6152" t="str">
            <v>7110633 VER2</v>
          </cell>
          <cell r="C6152" t="str">
            <v>DOSSIER S3 RÉTRÉCI 6 CM L</v>
          </cell>
          <cell r="D6152" t="str">
            <v>42 H35</v>
          </cell>
          <cell r="E6152">
            <v>1213</v>
          </cell>
          <cell r="F6152" t="str">
            <v>BACKREST S3 TAPERED 6CM W</v>
          </cell>
        </row>
        <row r="6153">
          <cell r="A6153" t="str">
            <v>7110633 VER2-C</v>
          </cell>
          <cell r="B6153" t="str">
            <v>7110633 VER2-C</v>
          </cell>
          <cell r="C6153" t="str">
            <v>DOSSIER S3 RÉTRÉCI 6 CM L</v>
          </cell>
          <cell r="D6153" t="str">
            <v>42 H35</v>
          </cell>
          <cell r="E6153">
            <v>397.16</v>
          </cell>
          <cell r="F6153" t="str">
            <v>BACKREST S3 TAPERED 6CM W</v>
          </cell>
        </row>
        <row r="6154">
          <cell r="A6154" t="str">
            <v>7110634 VER2</v>
          </cell>
          <cell r="B6154" t="str">
            <v>7110634 VER2</v>
          </cell>
          <cell r="C6154" t="str">
            <v>DOSSIER S3 RÉTRÉCI 6 CM L</v>
          </cell>
          <cell r="D6154" t="str">
            <v>42 H40</v>
          </cell>
          <cell r="E6154">
            <v>1213</v>
          </cell>
          <cell r="F6154" t="str">
            <v>BACKREST S3 TAPERED 6CM W</v>
          </cell>
        </row>
        <row r="6155">
          <cell r="A6155" t="str">
            <v>7110634 VER2-C</v>
          </cell>
          <cell r="B6155" t="str">
            <v>7110634 VER2-C</v>
          </cell>
          <cell r="C6155" t="str">
            <v>DOSSIER S3 RÉTRÉCI 6 CM L</v>
          </cell>
          <cell r="D6155" t="str">
            <v>42 H40</v>
          </cell>
          <cell r="E6155">
            <v>397.16</v>
          </cell>
          <cell r="F6155" t="str">
            <v>BACKREST S3 TAPERED 6CM W</v>
          </cell>
        </row>
        <row r="6156">
          <cell r="A6156" t="str">
            <v>7110635 VER2</v>
          </cell>
          <cell r="B6156" t="str">
            <v>7110635 VER2</v>
          </cell>
          <cell r="C6156" t="str">
            <v>DOSSIER S3 RÉTRÉCI 6 CM L</v>
          </cell>
          <cell r="D6156" t="str">
            <v>45 H430</v>
          </cell>
          <cell r="E6156">
            <v>1213</v>
          </cell>
          <cell r="F6156" t="str">
            <v>BACKREST S3 TAPERED 6CM W</v>
          </cell>
        </row>
        <row r="6157">
          <cell r="A6157" t="str">
            <v>7110635 VER2-C</v>
          </cell>
          <cell r="B6157" t="str">
            <v>7110635 VER2-C</v>
          </cell>
          <cell r="C6157" t="str">
            <v>DOSSIER S3 RÉTRÉCI 6 CM L</v>
          </cell>
          <cell r="D6157" t="str">
            <v>45 H430</v>
          </cell>
          <cell r="E6157">
            <v>397.16</v>
          </cell>
          <cell r="F6157" t="str">
            <v>BACKREST S3 TAPERED 6CM W</v>
          </cell>
        </row>
        <row r="6158">
          <cell r="A6158" t="str">
            <v>7110636 VER2</v>
          </cell>
          <cell r="B6158" t="str">
            <v>7110636 VER2</v>
          </cell>
          <cell r="C6158" t="str">
            <v>DOSSIER S3 RÉTRÉCI 6 CM L</v>
          </cell>
          <cell r="D6158" t="str">
            <v>45 H35</v>
          </cell>
          <cell r="E6158">
            <v>1213</v>
          </cell>
          <cell r="F6158" t="str">
            <v>BACKREST S3 TAPERED 6CM W</v>
          </cell>
        </row>
        <row r="6159">
          <cell r="A6159" t="str">
            <v>7110636 VER2-C</v>
          </cell>
          <cell r="B6159" t="str">
            <v>7110636 VER2-C</v>
          </cell>
          <cell r="C6159" t="str">
            <v>DOSSIER S3 RÉTRÉCI 6 CM L</v>
          </cell>
          <cell r="D6159" t="str">
            <v>45 H35</v>
          </cell>
          <cell r="E6159">
            <v>397.16</v>
          </cell>
          <cell r="F6159" t="str">
            <v>BACKREST S3 TAPERED 6CM W</v>
          </cell>
        </row>
        <row r="6160">
          <cell r="A6160" t="str">
            <v>7110637 VER2</v>
          </cell>
          <cell r="B6160" t="str">
            <v>7110637 VER2</v>
          </cell>
          <cell r="C6160" t="str">
            <v>DOSSIER S3 RÉTRÉCI 6 CM L</v>
          </cell>
          <cell r="D6160" t="str">
            <v>45 H40</v>
          </cell>
          <cell r="E6160">
            <v>1213</v>
          </cell>
          <cell r="F6160" t="str">
            <v>BACKREST S3 TAPERED 6CM W</v>
          </cell>
        </row>
        <row r="6161">
          <cell r="A6161" t="str">
            <v>7110637 VER2-C</v>
          </cell>
          <cell r="B6161" t="str">
            <v>7110637 VER2-C</v>
          </cell>
          <cell r="C6161" t="str">
            <v>DOSSIER S3 RÉTRÉCI 6 CM L</v>
          </cell>
          <cell r="D6161" t="str">
            <v>45 H40</v>
          </cell>
          <cell r="E6161">
            <v>397.16</v>
          </cell>
          <cell r="F6161" t="str">
            <v>BACKREST S3 TAPERED 6CM W</v>
          </cell>
        </row>
        <row r="6162">
          <cell r="A6162" t="str">
            <v>7110642-C</v>
          </cell>
          <cell r="B6162" t="str">
            <v>7110642-C</v>
          </cell>
          <cell r="C6162" t="str">
            <v>DOSSIER U3L RÉTRÉCI 6 CM</v>
          </cell>
          <cell r="D6162" t="str">
            <v>L36 H30</v>
          </cell>
          <cell r="E6162">
            <v>397.16</v>
          </cell>
          <cell r="F6162" t="str">
            <v>BACKREST U3L TAPERED 6CM</v>
          </cell>
        </row>
        <row r="6163">
          <cell r="A6163" t="str">
            <v>7110643-C</v>
          </cell>
          <cell r="B6163" t="str">
            <v>7110643-C</v>
          </cell>
          <cell r="C6163" t="str">
            <v>DOSSIER U3L RÉTRÉCI 6 CM</v>
          </cell>
          <cell r="D6163" t="str">
            <v>L36 H35</v>
          </cell>
          <cell r="E6163">
            <v>397.16</v>
          </cell>
          <cell r="F6163" t="str">
            <v>BACKREST U3L TAPERED 6CM</v>
          </cell>
        </row>
        <row r="6164">
          <cell r="A6164" t="str">
            <v>7110644-C</v>
          </cell>
          <cell r="B6164" t="str">
            <v>7110644-C</v>
          </cell>
          <cell r="C6164" t="str">
            <v>DOSSIER U3L RÉTRÉCI 6 CM</v>
          </cell>
          <cell r="D6164" t="str">
            <v>L39 H30</v>
          </cell>
          <cell r="E6164">
            <v>397.16</v>
          </cell>
          <cell r="F6164" t="str">
            <v>BACKREST U3L TAPERED 6CM</v>
          </cell>
        </row>
        <row r="6165">
          <cell r="A6165" t="str">
            <v>7110645-C</v>
          </cell>
          <cell r="B6165" t="str">
            <v>7110645-C</v>
          </cell>
          <cell r="C6165" t="str">
            <v>DOSSIER U3L RÉTRÉCI 6 CM</v>
          </cell>
          <cell r="D6165" t="str">
            <v>L39 H35</v>
          </cell>
          <cell r="E6165">
            <v>397.16</v>
          </cell>
          <cell r="F6165" t="str">
            <v>BACKREST U3L TAPERED 6CM</v>
          </cell>
        </row>
        <row r="6166">
          <cell r="A6166" t="str">
            <v>7110646-C</v>
          </cell>
          <cell r="B6166" t="str">
            <v>7110646-C</v>
          </cell>
          <cell r="C6166" t="str">
            <v>DOSSIER U3L RÉTRÉCI 6 CM</v>
          </cell>
          <cell r="D6166" t="str">
            <v>L42 H30</v>
          </cell>
          <cell r="E6166">
            <v>397.16</v>
          </cell>
          <cell r="F6166" t="str">
            <v>BACKREST U3L TAPERED 6CM</v>
          </cell>
        </row>
        <row r="6167">
          <cell r="A6167" t="str">
            <v>7110647-C</v>
          </cell>
          <cell r="B6167" t="str">
            <v>7110647-C</v>
          </cell>
          <cell r="C6167" t="str">
            <v>DOSSIER U3L RÉTRÉCI 6 CM</v>
          </cell>
          <cell r="D6167" t="str">
            <v>L42 H35</v>
          </cell>
          <cell r="E6167">
            <v>397.16</v>
          </cell>
          <cell r="F6167" t="str">
            <v>BACKREST U3L TAPERED 6CM</v>
          </cell>
        </row>
        <row r="6168">
          <cell r="A6168" t="str">
            <v>7110648-C</v>
          </cell>
          <cell r="B6168" t="str">
            <v>7110648-C</v>
          </cell>
          <cell r="C6168" t="str">
            <v>DOSSIER U3L RÉTRÉCI 6 CM</v>
          </cell>
          <cell r="D6168" t="str">
            <v>L45 H30</v>
          </cell>
          <cell r="E6168">
            <v>397.16</v>
          </cell>
          <cell r="F6168" t="str">
            <v>BACKREST U3L TAPERED 6CM</v>
          </cell>
        </row>
        <row r="6169">
          <cell r="A6169" t="str">
            <v>7110649-C</v>
          </cell>
          <cell r="B6169" t="str">
            <v>7110649-C</v>
          </cell>
          <cell r="C6169" t="str">
            <v>DOSSIER U3L RÉTRÉCI 6 CM</v>
          </cell>
          <cell r="D6169" t="str">
            <v>L45 H35</v>
          </cell>
          <cell r="E6169">
            <v>397.16</v>
          </cell>
          <cell r="F6169" t="str">
            <v>BACKREST U3L TAPERED 6CM</v>
          </cell>
        </row>
        <row r="6170">
          <cell r="A6170" t="str">
            <v>7110653-C</v>
          </cell>
          <cell r="B6170" t="str">
            <v>7110653-C</v>
          </cell>
          <cell r="C6170" t="str">
            <v>DOSSIER U3L ÉVASÉ 3 CM L3</v>
          </cell>
          <cell r="D6170" t="str">
            <v>3 H25</v>
          </cell>
          <cell r="E6170">
            <v>397.16</v>
          </cell>
          <cell r="F6170" t="str">
            <v>BACKREST U3L FLARED 3CM W</v>
          </cell>
        </row>
        <row r="6171">
          <cell r="A6171" t="str">
            <v>7110654-C</v>
          </cell>
          <cell r="B6171" t="str">
            <v>7110654-C</v>
          </cell>
          <cell r="C6171" t="str">
            <v>DOSSIER U3L ÉVASÉ 3 CM L3</v>
          </cell>
          <cell r="D6171" t="str">
            <v>3 H30</v>
          </cell>
          <cell r="E6171">
            <v>397.16</v>
          </cell>
          <cell r="F6171" t="str">
            <v>BACKREST U3L FLARED 3CM W</v>
          </cell>
        </row>
        <row r="6172">
          <cell r="A6172" t="str">
            <v>7110655-C</v>
          </cell>
          <cell r="B6172" t="str">
            <v>7110655-C</v>
          </cell>
          <cell r="C6172" t="str">
            <v>DOSSIER U3L ÉVASÉ 3 CM L3</v>
          </cell>
          <cell r="D6172" t="str">
            <v>3 H35</v>
          </cell>
          <cell r="E6172">
            <v>397.16</v>
          </cell>
          <cell r="F6172" t="str">
            <v>BACKREST U3L FLARED 3CM W</v>
          </cell>
        </row>
        <row r="6173">
          <cell r="A6173" t="str">
            <v>7110656-C</v>
          </cell>
          <cell r="B6173" t="str">
            <v>7110656-C</v>
          </cell>
          <cell r="C6173" t="str">
            <v>DOSSIER U3L ÉVASÉ 3 CM L3</v>
          </cell>
          <cell r="D6173" t="str">
            <v>6 H25</v>
          </cell>
          <cell r="E6173">
            <v>397.16</v>
          </cell>
          <cell r="F6173" t="str">
            <v>BACKREST U3L FLARED 3CM W</v>
          </cell>
        </row>
        <row r="6174">
          <cell r="A6174" t="str">
            <v>7110657-C</v>
          </cell>
          <cell r="B6174" t="str">
            <v>7110657-C</v>
          </cell>
          <cell r="C6174" t="str">
            <v>DOSSIER U3L ÉVASÉ 3 CM L3</v>
          </cell>
          <cell r="D6174" t="str">
            <v>6 H30</v>
          </cell>
          <cell r="E6174">
            <v>397.16</v>
          </cell>
          <cell r="F6174" t="str">
            <v>BACKREST U3L FLARED 3CM W</v>
          </cell>
        </row>
        <row r="6175">
          <cell r="A6175" t="str">
            <v>7110658-C</v>
          </cell>
          <cell r="B6175" t="str">
            <v>7110658-C</v>
          </cell>
          <cell r="C6175" t="str">
            <v>DOSSIER U3L ÉVASÉ 3 CM L3</v>
          </cell>
          <cell r="D6175" t="str">
            <v>6 H35</v>
          </cell>
          <cell r="E6175">
            <v>397.16</v>
          </cell>
          <cell r="F6175" t="str">
            <v>BACKREST U3L FLARED 3CM W</v>
          </cell>
        </row>
        <row r="6176">
          <cell r="A6176" t="str">
            <v>7110659-C</v>
          </cell>
          <cell r="B6176" t="str">
            <v>7110659-C</v>
          </cell>
          <cell r="C6176" t="str">
            <v>DOSSIER U3L ÉVASÉ 3 CM L3</v>
          </cell>
          <cell r="D6176" t="str">
            <v>9 H25</v>
          </cell>
          <cell r="E6176">
            <v>397.16</v>
          </cell>
          <cell r="F6176" t="str">
            <v>BACKREST U3L FLARED 3CM W</v>
          </cell>
        </row>
        <row r="6177">
          <cell r="A6177" t="str">
            <v>7110660-C</v>
          </cell>
          <cell r="B6177" t="str">
            <v>7110660-C</v>
          </cell>
          <cell r="C6177" t="str">
            <v>DOSSIER U3L ÉVASÉ 3 CM L3</v>
          </cell>
          <cell r="D6177" t="str">
            <v>9 H30</v>
          </cell>
          <cell r="E6177">
            <v>397.16</v>
          </cell>
          <cell r="F6177" t="str">
            <v>BACKREST U3L FLARED 3CM W</v>
          </cell>
        </row>
        <row r="6178">
          <cell r="A6178" t="str">
            <v>7110661-C</v>
          </cell>
          <cell r="B6178" t="str">
            <v>7110661-C</v>
          </cell>
          <cell r="C6178" t="str">
            <v>DOSSIER U3L ÉVASÉ 3 CM L3</v>
          </cell>
          <cell r="D6178" t="str">
            <v>9 H35</v>
          </cell>
          <cell r="E6178">
            <v>397.16</v>
          </cell>
          <cell r="F6178" t="str">
            <v>BACKREST U3L FLARED 3CM W</v>
          </cell>
        </row>
        <row r="6179">
          <cell r="A6179" t="str">
            <v>7110662-C</v>
          </cell>
          <cell r="B6179" t="str">
            <v>7110662-C</v>
          </cell>
          <cell r="C6179" t="str">
            <v>DOSSIER U3L ÉVASÉ 3 CM L4</v>
          </cell>
          <cell r="D6179" t="str">
            <v>2 H25</v>
          </cell>
          <cell r="E6179">
            <v>397.16</v>
          </cell>
          <cell r="F6179" t="str">
            <v>BACKREST U3L FLARED 3CM W</v>
          </cell>
        </row>
        <row r="6180">
          <cell r="A6180" t="str">
            <v>7110663-C</v>
          </cell>
          <cell r="B6180" t="str">
            <v>7110663-C</v>
          </cell>
          <cell r="C6180" t="str">
            <v>DOSSIER U3L ÉVASÉ 3 CM L4</v>
          </cell>
          <cell r="D6180" t="str">
            <v>2 H30</v>
          </cell>
          <cell r="E6180">
            <v>397.16</v>
          </cell>
          <cell r="F6180" t="str">
            <v>BACKREST U3L FLARED 3CM W</v>
          </cell>
        </row>
        <row r="6181">
          <cell r="A6181" t="str">
            <v>7110664-C</v>
          </cell>
          <cell r="B6181" t="str">
            <v>7110664-C</v>
          </cell>
          <cell r="C6181" t="str">
            <v>DOSSIER U3L ÉVASÉ 3 CM L4</v>
          </cell>
          <cell r="D6181" t="str">
            <v>2 H35</v>
          </cell>
          <cell r="E6181">
            <v>397.16</v>
          </cell>
          <cell r="F6181" t="str">
            <v>BACKREST U3L FLARED 3CM W</v>
          </cell>
        </row>
        <row r="6182">
          <cell r="A6182" t="str">
            <v>7110681 VER2</v>
          </cell>
          <cell r="B6182" t="str">
            <v>7110681 VER2</v>
          </cell>
          <cell r="C6182" t="str">
            <v>DOSSIER S3 INCURVÉ RÉTRÉC</v>
          </cell>
          <cell r="D6182" t="str">
            <v>I L33 H35</v>
          </cell>
          <cell r="E6182">
            <v>1213</v>
          </cell>
          <cell r="F6182" t="str">
            <v>BACKREST S3 CURVED TAPERE</v>
          </cell>
        </row>
        <row r="6183">
          <cell r="A6183" t="str">
            <v>7110681 VER2-C</v>
          </cell>
          <cell r="B6183" t="str">
            <v>7110681 VER2-C</v>
          </cell>
          <cell r="C6183" t="str">
            <v>DOSSIER S3 INCURVÉ RÉTRÉC</v>
          </cell>
          <cell r="D6183" t="str">
            <v>I L33 H35</v>
          </cell>
          <cell r="E6183">
            <v>397.16</v>
          </cell>
          <cell r="F6183" t="str">
            <v>BACKREST S3 CURVED TAPERE</v>
          </cell>
        </row>
        <row r="6184">
          <cell r="A6184" t="str">
            <v>7110682 VER2</v>
          </cell>
          <cell r="B6184" t="str">
            <v>7110682 VER2</v>
          </cell>
          <cell r="C6184" t="str">
            <v>DOSSIER S3 INCURVÉ RÉTRÉC</v>
          </cell>
          <cell r="D6184" t="str">
            <v>I L36 H35</v>
          </cell>
          <cell r="E6184">
            <v>1213</v>
          </cell>
          <cell r="F6184" t="str">
            <v>BACKREST S3 CURVED TAPERE</v>
          </cell>
        </row>
        <row r="6185">
          <cell r="A6185" t="str">
            <v>7110682 VER2-C</v>
          </cell>
          <cell r="B6185" t="str">
            <v>7110682 VER2-C</v>
          </cell>
          <cell r="C6185" t="str">
            <v>DOSSIER S3 INCURVÉ RÉTRÉC</v>
          </cell>
          <cell r="D6185" t="str">
            <v>I L36 H35</v>
          </cell>
          <cell r="E6185">
            <v>397.16</v>
          </cell>
          <cell r="F6185" t="str">
            <v>BACKREST S3 CURVED TAPERE</v>
          </cell>
        </row>
        <row r="6186">
          <cell r="A6186" t="str">
            <v>7110683 VER2</v>
          </cell>
          <cell r="B6186" t="str">
            <v>7110683 VER2</v>
          </cell>
          <cell r="C6186" t="str">
            <v>DOSSIER S3 INCURVÉ RÉTRÉC</v>
          </cell>
          <cell r="D6186" t="str">
            <v>I L39 H35</v>
          </cell>
          <cell r="E6186">
            <v>1213</v>
          </cell>
          <cell r="F6186" t="str">
            <v>BACKREST S3 CURVED TAPERE</v>
          </cell>
        </row>
        <row r="6187">
          <cell r="A6187" t="str">
            <v>7110683 VER2-C</v>
          </cell>
          <cell r="B6187" t="str">
            <v>7110683 VER2-C</v>
          </cell>
          <cell r="C6187" t="str">
            <v>DOSSIER S3 INCURVÉ RÉTRÉC</v>
          </cell>
          <cell r="D6187" t="str">
            <v>I L39 H35</v>
          </cell>
          <cell r="E6187">
            <v>397.16</v>
          </cell>
          <cell r="F6187" t="str">
            <v>BACKREST S3 CURVED TAPERE</v>
          </cell>
        </row>
        <row r="6188">
          <cell r="A6188" t="str">
            <v>7110684 VER2</v>
          </cell>
          <cell r="B6188" t="str">
            <v>7110684 VER2</v>
          </cell>
          <cell r="C6188" t="str">
            <v>DOSSIER S3 INCURVÉ RÉTRÉC</v>
          </cell>
          <cell r="D6188" t="str">
            <v>I L42 H35</v>
          </cell>
          <cell r="E6188">
            <v>1213</v>
          </cell>
          <cell r="F6188" t="str">
            <v>BACKREST S3 CURVED TAPERE</v>
          </cell>
        </row>
        <row r="6189">
          <cell r="A6189" t="str">
            <v>7110684 VER2-C</v>
          </cell>
          <cell r="B6189" t="str">
            <v>7110684 VER2-C</v>
          </cell>
          <cell r="C6189" t="str">
            <v>DOSSIER S3 INCURVÉ RÉTRÉC</v>
          </cell>
          <cell r="D6189" t="str">
            <v>I L42 H35</v>
          </cell>
          <cell r="E6189">
            <v>397.16</v>
          </cell>
          <cell r="F6189" t="str">
            <v>BACKREST S3 CURVED TAPERE</v>
          </cell>
        </row>
        <row r="6190">
          <cell r="A6190" t="str">
            <v>7110685 VER2</v>
          </cell>
          <cell r="B6190" t="str">
            <v>7110685 VER2</v>
          </cell>
          <cell r="C6190" t="str">
            <v>DOSSIER S3 INCURVÉ RÉTRÉC</v>
          </cell>
          <cell r="D6190" t="str">
            <v>I L45 H35</v>
          </cell>
          <cell r="E6190">
            <v>1213</v>
          </cell>
          <cell r="F6190" t="str">
            <v>BACKREST S3 CURVED TAPERE</v>
          </cell>
        </row>
        <row r="6191">
          <cell r="A6191" t="str">
            <v>7110685 VER2-C</v>
          </cell>
          <cell r="B6191" t="str">
            <v>7110685 VER2-C</v>
          </cell>
          <cell r="C6191" t="str">
            <v>DOSSIER S3 INCURVÉ RÉTRÉC</v>
          </cell>
          <cell r="D6191" t="str">
            <v>I L45 H35</v>
          </cell>
          <cell r="E6191">
            <v>397.16</v>
          </cell>
          <cell r="F6191" t="str">
            <v>BACKREST S3 CURVED TAPERE</v>
          </cell>
        </row>
        <row r="6192">
          <cell r="A6192" t="str">
            <v>7110686 VER2</v>
          </cell>
          <cell r="B6192" t="str">
            <v>7110686 VER2</v>
          </cell>
          <cell r="C6192" t="str">
            <v>DOSSIER S3 INCURVÉ RÉTRÉC</v>
          </cell>
          <cell r="D6192" t="str">
            <v>I L33 H40</v>
          </cell>
          <cell r="E6192">
            <v>1213</v>
          </cell>
          <cell r="F6192" t="str">
            <v>BACKREST S3 CURVED TAPERE</v>
          </cell>
        </row>
        <row r="6193">
          <cell r="A6193" t="str">
            <v>7110686 VER2-C</v>
          </cell>
          <cell r="B6193" t="str">
            <v>7110686 VER2-C</v>
          </cell>
          <cell r="C6193" t="str">
            <v>DOSSIER S3 INCURVÉ RÉTRÉC</v>
          </cell>
          <cell r="D6193" t="str">
            <v>I L33 H40</v>
          </cell>
          <cell r="E6193">
            <v>397.16</v>
          </cell>
          <cell r="F6193" t="str">
            <v>BACKREST S3 CURVED TAPERE</v>
          </cell>
        </row>
        <row r="6194">
          <cell r="A6194" t="str">
            <v>7110687 VER2</v>
          </cell>
          <cell r="B6194" t="str">
            <v>7110687 VER2</v>
          </cell>
          <cell r="C6194" t="str">
            <v>DOSSIER S3 INCURVÉ RÉTRÉC</v>
          </cell>
          <cell r="D6194" t="str">
            <v>I L36 H40</v>
          </cell>
          <cell r="E6194">
            <v>1213</v>
          </cell>
          <cell r="F6194" t="str">
            <v>BACKREST S3 CURVED TAPERE</v>
          </cell>
        </row>
        <row r="6195">
          <cell r="A6195" t="str">
            <v>7110687 VER2-C</v>
          </cell>
          <cell r="B6195" t="str">
            <v>7110687 VER2-C</v>
          </cell>
          <cell r="C6195" t="str">
            <v>DOSSIER S3 INCURVÉ RÉTRÉC</v>
          </cell>
          <cell r="D6195" t="str">
            <v>I L36 H40</v>
          </cell>
          <cell r="E6195">
            <v>397.16</v>
          </cell>
          <cell r="F6195" t="str">
            <v>BACKREST S3 CURVED TAPERE</v>
          </cell>
        </row>
        <row r="6196">
          <cell r="A6196" t="str">
            <v>7110688 VER2</v>
          </cell>
          <cell r="B6196" t="str">
            <v>7110688 VER2</v>
          </cell>
          <cell r="C6196" t="str">
            <v>DOSSIER S3 INCURVÉ RÉTRÉC</v>
          </cell>
          <cell r="D6196" t="str">
            <v>I L39 H40</v>
          </cell>
          <cell r="E6196">
            <v>1213</v>
          </cell>
          <cell r="F6196" t="str">
            <v>BACKREST S3 CURVED TAPERE</v>
          </cell>
        </row>
        <row r="6197">
          <cell r="A6197" t="str">
            <v>7110688 VER2-C</v>
          </cell>
          <cell r="B6197" t="str">
            <v>7110688 VER2-C</v>
          </cell>
          <cell r="C6197" t="str">
            <v>DOSSIER S3 INCURVÉ RÉTRÉC</v>
          </cell>
          <cell r="D6197" t="str">
            <v>I L39 H40</v>
          </cell>
          <cell r="E6197">
            <v>397.16</v>
          </cell>
          <cell r="F6197" t="str">
            <v>BACKREST S3 CURVED TAPERE</v>
          </cell>
        </row>
        <row r="6198">
          <cell r="A6198" t="str">
            <v>7110689 VER2</v>
          </cell>
          <cell r="B6198" t="str">
            <v>7110689 VER2</v>
          </cell>
          <cell r="C6198" t="str">
            <v>DOSSIER S3 INCURVÉ RÉTRÉC</v>
          </cell>
          <cell r="D6198" t="str">
            <v>I L42 H40</v>
          </cell>
          <cell r="E6198">
            <v>1213</v>
          </cell>
          <cell r="F6198" t="str">
            <v>BACKREST S3 CURVED TAPERE</v>
          </cell>
        </row>
        <row r="6199">
          <cell r="A6199" t="str">
            <v>7110689 VER2-C</v>
          </cell>
          <cell r="B6199" t="str">
            <v>7110689 VER2-C</v>
          </cell>
          <cell r="C6199" t="str">
            <v>DOSSIER S3 INCURVÉ RÉTRÉC</v>
          </cell>
          <cell r="D6199" t="str">
            <v>I L42 H40</v>
          </cell>
          <cell r="E6199">
            <v>397.16</v>
          </cell>
          <cell r="F6199" t="str">
            <v>BACKREST S3 CURVED TAPERE</v>
          </cell>
        </row>
        <row r="6200">
          <cell r="A6200" t="str">
            <v>7110690 VER2</v>
          </cell>
          <cell r="B6200" t="str">
            <v>7110690 VER2</v>
          </cell>
          <cell r="C6200" t="str">
            <v>DOSSIER S3 INCURVÉ RÉTRÉC</v>
          </cell>
          <cell r="D6200" t="str">
            <v>I L45 H40</v>
          </cell>
          <cell r="E6200">
            <v>1213</v>
          </cell>
          <cell r="F6200" t="str">
            <v>BACKREST S3 CURVED TAPERE</v>
          </cell>
        </row>
        <row r="6201">
          <cell r="A6201" t="str">
            <v>7110690 VER2-C</v>
          </cell>
          <cell r="B6201" t="str">
            <v>7110690 VER2-C</v>
          </cell>
          <cell r="C6201" t="str">
            <v>DOSSIER S3 INCURVÉ RÉTRÉC</v>
          </cell>
          <cell r="D6201" t="str">
            <v>I L45 H40</v>
          </cell>
          <cell r="E6201">
            <v>397.16</v>
          </cell>
          <cell r="F6201" t="str">
            <v>BACKREST S3 CURVED TAPERE</v>
          </cell>
        </row>
        <row r="6202">
          <cell r="A6202" t="str">
            <v>7110691-C</v>
          </cell>
          <cell r="B6202" t="str">
            <v>7110691-C</v>
          </cell>
          <cell r="C6202" t="str">
            <v>DOSSIER U3L COURBÉ, RÉTRÉ</v>
          </cell>
          <cell r="D6202" t="str">
            <v>CI L33 H35</v>
          </cell>
          <cell r="E6202">
            <v>397.16</v>
          </cell>
          <cell r="F6202" t="str">
            <v>BACKREST U3L CURVED.TAPER</v>
          </cell>
        </row>
        <row r="6203">
          <cell r="A6203" t="str">
            <v>7110692-C</v>
          </cell>
          <cell r="B6203" t="str">
            <v>7110692-C</v>
          </cell>
          <cell r="C6203" t="str">
            <v>DOSSIER U3L COURBÉ, RÉTRÉ</v>
          </cell>
          <cell r="D6203" t="str">
            <v>CI L36 H35</v>
          </cell>
          <cell r="E6203">
            <v>397.16</v>
          </cell>
          <cell r="F6203" t="str">
            <v>BACKREST U3L CURVED.TAPER</v>
          </cell>
        </row>
        <row r="6204">
          <cell r="A6204" t="str">
            <v>7110693-C</v>
          </cell>
          <cell r="B6204" t="str">
            <v>7110693-C</v>
          </cell>
          <cell r="C6204" t="str">
            <v>DOSSIER U3L COURBÉ, RÉTRÉ</v>
          </cell>
          <cell r="D6204" t="str">
            <v>CI L39 H35</v>
          </cell>
          <cell r="E6204">
            <v>397.16</v>
          </cell>
          <cell r="F6204" t="str">
            <v>BACKREST U3L CURVED.TAPER</v>
          </cell>
        </row>
        <row r="6205">
          <cell r="A6205" t="str">
            <v>7110694-C</v>
          </cell>
          <cell r="B6205" t="str">
            <v>7110694-C</v>
          </cell>
          <cell r="C6205" t="str">
            <v>DOSSIER U3L COURBÉ, RÉTRÉ</v>
          </cell>
          <cell r="D6205" t="str">
            <v>CI, L42 H35</v>
          </cell>
          <cell r="E6205">
            <v>397.16</v>
          </cell>
          <cell r="F6205" t="str">
            <v>BACKREST U3L CURVED.TAPER</v>
          </cell>
        </row>
        <row r="6206">
          <cell r="A6206" t="str">
            <v>7110695-C</v>
          </cell>
          <cell r="B6206" t="str">
            <v>7110695-C</v>
          </cell>
          <cell r="C6206" t="str">
            <v>DOSSIER U3L COURBÉ, RÉTRÉ</v>
          </cell>
          <cell r="D6206" t="str">
            <v>CI, L45 H35</v>
          </cell>
          <cell r="E6206">
            <v>397.16</v>
          </cell>
          <cell r="F6206" t="str">
            <v>BACKREST U3L CURVED.TAPER</v>
          </cell>
        </row>
        <row r="6207">
          <cell r="A6207" t="str">
            <v>7120595-C</v>
          </cell>
          <cell r="B6207" t="str">
            <v>7120595-C</v>
          </cell>
          <cell r="C6207" t="str">
            <v>GARNITURE S3 ÉVASÉ 3 CM L</v>
          </cell>
          <cell r="D6207" t="str">
            <v>30 H25</v>
          </cell>
          <cell r="E6207" t="e">
            <v>#N/A</v>
          </cell>
          <cell r="F6207" t="str">
            <v>UPHOLSTERY S3 FLARED 3CM</v>
          </cell>
        </row>
        <row r="6208">
          <cell r="A6208" t="str">
            <v>7120596-C</v>
          </cell>
          <cell r="B6208" t="str">
            <v>7120596-C</v>
          </cell>
          <cell r="C6208" t="str">
            <v>GARNITURE S3 ÉVASÉ 3 CM L</v>
          </cell>
          <cell r="D6208" t="str">
            <v>30 H30</v>
          </cell>
          <cell r="E6208" t="e">
            <v>#N/A</v>
          </cell>
          <cell r="F6208" t="str">
            <v>UPHOLSTERY S3 FLARED 3CM</v>
          </cell>
        </row>
        <row r="6209">
          <cell r="A6209" t="str">
            <v>7120597-C</v>
          </cell>
          <cell r="B6209" t="str">
            <v>7120597-C</v>
          </cell>
          <cell r="C6209" t="str">
            <v>GARNITURE S3 ÉVASÉ 3 CM L</v>
          </cell>
          <cell r="D6209" t="str">
            <v>30 H35</v>
          </cell>
          <cell r="E6209" t="e">
            <v>#N/A</v>
          </cell>
          <cell r="F6209" t="str">
            <v>UPHOLSTERY S3 FLARED 3CM</v>
          </cell>
        </row>
        <row r="6210">
          <cell r="A6210" t="str">
            <v>7120598-C</v>
          </cell>
          <cell r="B6210" t="str">
            <v>7120598-C</v>
          </cell>
          <cell r="C6210" t="str">
            <v>GARNITURE S3 ÉVASÉ 3 CM L</v>
          </cell>
          <cell r="D6210" t="str">
            <v>30 H40</v>
          </cell>
          <cell r="E6210" t="e">
            <v>#N/A</v>
          </cell>
          <cell r="F6210" t="str">
            <v>UPHOLSTERY S3 FLARED 3CM</v>
          </cell>
        </row>
        <row r="6211">
          <cell r="A6211" t="str">
            <v>7120599-C</v>
          </cell>
          <cell r="B6211" t="str">
            <v>7120599-C</v>
          </cell>
          <cell r="C6211" t="str">
            <v>GARNITURE S3 ÉVASÉ 3 CM L</v>
          </cell>
          <cell r="D6211" t="str">
            <v>33 H25</v>
          </cell>
          <cell r="E6211" t="e">
            <v>#N/A</v>
          </cell>
          <cell r="F6211" t="str">
            <v>UPHOLSTERY S3 FLARED 3CM</v>
          </cell>
        </row>
        <row r="6212">
          <cell r="A6212" t="str">
            <v>7120600-C</v>
          </cell>
          <cell r="B6212" t="str">
            <v>7120600-C</v>
          </cell>
          <cell r="C6212" t="str">
            <v>GARNITURE S3 ÉVASÉ 3 CM L</v>
          </cell>
          <cell r="D6212" t="str">
            <v>33 H30</v>
          </cell>
          <cell r="E6212" t="e">
            <v>#N/A</v>
          </cell>
          <cell r="F6212" t="str">
            <v>UPHOLSTERY S3 FLARED 3CM</v>
          </cell>
        </row>
        <row r="6213">
          <cell r="A6213" t="str">
            <v>7120601-C</v>
          </cell>
          <cell r="B6213" t="str">
            <v>7120601-C</v>
          </cell>
          <cell r="C6213" t="str">
            <v>GARNITURE S3 ÉVASÉ 3 CM L</v>
          </cell>
          <cell r="D6213" t="str">
            <v>33 H35</v>
          </cell>
          <cell r="E6213" t="e">
            <v>#N/A</v>
          </cell>
          <cell r="F6213" t="str">
            <v>UPHOLSTERY S3 FLARED 3CM</v>
          </cell>
        </row>
        <row r="6214">
          <cell r="A6214" t="str">
            <v>7120602-C</v>
          </cell>
          <cell r="B6214" t="str">
            <v>7120602-C</v>
          </cell>
          <cell r="C6214" t="str">
            <v>GARNITURE S3 ÉVASÉ 3 CM L</v>
          </cell>
          <cell r="D6214" t="str">
            <v>33 H40</v>
          </cell>
          <cell r="E6214" t="e">
            <v>#N/A</v>
          </cell>
          <cell r="F6214" t="str">
            <v>UPHOLSTERY S3 FLARED 3CM</v>
          </cell>
        </row>
        <row r="6215">
          <cell r="A6215" t="str">
            <v>7120603-C</v>
          </cell>
          <cell r="B6215" t="str">
            <v>7120603-C</v>
          </cell>
          <cell r="C6215" t="str">
            <v>GARNITURE S3 ÉVASÉ 3 CM L</v>
          </cell>
          <cell r="D6215" t="str">
            <v>36 H25</v>
          </cell>
          <cell r="E6215" t="e">
            <v>#N/A</v>
          </cell>
          <cell r="F6215" t="str">
            <v>UPHOLSTERY S3 FLARED 3CM</v>
          </cell>
        </row>
        <row r="6216">
          <cell r="A6216" t="str">
            <v>7120604-C</v>
          </cell>
          <cell r="B6216" t="str">
            <v>7120604-C</v>
          </cell>
          <cell r="C6216" t="str">
            <v>GARNITURE S3 ÉVASÉ 3 CM L</v>
          </cell>
          <cell r="D6216" t="str">
            <v>36 H30</v>
          </cell>
          <cell r="E6216" t="e">
            <v>#N/A</v>
          </cell>
          <cell r="F6216" t="str">
            <v>UPHOLSTERY S3 FLARED 3CM</v>
          </cell>
        </row>
        <row r="6217">
          <cell r="A6217" t="str">
            <v>7120605-C</v>
          </cell>
          <cell r="B6217" t="str">
            <v>7120605-C</v>
          </cell>
          <cell r="C6217" t="str">
            <v>GARNITURE S3 ÉVASÉ 3 CM L</v>
          </cell>
          <cell r="D6217" t="str">
            <v>36 H35</v>
          </cell>
          <cell r="E6217" t="e">
            <v>#N/A</v>
          </cell>
          <cell r="F6217" t="str">
            <v>UPHOLSTERY S3 FLARED 3CM</v>
          </cell>
        </row>
        <row r="6218">
          <cell r="A6218" t="str">
            <v>7120606-C</v>
          </cell>
          <cell r="B6218" t="str">
            <v>7120606-C</v>
          </cell>
          <cell r="C6218" t="str">
            <v>GARNITURE S3 ÉVASÉ 3 CM L</v>
          </cell>
          <cell r="D6218" t="str">
            <v>36 H40</v>
          </cell>
          <cell r="E6218" t="e">
            <v>#N/A</v>
          </cell>
          <cell r="F6218" t="str">
            <v>UPHOLSTERY S3 FLARED 3CM</v>
          </cell>
        </row>
        <row r="6219">
          <cell r="A6219" t="str">
            <v>7120607-C</v>
          </cell>
          <cell r="B6219" t="str">
            <v>7120607-C</v>
          </cell>
          <cell r="C6219" t="str">
            <v>GARNITURE S3 ÉVASÉ 3 CM L</v>
          </cell>
          <cell r="D6219" t="str">
            <v>39 H25</v>
          </cell>
          <cell r="E6219" t="e">
            <v>#N/A</v>
          </cell>
          <cell r="F6219" t="str">
            <v>UPHOLSTERY S3 FLARED 3CM</v>
          </cell>
        </row>
        <row r="6220">
          <cell r="A6220" t="str">
            <v>7120608-C</v>
          </cell>
          <cell r="B6220" t="str">
            <v>7120608-C</v>
          </cell>
          <cell r="C6220" t="str">
            <v>GARNITURE S3 ÉVASÉ 3 CM L</v>
          </cell>
          <cell r="D6220" t="str">
            <v>39 H30</v>
          </cell>
          <cell r="E6220" t="e">
            <v>#N/A</v>
          </cell>
          <cell r="F6220" t="str">
            <v>UPHOLSTERY S3 FLARED 3CM</v>
          </cell>
        </row>
        <row r="6221">
          <cell r="A6221" t="str">
            <v>7120609-C</v>
          </cell>
          <cell r="B6221" t="str">
            <v>7120609-C</v>
          </cell>
          <cell r="C6221" t="str">
            <v>GARNITURE S3 ÉVASÉ 3 CM L</v>
          </cell>
          <cell r="D6221" t="str">
            <v>39 H35</v>
          </cell>
          <cell r="E6221" t="e">
            <v>#N/A</v>
          </cell>
          <cell r="F6221" t="str">
            <v>UPHOLSTERY S3 FLARED 3CM</v>
          </cell>
        </row>
        <row r="6222">
          <cell r="A6222" t="str">
            <v>7120610-C</v>
          </cell>
          <cell r="B6222" t="str">
            <v>7120610-C</v>
          </cell>
          <cell r="C6222" t="str">
            <v>GARNITURE DE DOSSIER S3 É</v>
          </cell>
          <cell r="D6222" t="str">
            <v>VASÉ L39 H40</v>
          </cell>
          <cell r="E6222" t="e">
            <v>#N/A</v>
          </cell>
          <cell r="F6222" t="str">
            <v>UPHOLSTERY BACKR S3 FLARE</v>
          </cell>
        </row>
        <row r="6223">
          <cell r="A6223" t="str">
            <v>7120611-C</v>
          </cell>
          <cell r="B6223" t="str">
            <v>7120611-C</v>
          </cell>
          <cell r="C6223" t="str">
            <v>GARNITURE S3 ÉVASÉ 3 CM L</v>
          </cell>
          <cell r="D6223" t="str">
            <v>42 H25</v>
          </cell>
          <cell r="E6223" t="e">
            <v>#N/A</v>
          </cell>
          <cell r="F6223" t="str">
            <v>UPHOLSTERY S3 FLARED 3CM</v>
          </cell>
        </row>
        <row r="6224">
          <cell r="A6224" t="str">
            <v>7120612-C</v>
          </cell>
          <cell r="B6224" t="str">
            <v>7120612-C</v>
          </cell>
          <cell r="C6224" t="str">
            <v>GARNITURE S3 ÉVASÉ 3 CM L</v>
          </cell>
          <cell r="D6224" t="str">
            <v>42 H30</v>
          </cell>
          <cell r="E6224" t="e">
            <v>#N/A</v>
          </cell>
          <cell r="F6224" t="str">
            <v>UPHOLSTERY S3 FLARED 3CM</v>
          </cell>
        </row>
        <row r="6225">
          <cell r="A6225" t="str">
            <v>7120613-C</v>
          </cell>
          <cell r="B6225" t="str">
            <v>7120613-C</v>
          </cell>
          <cell r="C6225" t="str">
            <v>GARNITURE S3 ÉVASÉ 3 CM L</v>
          </cell>
          <cell r="D6225" t="str">
            <v>42 H35</v>
          </cell>
          <cell r="E6225" t="e">
            <v>#N/A</v>
          </cell>
          <cell r="F6225" t="str">
            <v>UPHOLSTERY S3 FLARED 3CM</v>
          </cell>
        </row>
        <row r="6226">
          <cell r="A6226" t="str">
            <v>7120614-C</v>
          </cell>
          <cell r="B6226" t="str">
            <v>7120614-C</v>
          </cell>
          <cell r="C6226" t="str">
            <v>GARNITURE S3 ÉVASÉ 3 CM L</v>
          </cell>
          <cell r="D6226" t="str">
            <v>42 H40</v>
          </cell>
          <cell r="E6226" t="e">
            <v>#N/A</v>
          </cell>
          <cell r="F6226" t="str">
            <v>UPHOLSTERY S3 FLARED 3CM</v>
          </cell>
        </row>
        <row r="6227">
          <cell r="A6227" t="str">
            <v>7120626-C</v>
          </cell>
          <cell r="B6227" t="str">
            <v>7120626-C</v>
          </cell>
          <cell r="C6227" t="str">
            <v>GARNITURE S3 RÉTRÉCIE 6 C</v>
          </cell>
          <cell r="D6227" t="str">
            <v>M L36 H30</v>
          </cell>
          <cell r="E6227" t="e">
            <v>#N/A</v>
          </cell>
          <cell r="F6227" t="str">
            <v>UPHOLSTERY S3 TAPERED 6CM</v>
          </cell>
        </row>
        <row r="6228">
          <cell r="A6228" t="str">
            <v>7120627-C</v>
          </cell>
          <cell r="B6228" t="str">
            <v>7120627-C</v>
          </cell>
          <cell r="C6228" t="str">
            <v>GARNITURE S3 RÉTRÉCIE 6 C</v>
          </cell>
          <cell r="D6228" t="str">
            <v>M L36 H35</v>
          </cell>
          <cell r="E6228" t="e">
            <v>#N/A</v>
          </cell>
          <cell r="F6228" t="str">
            <v>UPHOLSTERY S3 TAPERED 6CM</v>
          </cell>
        </row>
        <row r="6229">
          <cell r="A6229" t="str">
            <v>7120628-C</v>
          </cell>
          <cell r="B6229" t="str">
            <v>7120628-C</v>
          </cell>
          <cell r="C6229" t="str">
            <v>GARNITURE S3 RÉTRÉCI 6 CM</v>
          </cell>
          <cell r="D6229" t="str">
            <v xml:space="preserve"> L36 H40</v>
          </cell>
          <cell r="E6229" t="e">
            <v>#N/A</v>
          </cell>
          <cell r="F6229" t="str">
            <v>UPHOLSTERY S3 TAPERED 6CM</v>
          </cell>
        </row>
        <row r="6230">
          <cell r="A6230" t="str">
            <v>7120629-C</v>
          </cell>
          <cell r="B6230" t="str">
            <v>7120629-C</v>
          </cell>
          <cell r="C6230" t="str">
            <v>GARNITURE S3 RÉTRÉCIE 6 C</v>
          </cell>
          <cell r="D6230" t="str">
            <v>M L39 H30</v>
          </cell>
          <cell r="E6230" t="e">
            <v>#N/A</v>
          </cell>
          <cell r="F6230" t="str">
            <v>UPHOLSTERY S3 TAPERED 6CM</v>
          </cell>
        </row>
        <row r="6231">
          <cell r="A6231" t="str">
            <v>7120630-C</v>
          </cell>
          <cell r="B6231" t="str">
            <v>7120630-C</v>
          </cell>
          <cell r="C6231" t="str">
            <v>GARNITURE S3 RÉTRÉCI 6 CM</v>
          </cell>
          <cell r="D6231" t="str">
            <v xml:space="preserve"> L39 H35</v>
          </cell>
          <cell r="E6231" t="e">
            <v>#N/A</v>
          </cell>
          <cell r="F6231" t="str">
            <v>UPHOLSTERY S3 TAPERED 6CM</v>
          </cell>
        </row>
        <row r="6232">
          <cell r="A6232" t="str">
            <v>7120631-C</v>
          </cell>
          <cell r="B6232" t="str">
            <v>7120631-C</v>
          </cell>
          <cell r="C6232" t="str">
            <v>GARNITURE S3 RÉTRÉCI 6 CM</v>
          </cell>
          <cell r="D6232" t="str">
            <v xml:space="preserve"> L39 H40</v>
          </cell>
          <cell r="E6232" t="e">
            <v>#N/A</v>
          </cell>
          <cell r="F6232" t="str">
            <v>UPHOLSTERY S3 TAPERED 6CM</v>
          </cell>
        </row>
        <row r="6233">
          <cell r="A6233" t="str">
            <v>7120632-C</v>
          </cell>
          <cell r="B6233" t="str">
            <v>7120632-C</v>
          </cell>
          <cell r="C6233" t="str">
            <v>GARNITURE S3 RÉTRÉCI 6 CM</v>
          </cell>
          <cell r="D6233" t="str">
            <v xml:space="preserve"> L42 H30</v>
          </cell>
          <cell r="E6233" t="e">
            <v>#N/A</v>
          </cell>
          <cell r="F6233" t="str">
            <v>UPHOLSTERY S3 TAPERED 6CM</v>
          </cell>
        </row>
        <row r="6234">
          <cell r="A6234" t="str">
            <v>7120633-C</v>
          </cell>
          <cell r="B6234" t="str">
            <v>7120633-C</v>
          </cell>
          <cell r="C6234" t="str">
            <v>GARNITURE S3 RÉTRÉCI 6 CM</v>
          </cell>
          <cell r="D6234" t="str">
            <v xml:space="preserve"> L42 H35</v>
          </cell>
          <cell r="E6234" t="e">
            <v>#N/A</v>
          </cell>
          <cell r="F6234" t="str">
            <v>UPHOLSTERY S3 TAPERED 6CM</v>
          </cell>
        </row>
        <row r="6235">
          <cell r="A6235" t="str">
            <v>7120634-C</v>
          </cell>
          <cell r="B6235" t="str">
            <v>7120634-C</v>
          </cell>
          <cell r="C6235" t="str">
            <v>GARNITURE S3 RÉTRÉCI 6 CM</v>
          </cell>
          <cell r="D6235" t="str">
            <v xml:space="preserve"> L42 H40</v>
          </cell>
          <cell r="E6235" t="e">
            <v>#N/A</v>
          </cell>
          <cell r="F6235" t="str">
            <v>UPHOLSTERY S3 TAPERED 6CM</v>
          </cell>
        </row>
        <row r="6236">
          <cell r="A6236" t="str">
            <v>7120635-C</v>
          </cell>
          <cell r="B6236" t="str">
            <v>7120635-C</v>
          </cell>
          <cell r="C6236" t="str">
            <v>GARNITURE S3 RÉTRÉCI 6 CM</v>
          </cell>
          <cell r="D6236" t="str">
            <v xml:space="preserve"> L45 H30</v>
          </cell>
          <cell r="E6236" t="e">
            <v>#N/A</v>
          </cell>
          <cell r="F6236" t="str">
            <v>UPHOLSTERY S3 TAPERED 6CM</v>
          </cell>
        </row>
        <row r="6237">
          <cell r="A6237" t="str">
            <v>7120636-C</v>
          </cell>
          <cell r="B6237" t="str">
            <v>7120636-C</v>
          </cell>
          <cell r="C6237" t="str">
            <v>GARNITURE S3 RÉTRÉCI 6 CM</v>
          </cell>
          <cell r="D6237" t="str">
            <v xml:space="preserve"> L45 H35</v>
          </cell>
          <cell r="E6237" t="e">
            <v>#N/A</v>
          </cell>
          <cell r="F6237" t="str">
            <v>UPHOLSTERY S3 TAPERED 6CM</v>
          </cell>
        </row>
        <row r="6238">
          <cell r="A6238" t="str">
            <v>7120637-C</v>
          </cell>
          <cell r="B6238" t="str">
            <v>7120637-C</v>
          </cell>
          <cell r="C6238" t="str">
            <v>GARNITURE S3 RÉTRÉCI 6 CM</v>
          </cell>
          <cell r="D6238" t="str">
            <v xml:space="preserve"> L45 H40</v>
          </cell>
          <cell r="E6238" t="e">
            <v>#N/A</v>
          </cell>
          <cell r="F6238" t="str">
            <v>UPHOLSTERY S3 TAPERED 6CM</v>
          </cell>
        </row>
        <row r="6239">
          <cell r="A6239" t="str">
            <v>7120642-C</v>
          </cell>
          <cell r="B6239" t="str">
            <v>7120642-C</v>
          </cell>
          <cell r="C6239" t="str">
            <v>GARNITURE LIGHT RÉTRÉCI 6</v>
          </cell>
          <cell r="D6239" t="str">
            <v> CM L36 H30</v>
          </cell>
          <cell r="E6239" t="e">
            <v>#N/A</v>
          </cell>
          <cell r="F6239" t="str">
            <v>UPHOLSTERY LIGHT TAPER 6C</v>
          </cell>
        </row>
        <row r="6240">
          <cell r="A6240" t="str">
            <v>7120643-C</v>
          </cell>
          <cell r="B6240" t="str">
            <v>7120643-C</v>
          </cell>
          <cell r="C6240" t="str">
            <v>GARNITURE LIGHT RÉTRÉCI 6</v>
          </cell>
          <cell r="D6240" t="str">
            <v> CM L36 H35</v>
          </cell>
          <cell r="E6240" t="e">
            <v>#N/A</v>
          </cell>
          <cell r="F6240" t="str">
            <v>UPHOLSTERY LIGHT TAPER 6C</v>
          </cell>
        </row>
        <row r="6241">
          <cell r="A6241" t="str">
            <v>7120644-C</v>
          </cell>
          <cell r="B6241" t="str">
            <v>7120644-C</v>
          </cell>
          <cell r="C6241" t="str">
            <v>GARNITURE LIGHT RÉTRÉCI 6</v>
          </cell>
          <cell r="D6241" t="str">
            <v> CM L39 H30</v>
          </cell>
          <cell r="E6241" t="e">
            <v>#N/A</v>
          </cell>
          <cell r="F6241" t="str">
            <v>UPHOLSTERY LIGHT TAPER 6C</v>
          </cell>
        </row>
        <row r="6242">
          <cell r="A6242" t="str">
            <v>7120645-C</v>
          </cell>
          <cell r="B6242" t="str">
            <v>7120645-C</v>
          </cell>
          <cell r="C6242" t="str">
            <v>GARNITURE LIGHT RÉTRÉCI 6</v>
          </cell>
          <cell r="D6242" t="str">
            <v> CM L39 H35</v>
          </cell>
          <cell r="E6242" t="e">
            <v>#N/A</v>
          </cell>
          <cell r="F6242" t="str">
            <v>UPHOLSTERY LIGHT TAPER 6C</v>
          </cell>
        </row>
        <row r="6243">
          <cell r="A6243" t="str">
            <v>7120646-C</v>
          </cell>
          <cell r="B6243" t="str">
            <v>7120646-C</v>
          </cell>
          <cell r="C6243" t="str">
            <v>GARNITURE LIGHT RÉTRÉCI 6</v>
          </cell>
          <cell r="D6243" t="str">
            <v> CM L42 H30</v>
          </cell>
          <cell r="E6243" t="e">
            <v>#N/A</v>
          </cell>
          <cell r="F6243" t="str">
            <v>UPHOLSTERY LIGHT TAPER 6C</v>
          </cell>
        </row>
        <row r="6244">
          <cell r="A6244" t="str">
            <v>7120647-C</v>
          </cell>
          <cell r="B6244" t="str">
            <v>7120647-C</v>
          </cell>
          <cell r="C6244" t="str">
            <v>GARNITURE LIGHT RÉTRÉCI 6</v>
          </cell>
          <cell r="D6244" t="str">
            <v> CM L42 H35</v>
          </cell>
          <cell r="E6244" t="e">
            <v>#N/A</v>
          </cell>
          <cell r="F6244" t="str">
            <v>UPHOLSTERY LIGHT TAPER 6C</v>
          </cell>
        </row>
        <row r="6245">
          <cell r="A6245" t="str">
            <v>7120648-C</v>
          </cell>
          <cell r="B6245" t="str">
            <v>7120648-C</v>
          </cell>
          <cell r="C6245" t="str">
            <v>GARNITURE LIGHT RÉTRÉCI 6</v>
          </cell>
          <cell r="D6245" t="str">
            <v> CM L45 H30</v>
          </cell>
          <cell r="E6245" t="e">
            <v>#N/A</v>
          </cell>
          <cell r="F6245" t="str">
            <v>UPHOLSTERY LIGHT TAPER 6C</v>
          </cell>
        </row>
        <row r="6246">
          <cell r="A6246" t="str">
            <v>7120649-C</v>
          </cell>
          <cell r="B6246" t="str">
            <v>7120649-C</v>
          </cell>
          <cell r="C6246" t="str">
            <v>GARNITURE LIGHT RÉTRÉCI 6</v>
          </cell>
          <cell r="D6246" t="str">
            <v> CM L45 H35</v>
          </cell>
          <cell r="E6246" t="e">
            <v>#N/A</v>
          </cell>
          <cell r="F6246" t="str">
            <v>UPHOLSTERY LIGHT TAPER 6C</v>
          </cell>
        </row>
        <row r="6247">
          <cell r="A6247" t="str">
            <v>7120653-C</v>
          </cell>
          <cell r="B6247" t="str">
            <v>7120653-C</v>
          </cell>
          <cell r="C6247" t="str">
            <v>GARNITURE LIGHT ÉVASÉ 3 C</v>
          </cell>
          <cell r="D6247" t="str">
            <v>M L33 H25</v>
          </cell>
          <cell r="E6247" t="e">
            <v>#N/A</v>
          </cell>
          <cell r="F6247" t="str">
            <v>UPHOLSTERY LIGHT FLARED 3</v>
          </cell>
        </row>
        <row r="6248">
          <cell r="A6248" t="str">
            <v>7120654-C</v>
          </cell>
          <cell r="B6248" t="str">
            <v>7120654-C</v>
          </cell>
          <cell r="C6248" t="str">
            <v>GARNITURE LIGHT ÉVASÉ 3 C</v>
          </cell>
          <cell r="D6248" t="str">
            <v>M L33 H30</v>
          </cell>
          <cell r="E6248" t="e">
            <v>#N/A</v>
          </cell>
          <cell r="F6248" t="str">
            <v>UPHOLSTERY LIGHT FLARED 3</v>
          </cell>
        </row>
        <row r="6249">
          <cell r="A6249" t="str">
            <v>7120655-C</v>
          </cell>
          <cell r="B6249" t="str">
            <v>7120655-C</v>
          </cell>
          <cell r="C6249" t="str">
            <v>GARNITURE LIGHT ÉVASÉ 3 C</v>
          </cell>
          <cell r="D6249" t="str">
            <v>M L33 H35</v>
          </cell>
          <cell r="E6249" t="e">
            <v>#N/A</v>
          </cell>
          <cell r="F6249" t="str">
            <v>UPHOLSTERY LIGHT FLARED 3</v>
          </cell>
        </row>
        <row r="6250">
          <cell r="A6250" t="str">
            <v>7120656-C</v>
          </cell>
          <cell r="B6250" t="str">
            <v>7120656-C</v>
          </cell>
          <cell r="C6250" t="str">
            <v>GARNITURE LIGHT ÉVASÉ 3 C</v>
          </cell>
          <cell r="D6250" t="str">
            <v>M L36 H25</v>
          </cell>
          <cell r="E6250" t="e">
            <v>#N/A</v>
          </cell>
          <cell r="F6250" t="str">
            <v>UPHOLSTERY LIGHT FLARED 3</v>
          </cell>
        </row>
        <row r="6251">
          <cell r="A6251" t="str">
            <v>7120657-C</v>
          </cell>
          <cell r="B6251" t="str">
            <v>7120657-C</v>
          </cell>
          <cell r="C6251" t="str">
            <v>GARNITURE LIGHT ÉVASÉ 3 C</v>
          </cell>
          <cell r="D6251" t="str">
            <v>M L36 H30</v>
          </cell>
          <cell r="E6251" t="e">
            <v>#N/A</v>
          </cell>
          <cell r="F6251" t="str">
            <v>UPHOLSTERY LIGHT FLARED 3</v>
          </cell>
        </row>
        <row r="6252">
          <cell r="A6252" t="str">
            <v>7120658-C</v>
          </cell>
          <cell r="B6252" t="str">
            <v>7120658-C</v>
          </cell>
          <cell r="C6252" t="str">
            <v>GARNITURE LIGHT ÉVASÉ 3 C</v>
          </cell>
          <cell r="D6252" t="str">
            <v>M L36 H35</v>
          </cell>
          <cell r="E6252" t="e">
            <v>#N/A</v>
          </cell>
          <cell r="F6252" t="str">
            <v>UPHOLSTERY LIGHT FLARED 3</v>
          </cell>
        </row>
        <row r="6253">
          <cell r="A6253" t="str">
            <v>7120659-C</v>
          </cell>
          <cell r="B6253" t="str">
            <v>7120659-C</v>
          </cell>
          <cell r="C6253" t="str">
            <v>GARNITURE LIGHT ÉVASÉ 3 C</v>
          </cell>
          <cell r="D6253" t="str">
            <v>M L39 H25</v>
          </cell>
          <cell r="E6253" t="e">
            <v>#N/A</v>
          </cell>
          <cell r="F6253" t="str">
            <v>UPHOLSTERY LIGHT FLARED 3</v>
          </cell>
        </row>
        <row r="6254">
          <cell r="A6254" t="str">
            <v>7120660-C</v>
          </cell>
          <cell r="B6254" t="str">
            <v>7120660-C</v>
          </cell>
          <cell r="C6254" t="str">
            <v>GARNITURE LIGHT ÉVASÉ 3 C</v>
          </cell>
          <cell r="D6254" t="str">
            <v>M L39 H30</v>
          </cell>
          <cell r="E6254" t="e">
            <v>#N/A</v>
          </cell>
          <cell r="F6254" t="str">
            <v>UPHOLSTERY LIGHT FLARED 3</v>
          </cell>
        </row>
        <row r="6255">
          <cell r="A6255" t="str">
            <v>7120661-C</v>
          </cell>
          <cell r="B6255" t="str">
            <v>7120661-C</v>
          </cell>
          <cell r="C6255" t="str">
            <v>GARNITURE LIGHT ÉVASÉ 3 C</v>
          </cell>
          <cell r="D6255" t="str">
            <v>M L39 H35</v>
          </cell>
          <cell r="E6255" t="e">
            <v>#N/A</v>
          </cell>
          <cell r="F6255" t="str">
            <v>UPHOLSTERY LIGHT FLARED 3</v>
          </cell>
        </row>
        <row r="6256">
          <cell r="A6256" t="str">
            <v>7120662-C</v>
          </cell>
          <cell r="B6256" t="str">
            <v>7120662-C</v>
          </cell>
          <cell r="C6256" t="str">
            <v>GARNITURE LIGHT ÉVASÉ 3 C</v>
          </cell>
          <cell r="D6256" t="str">
            <v>M L42 H25</v>
          </cell>
          <cell r="E6256" t="e">
            <v>#N/A</v>
          </cell>
          <cell r="F6256" t="str">
            <v>UPHOLSTERY LIGHT FLARED 3</v>
          </cell>
        </row>
        <row r="6257">
          <cell r="A6257" t="str">
            <v>7120663-C</v>
          </cell>
          <cell r="B6257" t="str">
            <v>7120663-C</v>
          </cell>
          <cell r="C6257" t="str">
            <v>GARNITURE LIGHT ÉVASÉ 3 C</v>
          </cell>
          <cell r="D6257" t="str">
            <v>M L42 H30</v>
          </cell>
          <cell r="E6257" t="e">
            <v>#N/A</v>
          </cell>
          <cell r="F6257" t="str">
            <v>UPHOLSTERY LIGHT FLARED 3</v>
          </cell>
        </row>
        <row r="6258">
          <cell r="A6258" t="str">
            <v>7120664-C</v>
          </cell>
          <cell r="B6258" t="str">
            <v>7120664-C</v>
          </cell>
          <cell r="C6258" t="str">
            <v>GARNITURE LIGHT ÉVASÉ 3 C</v>
          </cell>
          <cell r="D6258" t="str">
            <v>M L42 H35</v>
          </cell>
          <cell r="E6258" t="e">
            <v>#N/A</v>
          </cell>
          <cell r="F6258" t="str">
            <v>UPHOLSTERY LIGHT FLARED 3</v>
          </cell>
        </row>
        <row r="6259">
          <cell r="A6259" t="str">
            <v>7151013-C</v>
          </cell>
          <cell r="B6259" t="str">
            <v>7151013-C</v>
          </cell>
          <cell r="C6259" t="str">
            <v>CHÂSSIS S3 SWING COURT 42</v>
          </cell>
          <cell r="D6259" t="str">
            <v xml:space="preserve"> NOIR</v>
          </cell>
          <cell r="E6259" t="e">
            <v>#N/A</v>
          </cell>
          <cell r="F6259" t="str">
            <v>CHASSIS SWING SHORT W 42</v>
          </cell>
        </row>
        <row r="6260">
          <cell r="A6260" t="str">
            <v>7170018-C</v>
          </cell>
          <cell r="B6260" t="str">
            <v>7170018-C</v>
          </cell>
          <cell r="C6260" t="str">
            <v>REPOSE-PIEDS EN U 39 RALL</v>
          </cell>
          <cell r="D6260" t="str">
            <v>ONGÉ (POUR SÉRIE)</v>
          </cell>
          <cell r="E6260" t="e">
            <v>#N/A</v>
          </cell>
          <cell r="F6260" t="str">
            <v>FOOTREST U FORM 39 EXTEND</v>
          </cell>
        </row>
        <row r="6261">
          <cell r="A6261" t="str">
            <v>7170190-C</v>
          </cell>
          <cell r="B6261" t="str">
            <v>7170190-C</v>
          </cell>
          <cell r="C6261" t="str">
            <v>REPOSE-PIEDS EN U 33 RALL</v>
          </cell>
          <cell r="D6261" t="str">
            <v>ONGÉ (POUR SÉRIE)</v>
          </cell>
          <cell r="E6261" t="e">
            <v>#N/A</v>
          </cell>
          <cell r="F6261" t="str">
            <v>FOOTREST U FORM 33 EXTEND</v>
          </cell>
        </row>
        <row r="6262">
          <cell r="A6262" t="str">
            <v>7170191-C</v>
          </cell>
          <cell r="B6262" t="str">
            <v>7170191-C</v>
          </cell>
          <cell r="C6262" t="str">
            <v>REPOSE-PIEDS EN U 36 RALL</v>
          </cell>
          <cell r="D6262" t="str">
            <v>ONGÉ (POUR SÉRIE S)</v>
          </cell>
          <cell r="E6262" t="e">
            <v>#N/A</v>
          </cell>
          <cell r="F6262" t="str">
            <v>FOOTREST U FORM 36 EXTEND</v>
          </cell>
        </row>
        <row r="6263">
          <cell r="A6263" t="str">
            <v>7170192-C</v>
          </cell>
          <cell r="B6263" t="str">
            <v>7170192-C</v>
          </cell>
          <cell r="C6263" t="str">
            <v>REPOSE-PIEDS EN U 42 RALL</v>
          </cell>
          <cell r="D6263" t="str">
            <v>ONGÉ (POUR SÉRIE S)</v>
          </cell>
          <cell r="E6263" t="e">
            <v>#N/A</v>
          </cell>
          <cell r="F6263" t="str">
            <v>FOOTREST U FORM 42 EXTEND</v>
          </cell>
        </row>
        <row r="6264">
          <cell r="A6264" t="str">
            <v>7170193-C</v>
          </cell>
          <cell r="B6264" t="str">
            <v>7170193-C</v>
          </cell>
          <cell r="C6264" t="str">
            <v>REPOSE-PIEDS EN U 45 RALL</v>
          </cell>
          <cell r="D6264" t="str">
            <v>ONGÉ (POUR SÉRIE S)</v>
          </cell>
          <cell r="E6264" t="e">
            <v>#N/A</v>
          </cell>
          <cell r="F6264" t="str">
            <v>FOOTREST U FORM 45 EXTEND</v>
          </cell>
        </row>
        <row r="6265">
          <cell r="A6265" t="str">
            <v>7170200-C</v>
          </cell>
          <cell r="B6265" t="str">
            <v>7170200-C</v>
          </cell>
          <cell r="C6265" t="str">
            <v>REPOSE-PIEDS U FORME 50 R</v>
          </cell>
          <cell r="D6265" t="str">
            <v>ALLONGÉ (POUR SÉRIE S)</v>
          </cell>
          <cell r="E6265" t="e">
            <v>#N/A</v>
          </cell>
          <cell r="F6265" t="str">
            <v>FOOTREST U FORM 50 EXTEND</v>
          </cell>
        </row>
        <row r="6266">
          <cell r="A6266" t="str">
            <v>7170985-C</v>
          </cell>
          <cell r="B6266" t="str">
            <v>7170985-C</v>
          </cell>
          <cell r="C6266" t="str">
            <v>MAIN COURANTE EN TITANE 1</v>
          </cell>
          <cell r="D6266" t="str">
            <v>9 MM SPINERGY 25"</v>
          </cell>
          <cell r="E6266">
            <v>391.47</v>
          </cell>
          <cell r="F6266" t="str">
            <v>PUSHRIM TIANIUM 19MM SPIN</v>
          </cell>
        </row>
        <row r="6267">
          <cell r="A6267" t="str">
            <v>7170990-C</v>
          </cell>
          <cell r="B6267" t="str">
            <v>7170990-C</v>
          </cell>
          <cell r="C6267" t="str">
            <v>REPOSE-PIEDS EN U 30 RALL</v>
          </cell>
          <cell r="D6267" t="str">
            <v>ONGÉ (POUR SÉRIE S)</v>
          </cell>
          <cell r="E6267" t="e">
            <v>#N/A</v>
          </cell>
          <cell r="F6267" t="str">
            <v>FOOTREST U FORM 30 EXTEND</v>
          </cell>
        </row>
        <row r="6268">
          <cell r="A6268" t="str">
            <v>7190004-C</v>
          </cell>
          <cell r="B6268" t="str">
            <v>7190004-C</v>
          </cell>
          <cell r="C6268" t="str">
            <v>MAIN COURANTE ERGO PARA C</v>
          </cell>
          <cell r="D6268" t="str">
            <v>P 24EPCE6512</v>
          </cell>
          <cell r="E6268">
            <v>391.47</v>
          </cell>
          <cell r="F6268" t="str">
            <v>PUSH RIM ERGO PARA CP 24E</v>
          </cell>
        </row>
        <row r="6269">
          <cell r="A6269" t="str">
            <v>7190027-C</v>
          </cell>
          <cell r="B6269" t="str">
            <v>7190027-C</v>
          </cell>
          <cell r="C6269" t="str">
            <v>MAIN COURANTE FRICTION S</v>
          </cell>
          <cell r="D6269" t="str">
            <v>24" DR7107-6</v>
          </cell>
          <cell r="E6269">
            <v>391.47</v>
          </cell>
          <cell r="F6269" t="str">
            <v>PUSKRIM FRICTION S 24" DR</v>
          </cell>
        </row>
        <row r="6270">
          <cell r="A6270" t="str">
            <v>7190032-C</v>
          </cell>
          <cell r="B6270" t="str">
            <v>7190032-C</v>
          </cell>
          <cell r="C6270" t="str">
            <v>MAIN COURANTE DR7103-1 16</v>
          </cell>
          <cell r="D6270" t="str">
            <v> MM</v>
          </cell>
          <cell r="E6270">
            <v>391.47</v>
          </cell>
          <cell r="F6270" t="str">
            <v>PUSHRIM DR7103-1 16 MM</v>
          </cell>
        </row>
        <row r="6271">
          <cell r="A6271" t="str">
            <v>7190044-C</v>
          </cell>
          <cell r="B6271" t="str">
            <v>7190044-C</v>
          </cell>
          <cell r="C6271" t="str">
            <v>MAIN COURANTE EN TITANE 1</v>
          </cell>
          <cell r="D6271" t="str">
            <v>9 MM SPINERGY 24"</v>
          </cell>
          <cell r="E6271">
            <v>391.47</v>
          </cell>
          <cell r="F6271" t="str">
            <v>PUSHRIM TITANIUM 19 MM SP</v>
          </cell>
        </row>
        <row r="6272">
          <cell r="A6272" t="str">
            <v>7190051-C</v>
          </cell>
          <cell r="B6272" t="str">
            <v>7190051-C</v>
          </cell>
          <cell r="C6272" t="str">
            <v>MAIN COURANTE EN TITANE 1</v>
          </cell>
          <cell r="D6272" t="str">
            <v>8" MICRO</v>
          </cell>
          <cell r="E6272">
            <v>391.47</v>
          </cell>
          <cell r="F6272" t="str">
            <v>PUSHRIM TITANIUM 18" MICR</v>
          </cell>
        </row>
        <row r="6273">
          <cell r="A6273" t="str">
            <v>7190067-C</v>
          </cell>
          <cell r="B6273" t="str">
            <v>7190067-C</v>
          </cell>
          <cell r="C6273" t="str">
            <v>MAIN COURANTE EN TITANE S</v>
          </cell>
          <cell r="D6273" t="str">
            <v>POX 26" DR7304</v>
          </cell>
          <cell r="E6273">
            <v>391.47</v>
          </cell>
          <cell r="F6273" t="str">
            <v>PUSHRIM TITAN SPOX 26" DR</v>
          </cell>
        </row>
        <row r="6274">
          <cell r="A6274" t="str">
            <v>7190107-C</v>
          </cell>
          <cell r="B6274" t="str">
            <v>7190107-C</v>
          </cell>
          <cell r="C6274" t="str">
            <v>MAIN COURANTE EN TITANE S</v>
          </cell>
          <cell r="D6274" t="str">
            <v>POX 700C 16 MM</v>
          </cell>
          <cell r="E6274">
            <v>391.47</v>
          </cell>
          <cell r="F6274" t="str">
            <v>PUSHRIM TITANIUM SPOX 700</v>
          </cell>
        </row>
        <row r="6275">
          <cell r="A6275" t="str">
            <v>7190122-C</v>
          </cell>
          <cell r="B6275" t="str">
            <v>7190122-C</v>
          </cell>
          <cell r="C6275" t="str">
            <v>MAIN COURANTE EN TITANE 1</v>
          </cell>
          <cell r="D6275" t="str">
            <v>9 MM 25"/6P</v>
          </cell>
          <cell r="E6275">
            <v>391.47</v>
          </cell>
          <cell r="F6275" t="str">
            <v>PUSHRIM TITANIUM 19 MM 25</v>
          </cell>
        </row>
        <row r="6276">
          <cell r="A6276" t="str">
            <v>7190146-C</v>
          </cell>
          <cell r="B6276" t="str">
            <v>7190146-C</v>
          </cell>
          <cell r="C6276" t="str">
            <v>MAIN COURANTE 25" TETRA 6</v>
          </cell>
          <cell r="D6276" t="str">
            <v>P</v>
          </cell>
          <cell r="E6276">
            <v>391.47</v>
          </cell>
          <cell r="F6276" t="str">
            <v>PUSHRIM 25" TETRA 6P</v>
          </cell>
        </row>
        <row r="6277">
          <cell r="A6277" t="str">
            <v>7210003-C</v>
          </cell>
          <cell r="B6277" t="str">
            <v>7210003-C</v>
          </cell>
          <cell r="C6277" t="str">
            <v>PNEU SCHWALBE ONE 25" V-G</v>
          </cell>
          <cell r="D6277" t="str">
            <v xml:space="preserve"> </v>
          </cell>
          <cell r="E6277">
            <v>35.07</v>
          </cell>
          <cell r="F6277" t="str">
            <v>TIRE SCHWALBE SCHWALBE ON</v>
          </cell>
        </row>
        <row r="6278">
          <cell r="A6278" t="str">
            <v>7220047-C</v>
          </cell>
          <cell r="B6278" t="str">
            <v>7220047-C</v>
          </cell>
          <cell r="C6278" t="str">
            <v>ROUE ARRIÈRE 26" SPINERGY</v>
          </cell>
          <cell r="D6278" t="str">
            <v xml:space="preserve"> LX</v>
          </cell>
          <cell r="E6278">
            <v>487.2</v>
          </cell>
          <cell r="F6278" t="str">
            <v>REARWHEEL 26" SPINERGY LX</v>
          </cell>
        </row>
        <row r="6279">
          <cell r="A6279" t="str">
            <v>7220057-C</v>
          </cell>
          <cell r="B6279" t="str">
            <v>7220057-C</v>
          </cell>
          <cell r="C6279" t="str">
            <v>ROUE AR. SPINERGY 24" LX</v>
          </cell>
          <cell r="D6279" t="str">
            <v>12 RAYONS NOIRS/BLANCS</v>
          </cell>
          <cell r="E6279">
            <v>487.2</v>
          </cell>
          <cell r="F6279" t="str">
            <v>REARWHEEL SPINERGY 24" LX</v>
          </cell>
        </row>
        <row r="6280">
          <cell r="A6280" t="str">
            <v>7220079-C</v>
          </cell>
          <cell r="B6280" t="str">
            <v>7220079-C</v>
          </cell>
          <cell r="C6280" t="str">
            <v>ROUE ARRIÈRE 24" SPOX LX</v>
          </cell>
          <cell r="D6280" t="str">
            <v>RAYONS NOIRS/BLANCS</v>
          </cell>
          <cell r="E6280">
            <v>487.2</v>
          </cell>
          <cell r="F6280" t="str">
            <v>REARWHEEL 24" SPOX LX  BL</v>
          </cell>
        </row>
        <row r="6281">
          <cell r="A6281" t="str">
            <v>7220100-C</v>
          </cell>
          <cell r="B6281" t="str">
            <v>7220100-C</v>
          </cell>
          <cell r="C6281" t="str">
            <v>ROUE ARRIÈRE SPINERGY 26"</v>
          </cell>
          <cell r="D6281" t="str">
            <v xml:space="preserve"> SLX RAYONS NOIRS/VERTS</v>
          </cell>
          <cell r="E6281">
            <v>487.2</v>
          </cell>
          <cell r="F6281" t="str">
            <v>REARWHEEL SPINERGY 26" SL</v>
          </cell>
        </row>
        <row r="6282">
          <cell r="A6282" t="str">
            <v>7220170-C</v>
          </cell>
          <cell r="B6282" t="str">
            <v>7220170-C</v>
          </cell>
          <cell r="C6282" t="str">
            <v>SPINERGY X 24" À RAYONS R</v>
          </cell>
          <cell r="D6282" t="str">
            <v>OUGES</v>
          </cell>
          <cell r="E6282">
            <v>487.2</v>
          </cell>
          <cell r="F6282" t="str">
            <v>SPINERGY X 24" WITH RED S</v>
          </cell>
        </row>
        <row r="6283">
          <cell r="A6283" t="str">
            <v>7220172-C</v>
          </cell>
          <cell r="B6283" t="str">
            <v>7220172-C</v>
          </cell>
          <cell r="C6283" t="str">
            <v>ROUE AR. 26" SPINERGYSLX</v>
          </cell>
          <cell r="D6283" t="str">
            <v>MOYEU NOIR 24, RAY NOIRS</v>
          </cell>
          <cell r="E6283">
            <v>487.2</v>
          </cell>
          <cell r="F6283" t="str">
            <v>REARWHEEL26" SPINERGYSLX</v>
          </cell>
        </row>
        <row r="6284">
          <cell r="A6284" t="str">
            <v>7220181-C</v>
          </cell>
          <cell r="B6284" t="str">
            <v>7220181-C</v>
          </cell>
          <cell r="C6284" t="str">
            <v>ROUE ARRIÈRE SPINERGY 26"</v>
          </cell>
          <cell r="D6284" t="str">
            <v xml:space="preserve"> SLX RAYONS VERTS/BLANCS</v>
          </cell>
          <cell r="E6284">
            <v>487.2</v>
          </cell>
          <cell r="F6284" t="str">
            <v>REARWHEEL SPINERGY 26" SL</v>
          </cell>
        </row>
        <row r="6285">
          <cell r="A6285" t="str">
            <v>7220186-C</v>
          </cell>
          <cell r="B6285" t="str">
            <v>7220186-C</v>
          </cell>
          <cell r="C6285" t="str">
            <v>PNEU SCHWALBE RIGHT RUN 2</v>
          </cell>
          <cell r="D6285" t="str">
            <v>6" X 1"</v>
          </cell>
          <cell r="E6285" t="e">
            <v>#N/A</v>
          </cell>
          <cell r="F6285" t="str">
            <v>TIRE SCHWALBE RIGHT RUN 2</v>
          </cell>
        </row>
        <row r="6286">
          <cell r="A6286" t="str">
            <v>7220188-C</v>
          </cell>
          <cell r="B6286" t="str">
            <v>7220188-C</v>
          </cell>
          <cell r="C6286" t="str">
            <v>ROUE AR. SPINERGY SPORT 2</v>
          </cell>
          <cell r="D6286" t="str">
            <v>6" SLX RAY NOIRS/BLANCS</v>
          </cell>
          <cell r="E6286">
            <v>487.2</v>
          </cell>
          <cell r="F6286" t="str">
            <v>REARWHEEL SPINERGY SPORT</v>
          </cell>
        </row>
        <row r="6287">
          <cell r="A6287" t="str">
            <v>7220201-C</v>
          </cell>
          <cell r="B6287" t="str">
            <v>7220201-C</v>
          </cell>
          <cell r="C6287" t="str">
            <v>ROUE ARRIÈRE 26" SPINERGY</v>
          </cell>
          <cell r="D6287" t="str">
            <v xml:space="preserve"> SLX RAYONS NOIRS/ORANGE</v>
          </cell>
          <cell r="E6287">
            <v>487.2</v>
          </cell>
          <cell r="F6287" t="str">
            <v>REARWHEEL 26" SPINERGY SL</v>
          </cell>
        </row>
        <row r="6288">
          <cell r="A6288" t="str">
            <v>7220206-C</v>
          </cell>
          <cell r="B6288" t="str">
            <v>7220206-C</v>
          </cell>
          <cell r="C6288" t="str">
            <v>ROUE ARRIÈRE 24" SPINERGY</v>
          </cell>
          <cell r="D6288" t="str">
            <v xml:space="preserve"> CLX RAYONS BLEUS</v>
          </cell>
          <cell r="E6288">
            <v>487.2</v>
          </cell>
          <cell r="F6288" t="str">
            <v>REARWHEEL SPINERGY24" CLX</v>
          </cell>
        </row>
        <row r="6289">
          <cell r="A6289" t="str">
            <v>7220207-C</v>
          </cell>
          <cell r="B6289" t="str">
            <v>7220207-C</v>
          </cell>
          <cell r="C6289" t="str">
            <v>ROUE ARRIÈRE 26" SPINERGY</v>
          </cell>
          <cell r="D6289" t="str">
            <v xml:space="preserve"> SLX RAYONS NOIRS/VERTS</v>
          </cell>
          <cell r="E6289">
            <v>487.2</v>
          </cell>
          <cell r="F6289" t="str">
            <v>REARWHEEL 26" SPINERGY SL</v>
          </cell>
        </row>
        <row r="6290">
          <cell r="A6290" t="str">
            <v>7220708-C</v>
          </cell>
          <cell r="B6290" t="str">
            <v>7220708-C</v>
          </cell>
          <cell r="C6290" t="str">
            <v>ROUE ARRIÈRE 25" SPINERGY</v>
          </cell>
          <cell r="D6290" t="str">
            <v xml:space="preserve"> SLX RAYONS BLEUS</v>
          </cell>
          <cell r="E6290">
            <v>487.2</v>
          </cell>
          <cell r="F6290" t="str">
            <v>REARWHEEL 25" SPINERGY SL</v>
          </cell>
        </row>
        <row r="6291">
          <cell r="A6291" t="str">
            <v>7300003-C</v>
          </cell>
          <cell r="B6291" t="str">
            <v>7300003-C</v>
          </cell>
          <cell r="C6291" t="str">
            <v>ESSIEU ARRIÈRE EN CARBONE</v>
          </cell>
          <cell r="D6291" t="str">
            <v xml:space="preserve"> LARGEUR 42, 0°</v>
          </cell>
          <cell r="E6291" t="e">
            <v>#N/A</v>
          </cell>
          <cell r="F6291" t="str">
            <v>REAR AXLE CARBON WIDE 42</v>
          </cell>
        </row>
        <row r="6292">
          <cell r="A6292" t="str">
            <v>9024008-C</v>
          </cell>
          <cell r="B6292" t="str">
            <v>9024008-C</v>
          </cell>
          <cell r="C6292" t="str">
            <v>PROTECTION DU CHÂSSIS ESS</v>
          </cell>
          <cell r="D6292" t="str">
            <v>IEU ARRIÈRE X L</v>
          </cell>
          <cell r="E6292">
            <v>109.95</v>
          </cell>
          <cell r="F6292" t="str">
            <v>CHASSIS PROTECTION REAR A</v>
          </cell>
        </row>
        <row r="6293">
          <cell r="A6293" t="str">
            <v>9024009-C</v>
          </cell>
          <cell r="B6293" t="str">
            <v>9024009-C</v>
          </cell>
          <cell r="C6293" t="str">
            <v>BOÎTIER DE PROTECTION DU</v>
          </cell>
          <cell r="D6293" t="str">
            <v>CHÂSSIS X</v>
          </cell>
          <cell r="E6293">
            <v>109.95</v>
          </cell>
          <cell r="F6293" t="str">
            <v>CHASSIS PROTECTION HOUSIN</v>
          </cell>
        </row>
        <row r="6294">
          <cell r="A6294" t="str">
            <v>9024012-C</v>
          </cell>
          <cell r="B6294" t="str">
            <v>9024012-C</v>
          </cell>
          <cell r="C6294" t="str">
            <v>PROTECTION EXTRÉMITÉ ARRI</v>
          </cell>
          <cell r="D6294" t="str">
            <v>ÈRE X PAIRE</v>
          </cell>
          <cell r="E6294">
            <v>109.95</v>
          </cell>
          <cell r="F6294" t="str">
            <v>PROTECTION REAR END X PAI</v>
          </cell>
        </row>
        <row r="6295">
          <cell r="A6295" t="str">
            <v>9900212-C</v>
          </cell>
          <cell r="B6295" t="str">
            <v>9900212-C</v>
          </cell>
          <cell r="C6295" t="str">
            <v>MONTAGE SAC D'ASSISE SUR</v>
          </cell>
          <cell r="D6295" t="str">
            <v>L'ASSISE</v>
          </cell>
          <cell r="E6295">
            <v>95.73</v>
          </cell>
          <cell r="F6295" t="str">
            <v>SEAT BAG SEAT MOUNTING</v>
          </cell>
        </row>
        <row r="6296">
          <cell r="A6296" t="str">
            <v>9900213-C</v>
          </cell>
          <cell r="B6296" t="str">
            <v>9900213-C</v>
          </cell>
          <cell r="C6296" t="str">
            <v>MONTAGE SAC D'ASSISE SUR</v>
          </cell>
          <cell r="D6296" t="str">
            <v>COUSSIN</v>
          </cell>
          <cell r="E6296">
            <v>95.73</v>
          </cell>
          <cell r="F6296" t="str">
            <v>SEAT BAG CUSHION MOUNTING</v>
          </cell>
        </row>
        <row r="6297">
          <cell r="A6297" t="str">
            <v>9900245-C</v>
          </cell>
          <cell r="B6297" t="str">
            <v>9900245-C</v>
          </cell>
          <cell r="C6297" t="str">
            <v>PLAQUE DE FIXATION CEINTU</v>
          </cell>
          <cell r="D6297" t="str">
            <v>RE PELVIENNE, PIÈCES</v>
          </cell>
          <cell r="E6297">
            <v>29.38</v>
          </cell>
          <cell r="F6297" t="str">
            <v>PLATE ATTACHMENT PELVIC B</v>
          </cell>
        </row>
        <row r="6298">
          <cell r="A6298" t="str">
            <v>9900246-C</v>
          </cell>
          <cell r="B6298" t="str">
            <v>9900246-C</v>
          </cell>
          <cell r="C6298" t="str">
            <v>ATTACHE SERRAGE CEINTURE</v>
          </cell>
          <cell r="D6298" t="str">
            <v>PELVIENNE CPL PCS</v>
          </cell>
          <cell r="E6298">
            <v>53.08</v>
          </cell>
          <cell r="F6298" t="str">
            <v>CLAMP ATTACH. PELVIC BELT</v>
          </cell>
        </row>
        <row r="6299">
          <cell r="A6299" t="str">
            <v>9900247-C</v>
          </cell>
          <cell r="B6299" t="str">
            <v>9900247-C</v>
          </cell>
          <cell r="C6299" t="str">
            <v>PLAQUE DE FIXATION CEINTU</v>
          </cell>
          <cell r="D6299" t="str">
            <v>RE PELVIENNE, PAIRE CPL</v>
          </cell>
          <cell r="E6299">
            <v>53.08</v>
          </cell>
          <cell r="F6299" t="str">
            <v>PLATE ATTACH. PELVIC BELT</v>
          </cell>
        </row>
        <row r="6300">
          <cell r="A6300" t="str">
            <v>9900248-C</v>
          </cell>
          <cell r="B6300" t="str">
            <v>9900248-C</v>
          </cell>
          <cell r="C6300" t="str">
            <v>ATTACHE SERRAGE CEINTURE</v>
          </cell>
          <cell r="D6300" t="str">
            <v>PELVIENNE, PAIRE CPL</v>
          </cell>
          <cell r="E6300">
            <v>134.6</v>
          </cell>
          <cell r="F6300" t="str">
            <v>CLAMP ATTACH. PELVIC BELT</v>
          </cell>
        </row>
        <row r="6301">
          <cell r="A6301" t="str">
            <v>9900250-C</v>
          </cell>
          <cell r="B6301" t="str">
            <v>9900250-C</v>
          </cell>
          <cell r="C6301" t="str">
            <v>FIXATION CEINTURE PELVIEN</v>
          </cell>
          <cell r="D6301" t="str">
            <v>NE, KIT CPL DE 4 PIÈCES</v>
          </cell>
          <cell r="E6301">
            <v>183.89</v>
          </cell>
          <cell r="F6301" t="str">
            <v>ATTACHMENT PELVIC BELT 4-</v>
          </cell>
        </row>
        <row r="6302">
          <cell r="A6302" t="str">
            <v>9900251-C</v>
          </cell>
          <cell r="B6302" t="str">
            <v>9900251-C</v>
          </cell>
          <cell r="C6302" t="str">
            <v>PROTECTION DE TUBE</v>
          </cell>
          <cell r="D6302" t="str">
            <v xml:space="preserve"> </v>
          </cell>
          <cell r="E6302">
            <v>30.33</v>
          </cell>
          <cell r="F6302" t="str">
            <v>TUBE PROTECTION</v>
          </cell>
        </row>
        <row r="6303">
          <cell r="A6303" t="str">
            <v>9900252-C</v>
          </cell>
          <cell r="B6303" t="str">
            <v>9900252-C</v>
          </cell>
          <cell r="C6303" t="str">
            <v>PROTECTION DE CADRE X</v>
          </cell>
          <cell r="D6303" t="str">
            <v xml:space="preserve"> </v>
          </cell>
          <cell r="E6303">
            <v>65.400000000000006</v>
          </cell>
          <cell r="F6303" t="str">
            <v>FRAME PROTECTION X</v>
          </cell>
        </row>
        <row r="6304">
          <cell r="A6304" t="str">
            <v>9900261-C</v>
          </cell>
          <cell r="B6304" t="str">
            <v>9900261-C</v>
          </cell>
          <cell r="C6304" t="str">
            <v>SAC À DOS PANTHERA/2</v>
          </cell>
          <cell r="D6304" t="str">
            <v xml:space="preserve"> </v>
          </cell>
          <cell r="E6304">
            <v>95.73</v>
          </cell>
          <cell r="F6304" t="str">
            <v>BACKPACK PANTHERA / 2</v>
          </cell>
        </row>
        <row r="6305">
          <cell r="A6305" t="str">
            <v>9900300-C</v>
          </cell>
          <cell r="B6305" t="str">
            <v>9900300-C</v>
          </cell>
          <cell r="C6305" t="str">
            <v>SUPPORT POUR BÉQUILLES</v>
          </cell>
          <cell r="D6305" t="str">
            <v xml:space="preserve"> </v>
          </cell>
          <cell r="E6305">
            <v>45.5</v>
          </cell>
          <cell r="F6305" t="str">
            <v>CRUTCH HOLDER</v>
          </cell>
        </row>
        <row r="6306">
          <cell r="A6306" t="str">
            <v>9900301-C</v>
          </cell>
          <cell r="B6306" t="str">
            <v>9900301-C</v>
          </cell>
          <cell r="C6306" t="str">
            <v>PORTE-BÉQUILLES S3 COMPLE</v>
          </cell>
          <cell r="D6306" t="str">
            <v>T</v>
          </cell>
          <cell r="E6306">
            <v>45.5</v>
          </cell>
          <cell r="F6306" t="str">
            <v>CRUTCH HOLDER S3 CPL</v>
          </cell>
        </row>
        <row r="6307">
          <cell r="A6307" t="str">
            <v>9920011-C</v>
          </cell>
          <cell r="B6307" t="str">
            <v>9920011-C</v>
          </cell>
          <cell r="C6307" t="str">
            <v>COULEUR BLEU CLASSIQUE</v>
          </cell>
          <cell r="D6307" t="str">
            <v xml:space="preserve"> </v>
          </cell>
          <cell r="E6307">
            <v>284.36</v>
          </cell>
          <cell r="F6307" t="str">
            <v>COLOUR BLUE CLASSIC</v>
          </cell>
        </row>
        <row r="6308">
          <cell r="A6308" t="str">
            <v>9920013-C</v>
          </cell>
          <cell r="B6308" t="str">
            <v>9920013-C</v>
          </cell>
          <cell r="C6308" t="str">
            <v>COULEUR MEAN GREEN</v>
          </cell>
          <cell r="D6308" t="str">
            <v xml:space="preserve"> </v>
          </cell>
          <cell r="E6308">
            <v>284.36</v>
          </cell>
          <cell r="F6308" t="str">
            <v>COLOUR MEAN GREEN</v>
          </cell>
        </row>
        <row r="6309">
          <cell r="A6309" t="str">
            <v>9920014-C</v>
          </cell>
          <cell r="B6309" t="str">
            <v>9920014-C</v>
          </cell>
          <cell r="C6309" t="str">
            <v>COULEUR PANORANGE</v>
          </cell>
          <cell r="D6309" t="str">
            <v xml:space="preserve"> </v>
          </cell>
          <cell r="E6309">
            <v>284.36</v>
          </cell>
          <cell r="F6309" t="str">
            <v>COLOUR PANORANGE</v>
          </cell>
        </row>
        <row r="6310">
          <cell r="A6310" t="str">
            <v>9920016-C</v>
          </cell>
          <cell r="B6310" t="str">
            <v>9920016-C</v>
          </cell>
          <cell r="C6310" t="str">
            <v>COULEUR BRAVE BRONZE</v>
          </cell>
          <cell r="D6310" t="str">
            <v xml:space="preserve"> </v>
          </cell>
          <cell r="E6310">
            <v>284.36</v>
          </cell>
          <cell r="F6310" t="str">
            <v>COLOUR BRAVE BRONZE</v>
          </cell>
        </row>
        <row r="6311">
          <cell r="A6311" t="str">
            <v>9930002-C</v>
          </cell>
          <cell r="B6311" t="str">
            <v>9930002-C</v>
          </cell>
          <cell r="C6311" t="str">
            <v>COULEUR GRIS MÉTALLISÉ</v>
          </cell>
          <cell r="D6311" t="str">
            <v xml:space="preserve"> </v>
          </cell>
          <cell r="E6311">
            <v>284.36</v>
          </cell>
          <cell r="F6311" t="str">
            <v>COLOUR GREY METALLIC</v>
          </cell>
        </row>
        <row r="6312">
          <cell r="A6312" t="str">
            <v>9930011-C</v>
          </cell>
          <cell r="B6312" t="str">
            <v>9930011-C</v>
          </cell>
          <cell r="C6312" t="str">
            <v>COULEUR NOIR ANODISÉ</v>
          </cell>
          <cell r="D6312" t="str">
            <v xml:space="preserve"> </v>
          </cell>
          <cell r="E6312">
            <v>284.36</v>
          </cell>
          <cell r="F6312" t="str">
            <v>COLOUR ANODIC BLACK</v>
          </cell>
        </row>
        <row r="6313">
          <cell r="A6313" t="str">
            <v>9930014-C</v>
          </cell>
          <cell r="B6313" t="str">
            <v>9930014-C</v>
          </cell>
          <cell r="C6313" t="str">
            <v>COULEUR BLANC PERLÉ</v>
          </cell>
          <cell r="D6313" t="str">
            <v xml:space="preserve"> </v>
          </cell>
          <cell r="E6313">
            <v>284.36</v>
          </cell>
          <cell r="F6313" t="str">
            <v>COLOUR WHITE PEARL</v>
          </cell>
        </row>
        <row r="6314">
          <cell r="A6314" t="str">
            <v>9930025-C</v>
          </cell>
          <cell r="B6314" t="str">
            <v>9930025-C</v>
          </cell>
          <cell r="C6314" t="str">
            <v>COULEUR RACING BLUE</v>
          </cell>
          <cell r="D6314" t="str">
            <v xml:space="preserve"> </v>
          </cell>
          <cell r="E6314">
            <v>284.36</v>
          </cell>
          <cell r="F6314" t="str">
            <v>COLOUR RACING BLUE</v>
          </cell>
        </row>
        <row r="6315">
          <cell r="A6315" t="str">
            <v>9930026-C</v>
          </cell>
          <cell r="B6315" t="str">
            <v>9930026-C</v>
          </cell>
          <cell r="C6315" t="str">
            <v>COULEUR RUBIS ROUGE</v>
          </cell>
          <cell r="D6315" t="str">
            <v xml:space="preserve"> </v>
          </cell>
          <cell r="E6315">
            <v>284.36</v>
          </cell>
          <cell r="F6315" t="str">
            <v>COLOUR RUBY RED</v>
          </cell>
        </row>
        <row r="6316">
          <cell r="A6316" t="str">
            <v>9930027-C</v>
          </cell>
          <cell r="B6316" t="str">
            <v>9930027-C</v>
          </cell>
          <cell r="C6316" t="str">
            <v>COULEUR STING YELLOW</v>
          </cell>
          <cell r="D6316" t="str">
            <v xml:space="preserve"> </v>
          </cell>
          <cell r="E6316">
            <v>284.36</v>
          </cell>
          <cell r="F6316" t="str">
            <v>COLOUR STING YELLOW</v>
          </cell>
        </row>
        <row r="6317">
          <cell r="A6317" t="str">
            <v>9930031-C</v>
          </cell>
          <cell r="B6317" t="str">
            <v>9930031-C</v>
          </cell>
          <cell r="C6317" t="str">
            <v>COULEUR HORIZON GREY</v>
          </cell>
          <cell r="D6317" t="str">
            <v xml:space="preserve"> </v>
          </cell>
          <cell r="E6317">
            <v>284.36</v>
          </cell>
          <cell r="F6317" t="str">
            <v>COLOUR HORIZON GREY</v>
          </cell>
        </row>
        <row r="6318">
          <cell r="A6318" t="str">
            <v>9930032-C</v>
          </cell>
          <cell r="B6318" t="str">
            <v>9930032-C</v>
          </cell>
          <cell r="C6318" t="str">
            <v>COULEUR PINE GREEN</v>
          </cell>
          <cell r="D6318" t="str">
            <v xml:space="preserve"> </v>
          </cell>
          <cell r="E6318">
            <v>284.36</v>
          </cell>
          <cell r="F6318" t="str">
            <v>COLOUR PINE GREEN</v>
          </cell>
        </row>
        <row r="6319">
          <cell r="A6319" t="str">
            <v>9930033-C</v>
          </cell>
          <cell r="B6319" t="str">
            <v>9930033-C</v>
          </cell>
          <cell r="C6319" t="str">
            <v>COULEUR PEARL VIOLET</v>
          </cell>
          <cell r="D6319" t="str">
            <v xml:space="preserve"> </v>
          </cell>
          <cell r="E6319">
            <v>284.36</v>
          </cell>
          <cell r="F6319" t="str">
            <v>COLOUR PEARL VIOLET</v>
          </cell>
        </row>
        <row r="6320">
          <cell r="A6320" t="str">
            <v>PA100</v>
          </cell>
          <cell r="B6320" t="str">
            <v>PA100</v>
          </cell>
          <cell r="C6320" t="str">
            <v>PANTHERA MICRO</v>
          </cell>
          <cell r="D6320" t="str">
            <v xml:space="preserve"> </v>
          </cell>
          <cell r="E6320">
            <v>2609.48</v>
          </cell>
          <cell r="F6320" t="str">
            <v>PANTHERA MICRO</v>
          </cell>
        </row>
        <row r="6321">
          <cell r="A6321" t="str">
            <v>PA200</v>
          </cell>
          <cell r="B6321" t="str">
            <v>PA200</v>
          </cell>
          <cell r="C6321" t="str">
            <v>PANTHERA BAMBINO</v>
          </cell>
          <cell r="D6321" t="str">
            <v xml:space="preserve"> </v>
          </cell>
          <cell r="E6321">
            <v>3672.99</v>
          </cell>
          <cell r="F6321" t="str">
            <v>PANTHERA BAMBINO</v>
          </cell>
        </row>
        <row r="6322">
          <cell r="A6322" t="str">
            <v>PA300</v>
          </cell>
          <cell r="B6322" t="str">
            <v>PA300</v>
          </cell>
          <cell r="C6322" t="str">
            <v>PANTHERA S3</v>
          </cell>
          <cell r="D6322" t="str">
            <v xml:space="preserve"> </v>
          </cell>
          <cell r="E6322">
            <v>3479.62</v>
          </cell>
          <cell r="F6322" t="str">
            <v>PANTHERA S3</v>
          </cell>
        </row>
        <row r="6323">
          <cell r="A6323" t="str">
            <v>PA400</v>
          </cell>
          <cell r="B6323" t="str">
            <v>PA400</v>
          </cell>
          <cell r="C6323" t="str">
            <v>PANTHERA U3</v>
          </cell>
          <cell r="D6323" t="str">
            <v xml:space="preserve"> </v>
          </cell>
          <cell r="E6323">
            <v>3479.62</v>
          </cell>
          <cell r="F6323" t="str">
            <v>PANTHERA U3</v>
          </cell>
        </row>
        <row r="6324">
          <cell r="A6324" t="str">
            <v>PA500</v>
          </cell>
          <cell r="B6324" t="str">
            <v>PA500</v>
          </cell>
          <cell r="C6324" t="str">
            <v>PANTHERA S3 SWING</v>
          </cell>
          <cell r="D6324" t="str">
            <v xml:space="preserve"> </v>
          </cell>
          <cell r="E6324">
            <v>3672.99</v>
          </cell>
          <cell r="F6324" t="str">
            <v>PANTHERA S3 SWING</v>
          </cell>
        </row>
        <row r="6325">
          <cell r="A6325" t="str">
            <v>PA600</v>
          </cell>
          <cell r="B6325" t="str">
            <v>PA600</v>
          </cell>
          <cell r="C6325" t="str">
            <v>PANTHERA U3 LIGHT</v>
          </cell>
          <cell r="D6325" t="str">
            <v xml:space="preserve"> </v>
          </cell>
          <cell r="E6325">
            <v>3866.35</v>
          </cell>
          <cell r="F6325" t="str">
            <v>PANTHERA U3 LIGHT</v>
          </cell>
        </row>
        <row r="6326">
          <cell r="A6326" t="str">
            <v>PA700</v>
          </cell>
          <cell r="B6326" t="str">
            <v>PA700</v>
          </cell>
          <cell r="C6326" t="str">
            <v>PANTHERA X</v>
          </cell>
          <cell r="D6326" t="str">
            <v xml:space="preserve"> </v>
          </cell>
          <cell r="E6326">
            <v>7124.17</v>
          </cell>
          <cell r="F6326" t="str">
            <v>PANTHERA X</v>
          </cell>
        </row>
        <row r="6327">
          <cell r="A6327" t="str">
            <v>9450060-C</v>
          </cell>
          <cell r="B6327" t="str">
            <v>9450060-C</v>
          </cell>
          <cell r="C6327" t="str">
            <v>ADAPTIONS SPÉCIALES</v>
          </cell>
          <cell r="D6327" t="str">
            <v xml:space="preserve"> </v>
          </cell>
          <cell r="E6327">
            <v>0</v>
          </cell>
          <cell r="F6327" t="str">
            <v>Adaption fee</v>
          </cell>
        </row>
        <row r="6328">
          <cell r="A6328">
            <v>4600200</v>
          </cell>
          <cell r="B6328">
            <v>4600200</v>
          </cell>
          <cell r="C6328" t="str">
            <v>HIGH BRAKES EXTENDED, MIC</v>
          </cell>
          <cell r="D6328" t="str">
            <v>RO SHORT, 20" REAR WHEEL</v>
          </cell>
          <cell r="E6328">
            <v>217</v>
          </cell>
          <cell r="F6328" t="e">
            <v>#N/A</v>
          </cell>
        </row>
        <row r="6329">
          <cell r="A6329">
            <v>3303536</v>
          </cell>
          <cell r="B6329">
            <v>3303536</v>
          </cell>
          <cell r="C6329" t="str">
            <v>ESSIEU ARRIÈRE EN CARBONE</v>
          </cell>
          <cell r="D6329" t="str">
            <v xml:space="preserve"> 4° L 36 CM CPL</v>
          </cell>
          <cell r="E6329">
            <v>568</v>
          </cell>
          <cell r="F6329" t="str">
            <v>REAR AXLE CARBON 4 DGR W3</v>
          </cell>
        </row>
        <row r="6330">
          <cell r="A6330" t="str">
            <v>3303536-C</v>
          </cell>
          <cell r="B6330" t="str">
            <v>3303536-C</v>
          </cell>
          <cell r="C6330" t="str">
            <v>ESSIEU ARRIÈRE EN CARBONE</v>
          </cell>
          <cell r="D6330" t="str">
            <v xml:space="preserve"> 4° L 36 CM CPL</v>
          </cell>
          <cell r="E6330" t="e">
            <v>#N/A</v>
          </cell>
          <cell r="F6330" t="str">
            <v>REAR AXLE CARBON 4 DGR W3</v>
          </cell>
        </row>
        <row r="6331">
          <cell r="A6331">
            <v>9450060</v>
          </cell>
          <cell r="B6331">
            <v>9450060</v>
          </cell>
          <cell r="C6331" t="str">
            <v>ADAPTIONS SPÉCIALES</v>
          </cell>
          <cell r="D6331" t="str">
            <v xml:space="preserve"> </v>
          </cell>
          <cell r="E6331">
            <v>0</v>
          </cell>
          <cell r="F6331" t="str">
            <v>Adaption fee</v>
          </cell>
        </row>
        <row r="6332">
          <cell r="A6332">
            <v>1100305</v>
          </cell>
          <cell r="B6332">
            <v>1100305</v>
          </cell>
          <cell r="C6332" t="str">
            <v>TYRE RETYRE TRACTION 25"</v>
          </cell>
          <cell r="D6332" t="str">
            <v>CPL PAIR</v>
          </cell>
          <cell r="E6332">
            <v>585</v>
          </cell>
          <cell r="F6332" t="str">
            <v>TYRE RETYRE TRACTION 25"C</v>
          </cell>
        </row>
        <row r="6333">
          <cell r="A6333" t="str">
            <v>1100305-C</v>
          </cell>
          <cell r="B6333" t="str">
            <v>1100305-C</v>
          </cell>
          <cell r="C6333" t="str">
            <v>TYRE RETYRE TRACTION 25"</v>
          </cell>
          <cell r="D6333" t="str">
            <v>CPL PAIR</v>
          </cell>
          <cell r="E6333">
            <v>249.29</v>
          </cell>
          <cell r="F6333" t="str">
            <v>TYRE RETYRE TRACTION 25"C</v>
          </cell>
        </row>
        <row r="6334">
          <cell r="A6334">
            <v>1100306</v>
          </cell>
          <cell r="B6334">
            <v>1100306</v>
          </cell>
          <cell r="C6334" t="str">
            <v>TYRE RETYRE TRACTION 26"</v>
          </cell>
          <cell r="D6334" t="str">
            <v>CPL PAIR</v>
          </cell>
          <cell r="E6334">
            <v>585</v>
          </cell>
          <cell r="F6334" t="str">
            <v>TYRE RETYRE TRACTION 26"C</v>
          </cell>
        </row>
        <row r="6335">
          <cell r="A6335" t="str">
            <v>1100306-C</v>
          </cell>
          <cell r="B6335" t="str">
            <v>1100306-C</v>
          </cell>
          <cell r="C6335" t="str">
            <v>TYRE RETYRE TRACTION 26"</v>
          </cell>
          <cell r="D6335" t="str">
            <v>CPL PAIR</v>
          </cell>
          <cell r="E6335">
            <v>249.29</v>
          </cell>
          <cell r="F6335" t="str">
            <v>TYRE RETYRE TRACTION 26"C</v>
          </cell>
        </row>
        <row r="6336">
          <cell r="A6336" t="str">
            <v>4220101-C</v>
          </cell>
          <cell r="B6336" t="str">
            <v>4220101-C</v>
          </cell>
          <cell r="C6336" t="e">
            <v>#N/A</v>
          </cell>
          <cell r="D6336" t="e">
            <v>#N/A</v>
          </cell>
          <cell r="E6336" t="e">
            <v>#N/A</v>
          </cell>
          <cell r="F6336" t="str">
            <v>RUBBER TUBING PUSHBAR</v>
          </cell>
        </row>
        <row r="6337">
          <cell r="A6337" t="str">
            <v>4220327-C</v>
          </cell>
          <cell r="B6337" t="str">
            <v>4220327-C</v>
          </cell>
          <cell r="C6337" t="e">
            <v>#N/A</v>
          </cell>
          <cell r="D6337" t="e">
            <v>#N/A</v>
          </cell>
          <cell r="E6337" t="e">
            <v>#N/A</v>
          </cell>
          <cell r="F6337" t="str">
            <v>TUBE PUSHBAR MICRO 27</v>
          </cell>
        </row>
        <row r="6338">
          <cell r="A6338" t="str">
            <v>8822149-C</v>
          </cell>
          <cell r="B6338" t="str">
            <v>8822149-C</v>
          </cell>
          <cell r="C6338" t="e">
            <v>#N/A</v>
          </cell>
          <cell r="D6338" t="e">
            <v>#N/A</v>
          </cell>
          <cell r="E6338" t="e">
            <v>#N/A</v>
          </cell>
          <cell r="F6338" t="str">
            <v>User Manual IFU S3 Swing</v>
          </cell>
        </row>
        <row r="6339">
          <cell r="A6339" t="str">
            <v>4600200-C</v>
          </cell>
          <cell r="B6339" t="str">
            <v>4600200-C</v>
          </cell>
          <cell r="C6339" t="str">
            <v> FREIN RALLONGÉ. DEPLACÉ</v>
          </cell>
          <cell r="D6339" t="str">
            <v>AVANT / MICRO / ROUES 20"</v>
          </cell>
          <cell r="E6339">
            <v>0</v>
          </cell>
          <cell r="F6339" t="e">
            <v>#N/A</v>
          </cell>
        </row>
        <row r="6340">
          <cell r="A6340">
            <v>4620155</v>
          </cell>
          <cell r="B6340">
            <v>4620155</v>
          </cell>
          <cell r="C6340" t="str">
            <v>PULL SPRING SF-DFR 0.75X8</v>
          </cell>
          <cell r="D6340" t="str">
            <v>X30 SS2331</v>
          </cell>
          <cell r="E6340">
            <v>9</v>
          </cell>
          <cell r="F6340" t="e">
            <v>#N/A</v>
          </cell>
        </row>
        <row r="6341">
          <cell r="A6341" t="str">
            <v>4110036-C</v>
          </cell>
          <cell r="B6341" t="str">
            <v>4110036-C</v>
          </cell>
          <cell r="C6341" t="str">
            <v>KIT MONTAGE L 36</v>
          </cell>
          <cell r="D6341" t="str">
            <v xml:space="preserve"> </v>
          </cell>
          <cell r="E6341" t="e">
            <v>#N/A</v>
          </cell>
          <cell r="F6341" t="str">
            <v>ASSEMBLY KIT W 36</v>
          </cell>
        </row>
        <row r="6342">
          <cell r="A6342">
            <v>2004001</v>
          </cell>
          <cell r="B6342">
            <v>2004001</v>
          </cell>
          <cell r="C6342" t="e">
            <v>#N/A</v>
          </cell>
          <cell r="D6342" t="e">
            <v>#N/A</v>
          </cell>
          <cell r="E6342" t="e">
            <v>#N/A</v>
          </cell>
          <cell r="F6342" t="e">
            <v>#N/A</v>
          </cell>
        </row>
        <row r="6343">
          <cell r="A6343">
            <v>2004002</v>
          </cell>
          <cell r="B6343">
            <v>2004002</v>
          </cell>
          <cell r="C6343" t="e">
            <v>#N/A</v>
          </cell>
          <cell r="D6343" t="e">
            <v>#N/A</v>
          </cell>
          <cell r="E6343" t="e">
            <v>#N/A</v>
          </cell>
          <cell r="F6343" t="e">
            <v>#N/A</v>
          </cell>
        </row>
        <row r="6344">
          <cell r="A6344" t="str">
            <v>2100218  </v>
          </cell>
          <cell r="B6344" t="str">
            <v>2100218  </v>
          </cell>
          <cell r="C6344" t="e">
            <v>#N/A</v>
          </cell>
          <cell r="D6344" t="e">
            <v>#N/A</v>
          </cell>
          <cell r="E6344" t="e">
            <v>#N/A</v>
          </cell>
          <cell r="F6344" t="e">
            <v>#N/A</v>
          </cell>
        </row>
        <row r="6345">
          <cell r="A6345">
            <v>2100218</v>
          </cell>
          <cell r="B6345">
            <v>2100218</v>
          </cell>
          <cell r="C6345" t="str">
            <v>FOURCHE 75 ROULETTE 90 BO</v>
          </cell>
          <cell r="D6345" t="str">
            <v>ULON 3 POUR MICRO 18"</v>
          </cell>
          <cell r="E6345">
            <v>138</v>
          </cell>
          <cell r="F6345" t="str">
            <v>FORK 75 CASTOR 90 BOLT 3</v>
          </cell>
        </row>
        <row r="6346">
          <cell r="A6346">
            <v>9450064</v>
          </cell>
          <cell r="B6346">
            <v>9450064</v>
          </cell>
          <cell r="C6346" t="e">
            <v>#N/A</v>
          </cell>
          <cell r="D6346" t="e">
            <v>#N/A</v>
          </cell>
          <cell r="E6346" t="e">
            <v>#N/A</v>
          </cell>
          <cell r="F6346" t="e">
            <v>#N/A</v>
          </cell>
        </row>
        <row r="6347">
          <cell r="A6347" t="str">
            <v>TESTO</v>
          </cell>
          <cell r="B6347" t="str">
            <v>TESTO</v>
          </cell>
          <cell r="C6347" t="e">
            <v>#N/A</v>
          </cell>
          <cell r="D6347" t="e">
            <v>#N/A</v>
          </cell>
          <cell r="E6347" t="e">
            <v>#N/A</v>
          </cell>
          <cell r="F6347" t="e">
            <v>#N/A</v>
          </cell>
        </row>
        <row r="6348">
          <cell r="A6348">
            <v>9050055</v>
          </cell>
          <cell r="B6348">
            <v>9050055</v>
          </cell>
          <cell r="C6348" t="str">
            <v>QUICK CONNECTOR MOTOTRONI</v>
          </cell>
          <cell r="D6348" t="str">
            <v>K 19 L3</v>
          </cell>
          <cell r="E6348">
            <v>908</v>
          </cell>
          <cell r="F6348" t="str">
            <v>QUICK CONNECTOR MOTOTRONI</v>
          </cell>
        </row>
        <row r="6349">
          <cell r="A6349">
            <v>9050056</v>
          </cell>
          <cell r="B6349">
            <v>9050056</v>
          </cell>
          <cell r="C6349" t="str">
            <v>QUICK CONNECTOR MOTOTRONI</v>
          </cell>
          <cell r="D6349" t="str">
            <v>K 19 L4</v>
          </cell>
          <cell r="E6349">
            <v>908</v>
          </cell>
          <cell r="F6349" t="str">
            <v>QUICK CONNECTOR MOTOTRONI</v>
          </cell>
        </row>
        <row r="6350">
          <cell r="A6350">
            <v>9050050</v>
          </cell>
          <cell r="B6350">
            <v>9050050</v>
          </cell>
          <cell r="C6350" t="str">
            <v>QUICK CONNECTOR MOTOTRONI</v>
          </cell>
          <cell r="D6350" t="str">
            <v>K X L1</v>
          </cell>
          <cell r="E6350">
            <v>908</v>
          </cell>
          <cell r="F6350" t="str">
            <v>QUICK CONNECTOR MOTOTRONI</v>
          </cell>
        </row>
        <row r="6351">
          <cell r="A6351">
            <v>9050051</v>
          </cell>
          <cell r="B6351">
            <v>9050051</v>
          </cell>
          <cell r="C6351" t="str">
            <v>QUICK CONNECTOR MOTOTRONI</v>
          </cell>
          <cell r="D6351" t="str">
            <v>K X L2</v>
          </cell>
          <cell r="E6351">
            <v>908</v>
          </cell>
          <cell r="F6351" t="str">
            <v>QUICK CONNECTOR MOTOTRONI</v>
          </cell>
        </row>
        <row r="6352">
          <cell r="A6352">
            <v>9050052</v>
          </cell>
          <cell r="B6352">
            <v>9050052</v>
          </cell>
          <cell r="C6352" t="str">
            <v>QUICK CONNECTOR MOTOTRONI</v>
          </cell>
          <cell r="D6352" t="str">
            <v>K X L3</v>
          </cell>
          <cell r="E6352">
            <v>908</v>
          </cell>
          <cell r="F6352" t="str">
            <v>QUICK CONNECTOR MOTOTRONI</v>
          </cell>
        </row>
        <row r="6353">
          <cell r="A6353">
            <v>9050053</v>
          </cell>
          <cell r="B6353">
            <v>9050053</v>
          </cell>
          <cell r="C6353" t="str">
            <v>QUICK CONNECTOR MOTOTRONI</v>
          </cell>
          <cell r="D6353" t="str">
            <v>K 19 L1</v>
          </cell>
          <cell r="E6353">
            <v>908</v>
          </cell>
          <cell r="F6353" t="str">
            <v>QUICK CONNECTOR MOTOTRONI</v>
          </cell>
        </row>
        <row r="6354">
          <cell r="A6354">
            <v>9050054</v>
          </cell>
          <cell r="B6354">
            <v>9050054</v>
          </cell>
          <cell r="C6354" t="str">
            <v>QUICK CONNECTOR MOTOTRONI</v>
          </cell>
          <cell r="D6354" t="str">
            <v>K 19 L2</v>
          </cell>
          <cell r="E6354">
            <v>908</v>
          </cell>
          <cell r="F6354" t="str">
            <v>QUICK CONNECTOR MOTOTRONI</v>
          </cell>
        </row>
        <row r="6355">
          <cell r="A6355">
            <v>6002622</v>
          </cell>
          <cell r="B6355">
            <v>6002622</v>
          </cell>
          <cell r="C6355" t="str">
            <v>BOULON MC6S M6X22 FZSV DR</v>
          </cell>
          <cell r="D6355" t="str">
            <v xml:space="preserve"> PLASTIQUE</v>
          </cell>
          <cell r="E6355">
            <v>1</v>
          </cell>
          <cell r="F6355" t="str">
            <v>BOLT MC6S M6X22 FZSV DR P</v>
          </cell>
        </row>
        <row r="6356">
          <cell r="A6356" t="str">
            <v>6002822DL</v>
          </cell>
          <cell r="B6356" t="str">
            <v>6002822DL</v>
          </cell>
          <cell r="C6356" t="str">
            <v>BOULON MLC6S M8X20 FZSV D</v>
          </cell>
          <cell r="D6356" t="str">
            <v>L PLASTIQUE</v>
          </cell>
          <cell r="E6356">
            <v>2</v>
          </cell>
          <cell r="F6356" t="str">
            <v>BOLT MLC6S M8X20 FZSV DL</v>
          </cell>
        </row>
        <row r="6357">
          <cell r="A6357">
            <v>9050019</v>
          </cell>
          <cell r="B6357">
            <v>9050019</v>
          </cell>
          <cell r="C6357" t="str">
            <v>PLAQUE RESSORT 19</v>
          </cell>
          <cell r="D6357" t="str">
            <v xml:space="preserve"> </v>
          </cell>
          <cell r="E6357">
            <v>6</v>
          </cell>
          <cell r="F6357" t="str">
            <v>SPRING PLATE 19</v>
          </cell>
        </row>
        <row r="6358">
          <cell r="A6358">
            <v>9050020</v>
          </cell>
          <cell r="B6358">
            <v>9050020</v>
          </cell>
          <cell r="C6358" t="str">
            <v>PLAQUE RESSORT X</v>
          </cell>
          <cell r="D6358" t="str">
            <v xml:space="preserve"> </v>
          </cell>
          <cell r="E6358">
            <v>6</v>
          </cell>
          <cell r="F6358" t="str">
            <v>SPRING PLATE X</v>
          </cell>
        </row>
        <row r="6359">
          <cell r="A6359">
            <v>9050021</v>
          </cell>
          <cell r="B6359">
            <v>9050021</v>
          </cell>
          <cell r="C6359" t="str">
            <v>PINCE INSERT EN PLASTIQUE</v>
          </cell>
          <cell r="D6359" t="str">
            <v xml:space="preserve"> X</v>
          </cell>
          <cell r="E6359">
            <v>12</v>
          </cell>
          <cell r="F6359" t="str">
            <v>CLAMP INSERT PLASTIC X-PR</v>
          </cell>
        </row>
        <row r="6360">
          <cell r="A6360">
            <v>9050022</v>
          </cell>
          <cell r="B6360">
            <v>9050022</v>
          </cell>
          <cell r="C6360" t="str">
            <v>PINCE INSERT EN PLASTIQUE</v>
          </cell>
          <cell r="D6360" t="str">
            <v xml:space="preserve"> X + ANTIDÉRAPANT G</v>
          </cell>
          <cell r="E6360">
            <v>12</v>
          </cell>
          <cell r="F6360" t="str">
            <v>CLAMP INSERT PLASTIC X-PR</v>
          </cell>
        </row>
        <row r="6361">
          <cell r="A6361">
            <v>9050023</v>
          </cell>
          <cell r="B6361">
            <v>9050023</v>
          </cell>
          <cell r="C6361" t="str">
            <v>PINCE INSERT EN PLASTIQUE</v>
          </cell>
          <cell r="D6361" t="str">
            <v xml:space="preserve"> X + ANTIDÉRAPANT D</v>
          </cell>
          <cell r="E6361">
            <v>12</v>
          </cell>
          <cell r="F6361" t="str">
            <v>CLAMP INSERT PLASTIC X-PR</v>
          </cell>
        </row>
        <row r="6362">
          <cell r="A6362">
            <v>9050024</v>
          </cell>
          <cell r="B6362">
            <v>9050024</v>
          </cell>
          <cell r="C6362" t="str">
            <v>PINCE INSERT EN PLASTIQUE</v>
          </cell>
          <cell r="D6362" t="str">
            <v xml:space="preserve"> TUBE 19</v>
          </cell>
          <cell r="E6362">
            <v>12</v>
          </cell>
          <cell r="F6362" t="str">
            <v>CLAMP INSERT PLASTIC 19-T</v>
          </cell>
        </row>
        <row r="6363">
          <cell r="A6363">
            <v>9050025</v>
          </cell>
          <cell r="B6363">
            <v>9050025</v>
          </cell>
          <cell r="C6363" t="str">
            <v>PINCE INSERT EN PLASTIQUE</v>
          </cell>
          <cell r="D6363" t="str">
            <v xml:space="preserve"> TUBE 19 + ANTIDÉRAPANT G</v>
          </cell>
          <cell r="E6363">
            <v>12</v>
          </cell>
          <cell r="F6363" t="str">
            <v>CLAMP INSERT PLASTIC 19-T</v>
          </cell>
        </row>
        <row r="6364">
          <cell r="A6364">
            <v>9050026</v>
          </cell>
          <cell r="B6364">
            <v>9050026</v>
          </cell>
          <cell r="C6364" t="str">
            <v>PINCE INSERT EN PLASTIQUE</v>
          </cell>
          <cell r="D6364" t="str">
            <v xml:space="preserve"> TUBE 19 + ANTIDÉRAPANT D</v>
          </cell>
          <cell r="E6364">
            <v>12</v>
          </cell>
          <cell r="F6364" t="str">
            <v>CLAMP INSERT PLASTIC 19-T</v>
          </cell>
        </row>
        <row r="6365">
          <cell r="A6365">
            <v>4600043</v>
          </cell>
          <cell r="B6365">
            <v>4600043</v>
          </cell>
          <cell r="C6365" t="str">
            <v>ENTRETOISE ÉLARGISSANT LE</v>
          </cell>
          <cell r="D6365" t="str">
            <v xml:space="preserve"> FREIN HAUT  5 MM</v>
          </cell>
          <cell r="E6365">
            <v>13</v>
          </cell>
          <cell r="F6365" t="e">
            <v>#N/A</v>
          </cell>
        </row>
        <row r="6366">
          <cell r="A6366">
            <v>6002641</v>
          </cell>
          <cell r="B6366">
            <v>6002641</v>
          </cell>
          <cell r="C6366" t="str">
            <v>BOULON MC6S 88 M6X40 FZB</v>
          </cell>
          <cell r="D6366" t="str">
            <v xml:space="preserve"> </v>
          </cell>
          <cell r="E6366">
            <v>4</v>
          </cell>
          <cell r="F6366" t="e">
            <v>#N/A</v>
          </cell>
        </row>
        <row r="6367">
          <cell r="A6367">
            <v>9001614</v>
          </cell>
          <cell r="B6367">
            <v>9001614</v>
          </cell>
          <cell r="C6367" t="str">
            <v>FICHE D’EXTRÉMITÉ IKP 161</v>
          </cell>
          <cell r="D6367" t="str">
            <v>2,5-14SV</v>
          </cell>
          <cell r="E6367">
            <v>8</v>
          </cell>
          <cell r="F6367" t="e">
            <v>#N/A</v>
          </cell>
        </row>
        <row r="6368">
          <cell r="A6368">
            <v>9000367</v>
          </cell>
          <cell r="B6368">
            <v>9000367</v>
          </cell>
          <cell r="C6368" t="str">
            <v>FICHE D’EXTRÉMITÉ TYP UKB</v>
          </cell>
          <cell r="D6368" t="str">
            <v xml:space="preserve"> 19-155 S</v>
          </cell>
          <cell r="E6368">
            <v>8</v>
          </cell>
          <cell r="F6368" t="e">
            <v>#N/A</v>
          </cell>
        </row>
        <row r="6369">
          <cell r="A6369">
            <v>6005610</v>
          </cell>
          <cell r="B6369">
            <v>6005610</v>
          </cell>
          <cell r="C6369" t="str">
            <v>VIS RXS 3,5X9,5 PH FZSV</v>
          </cell>
          <cell r="D6369" t="str">
            <v xml:space="preserve"> </v>
          </cell>
          <cell r="E6369">
            <v>4</v>
          </cell>
          <cell r="F6369" t="e">
            <v>#N/A</v>
          </cell>
        </row>
        <row r="6370">
          <cell r="A6370" t="str">
            <v>4250021 REV B</v>
          </cell>
          <cell r="B6370" t="str">
            <v>4250021 REV B</v>
          </cell>
          <cell r="C6370" t="str">
            <v>POIGNÉES POUSSOIRS DE FIX</v>
          </cell>
          <cell r="D6370" t="str">
            <v>ATION H /A GAUCHE</v>
          </cell>
          <cell r="E6370">
            <v>37</v>
          </cell>
          <cell r="F6370" t="e">
            <v>#N/A</v>
          </cell>
        </row>
        <row r="6371">
          <cell r="A6371" t="str">
            <v>4110030-C</v>
          </cell>
          <cell r="B6371" t="str">
            <v>4110030-C</v>
          </cell>
          <cell r="C6371" t="str">
            <v>KIT MONTAGE L 30</v>
          </cell>
          <cell r="D6371" t="str">
            <v xml:space="preserve"> </v>
          </cell>
          <cell r="E6371" t="e">
            <v>#N/A</v>
          </cell>
          <cell r="F6371" t="str">
            <v>ASSEMBLY KIT W 30</v>
          </cell>
        </row>
        <row r="6372">
          <cell r="A6372" t="str">
            <v>4110033-C</v>
          </cell>
          <cell r="B6372" t="str">
            <v>4110033-C</v>
          </cell>
          <cell r="C6372" t="str">
            <v>KIT MONTAGE L 33</v>
          </cell>
          <cell r="D6372" t="str">
            <v xml:space="preserve"> </v>
          </cell>
          <cell r="E6372" t="e">
            <v>#N/A</v>
          </cell>
          <cell r="F6372" t="str">
            <v>ASSEMBLY KIT W 33</v>
          </cell>
        </row>
        <row r="6373">
          <cell r="A6373" t="str">
            <v>4110039-C</v>
          </cell>
          <cell r="B6373" t="str">
            <v>4110039-C</v>
          </cell>
          <cell r="C6373" t="str">
            <v>KIT MONTAGE L 39</v>
          </cell>
          <cell r="D6373" t="str">
            <v xml:space="preserve"> </v>
          </cell>
          <cell r="E6373" t="e">
            <v>#N/A</v>
          </cell>
          <cell r="F6373" t="str">
            <v>ASSEMBLY KIT W 39</v>
          </cell>
        </row>
        <row r="6374">
          <cell r="A6374" t="str">
            <v>4110042-C</v>
          </cell>
          <cell r="B6374" t="str">
            <v>4110042-C</v>
          </cell>
          <cell r="C6374" t="str">
            <v>KIT MONTAGE L 42</v>
          </cell>
          <cell r="D6374" t="str">
            <v xml:space="preserve"> </v>
          </cell>
          <cell r="E6374" t="e">
            <v>#N/A</v>
          </cell>
          <cell r="F6374" t="str">
            <v>ASSEMBLY KIT W 42</v>
          </cell>
        </row>
        <row r="6375">
          <cell r="A6375" t="str">
            <v>4110045-C</v>
          </cell>
          <cell r="B6375" t="str">
            <v>4110045-C</v>
          </cell>
          <cell r="C6375" t="str">
            <v>KIT MONTAGE L 45</v>
          </cell>
          <cell r="D6375" t="str">
            <v xml:space="preserve"> </v>
          </cell>
          <cell r="E6375" t="e">
            <v>#N/A</v>
          </cell>
          <cell r="F6375" t="str">
            <v>ASSEMBLY KIT W 45</v>
          </cell>
        </row>
        <row r="6376">
          <cell r="A6376" t="str">
            <v>4110050-C</v>
          </cell>
          <cell r="B6376" t="str">
            <v>4110050-C</v>
          </cell>
          <cell r="C6376" t="str">
            <v>KIT MONTAGE L 50</v>
          </cell>
          <cell r="D6376" t="str">
            <v xml:space="preserve"> </v>
          </cell>
          <cell r="E6376" t="e">
            <v>#N/A</v>
          </cell>
          <cell r="F6376" t="str">
            <v>ASSEMBLY KIT W 50</v>
          </cell>
        </row>
        <row r="6377">
          <cell r="A6377">
            <v>4620110</v>
          </cell>
          <cell r="B6377">
            <v>4620110</v>
          </cell>
          <cell r="C6377" t="str">
            <v xml:space="preserve"> VIS EN T FREIN X</v>
          </cell>
          <cell r="D6377" t="str">
            <v xml:space="preserve"> </v>
          </cell>
          <cell r="E6377">
            <v>10</v>
          </cell>
          <cell r="F6377" t="str">
            <v>T SCREW BRAKE X</v>
          </cell>
        </row>
        <row r="6378">
          <cell r="A6378">
            <v>4620114</v>
          </cell>
          <cell r="B6378">
            <v>4620114</v>
          </cell>
          <cell r="C6378" t="str">
            <v xml:space="preserve"> AMORTISSEUR DE FREIN X</v>
          </cell>
          <cell r="D6378" t="str">
            <v xml:space="preserve"> </v>
          </cell>
          <cell r="E6378">
            <v>42</v>
          </cell>
          <cell r="F6378" t="str">
            <v>DAMPER BRAKE X</v>
          </cell>
        </row>
        <row r="6379">
          <cell r="A6379">
            <v>4620123</v>
          </cell>
          <cell r="B6379">
            <v>4620123</v>
          </cell>
          <cell r="C6379" t="str">
            <v xml:space="preserve"> DOUILLE DE BRAS DE FREIN</v>
          </cell>
          <cell r="D6379" t="str">
            <v xml:space="preserve"> X</v>
          </cell>
          <cell r="E6379">
            <v>10</v>
          </cell>
          <cell r="F6379" t="str">
            <v>BUSHING BRAKE ARM BRAKE X</v>
          </cell>
        </row>
        <row r="6380">
          <cell r="A6380">
            <v>4620133</v>
          </cell>
          <cell r="B6380">
            <v>4620133</v>
          </cell>
          <cell r="C6380" t="str">
            <v xml:space="preserve"> TIGE DE FREIN X L. 33</v>
          </cell>
          <cell r="D6380" t="str">
            <v xml:space="preserve"> </v>
          </cell>
          <cell r="E6380">
            <v>57</v>
          </cell>
          <cell r="F6380" t="str">
            <v>TRACK ROD 33 BROMS X</v>
          </cell>
        </row>
        <row r="6381">
          <cell r="A6381">
            <v>4620136</v>
          </cell>
          <cell r="B6381">
            <v>4620136</v>
          </cell>
          <cell r="C6381" t="str">
            <v xml:space="preserve"> TIGE DE FREIN X L. 36</v>
          </cell>
          <cell r="D6381" t="str">
            <v xml:space="preserve"> </v>
          </cell>
          <cell r="E6381">
            <v>57</v>
          </cell>
          <cell r="F6381" t="str">
            <v>TRACK ROD 36 BROMS X</v>
          </cell>
        </row>
        <row r="6382">
          <cell r="A6382">
            <v>4620139</v>
          </cell>
          <cell r="B6382">
            <v>4620139</v>
          </cell>
          <cell r="C6382" t="str">
            <v xml:space="preserve"> TIGE DE FREIN X L. 39</v>
          </cell>
          <cell r="D6382" t="str">
            <v xml:space="preserve"> </v>
          </cell>
          <cell r="E6382">
            <v>57</v>
          </cell>
          <cell r="F6382" t="str">
            <v>TRACK ROD 39 BROMS X</v>
          </cell>
        </row>
        <row r="6383">
          <cell r="A6383">
            <v>4620142</v>
          </cell>
          <cell r="B6383">
            <v>4620142</v>
          </cell>
          <cell r="C6383" t="str">
            <v xml:space="preserve"> TIGE DE FREIN X L. 42</v>
          </cell>
          <cell r="D6383" t="str">
            <v xml:space="preserve"> </v>
          </cell>
          <cell r="E6383">
            <v>57</v>
          </cell>
          <cell r="F6383" t="str">
            <v>TRACK ROD 42 BRAKE X</v>
          </cell>
        </row>
        <row r="6384">
          <cell r="A6384">
            <v>4620145</v>
          </cell>
          <cell r="B6384">
            <v>4620145</v>
          </cell>
          <cell r="C6384" t="str">
            <v xml:space="preserve"> TIGE DE FREIN X L. 45</v>
          </cell>
          <cell r="D6384" t="str">
            <v xml:space="preserve"> </v>
          </cell>
          <cell r="E6384">
            <v>57</v>
          </cell>
          <cell r="F6384" t="str">
            <v>TRACK ROD 45 BROMS X</v>
          </cell>
        </row>
        <row r="6385">
          <cell r="A6385" t="str">
            <v>4630234-C</v>
          </cell>
          <cell r="B6385" t="str">
            <v>4630234-C</v>
          </cell>
          <cell r="C6385" t="str">
            <v>PLAQUE DE FREIN B3, KIT D</v>
          </cell>
          <cell r="D6385" t="str">
            <v>E PNEUS PU</v>
          </cell>
          <cell r="E6385">
            <v>0</v>
          </cell>
          <cell r="F6385" t="str">
            <v>BRAKE PLATE B3 PU-TYRE KI</v>
          </cell>
        </row>
        <row r="6386">
          <cell r="A6386" t="str">
            <v>1100028-C</v>
          </cell>
          <cell r="B6386" t="str">
            <v>1100028-C</v>
          </cell>
          <cell r="C6386" t="str">
            <v>ENTRETOISE ADAPTATEUR DÉB</v>
          </cell>
          <cell r="D6386" t="str">
            <v>LOC. RAPIDE 7 MM</v>
          </cell>
          <cell r="E6386">
            <v>0</v>
          </cell>
          <cell r="F6386" t="str">
            <v>SPACER QR-ADAPTER 7MM</v>
          </cell>
        </row>
        <row r="6387">
          <cell r="A6387">
            <v>4420680</v>
          </cell>
          <cell r="B6387">
            <v>4420680</v>
          </cell>
          <cell r="C6387" t="str">
            <v>ATTACHMENT PLATE SIDEGUAR</v>
          </cell>
          <cell r="D6387" t="str">
            <v>D FOR S3 AND X 24" 25"</v>
          </cell>
          <cell r="E6387">
            <v>58</v>
          </cell>
          <cell r="F6387" t="str">
            <v>ATTACHMENT PLATE SIDEGUAR</v>
          </cell>
        </row>
        <row r="6388">
          <cell r="A6388">
            <v>9930030</v>
          </cell>
          <cell r="B6388">
            <v>9930030</v>
          </cell>
          <cell r="C6388" t="str">
            <v>COLOR SAMPLES CHASSIS</v>
          </cell>
          <cell r="D6388" t="str">
            <v xml:space="preserve"> </v>
          </cell>
          <cell r="E6388">
            <v>57</v>
          </cell>
          <cell r="F6388" t="str">
            <v>COLOR SAMPLES CHASSIS</v>
          </cell>
        </row>
        <row r="6389">
          <cell r="A6389">
            <v>2305143</v>
          </cell>
          <cell r="B6389">
            <v>2305143</v>
          </cell>
          <cell r="C6389" t="str">
            <v>GROUPE FIXATION POUR FOUR</v>
          </cell>
          <cell r="D6389" t="str">
            <v>CHE X</v>
          </cell>
          <cell r="E6389">
            <v>36</v>
          </cell>
          <cell r="F6389" t="str">
            <v>ASSEMBLY PART FOR X-FORK</v>
          </cell>
        </row>
        <row r="6390">
          <cell r="A6390">
            <v>4900013</v>
          </cell>
          <cell r="B6390">
            <v>4900013</v>
          </cell>
          <cell r="C6390" t="str">
            <v>COMPRESSEUR PORTABLE</v>
          </cell>
          <cell r="D6390" t="str">
            <v xml:space="preserve"> </v>
          </cell>
          <cell r="E6390">
            <v>138</v>
          </cell>
          <cell r="F6390" t="str">
            <v>PORTABLE AIR COMPRESSOR</v>
          </cell>
        </row>
        <row r="6391">
          <cell r="A6391" t="str">
            <v>4900013-C</v>
          </cell>
          <cell r="B6391" t="str">
            <v>4900013-C</v>
          </cell>
          <cell r="C6391" t="str">
            <v>COMPRESSEUR PORTABLE</v>
          </cell>
          <cell r="D6391" t="str">
            <v xml:space="preserve"> </v>
          </cell>
          <cell r="E6391">
            <v>125</v>
          </cell>
          <cell r="F6391" t="str">
            <v>PORTABLE AIR COMPRESSOR</v>
          </cell>
        </row>
        <row r="6392">
          <cell r="A6392">
            <v>3303324</v>
          </cell>
          <cell r="B6392">
            <v>3303324</v>
          </cell>
          <cell r="C6392" t="str">
            <v>REAR AXLE CARBON 8 DGR W2</v>
          </cell>
          <cell r="D6392" t="str">
            <v>4 CPL</v>
          </cell>
          <cell r="E6392">
            <v>270</v>
          </cell>
          <cell r="F6392" t="str">
            <v>REAR AXLE CARBON 8 DGR W2</v>
          </cell>
        </row>
        <row r="6393">
          <cell r="A6393" t="str">
            <v>3303324-C</v>
          </cell>
          <cell r="B6393" t="str">
            <v>3303324-C</v>
          </cell>
          <cell r="C6393" t="str">
            <v>REAR AXLE CARBON 8 DGR W2</v>
          </cell>
          <cell r="D6393" t="str">
            <v>4 CPL</v>
          </cell>
          <cell r="E6393">
            <v>0</v>
          </cell>
          <cell r="F6393" t="str">
            <v>REAR AXLE CARBON 8 DGR W2</v>
          </cell>
        </row>
        <row r="6394">
          <cell r="A6394">
            <v>3303327</v>
          </cell>
          <cell r="B6394">
            <v>3303327</v>
          </cell>
          <cell r="C6394" t="str">
            <v>REAR AXLE CARBON 8 DGR W2</v>
          </cell>
          <cell r="D6394" t="str">
            <v>7 CPL</v>
          </cell>
          <cell r="E6394">
            <v>270</v>
          </cell>
          <cell r="F6394" t="str">
            <v>REAR AXLE CARBON 8 DGR W2</v>
          </cell>
        </row>
        <row r="6395">
          <cell r="A6395" t="str">
            <v>3303327-C</v>
          </cell>
          <cell r="B6395" t="str">
            <v>3303327-C</v>
          </cell>
          <cell r="C6395" t="str">
            <v>REAR AXLE CARBON 8 DGR W2</v>
          </cell>
          <cell r="D6395" t="str">
            <v>7 CPL</v>
          </cell>
          <cell r="E6395">
            <v>0</v>
          </cell>
          <cell r="F6395" t="str">
            <v>REAR AXLE CARBON 8 DGR W2</v>
          </cell>
        </row>
        <row r="6396">
          <cell r="A6396">
            <v>3303330</v>
          </cell>
          <cell r="B6396">
            <v>3303330</v>
          </cell>
          <cell r="C6396" t="str">
            <v>REAR AXLE CARBON 8 DGR W3</v>
          </cell>
          <cell r="D6396" t="str">
            <v>0 CPL</v>
          </cell>
          <cell r="E6396">
            <v>270</v>
          </cell>
          <cell r="F6396" t="str">
            <v>REAR AXLE CARBON 8 DGR W3</v>
          </cell>
        </row>
        <row r="6397">
          <cell r="A6397" t="str">
            <v>3303330-C</v>
          </cell>
          <cell r="B6397" t="str">
            <v>3303330-C</v>
          </cell>
          <cell r="C6397" t="str">
            <v>REAR AXLE CARBON 8 DGR W3</v>
          </cell>
          <cell r="D6397" t="str">
            <v>0 CPL</v>
          </cell>
          <cell r="E6397">
            <v>0</v>
          </cell>
          <cell r="F6397" t="str">
            <v>REAR AXLE CARBON 8 DGR W3</v>
          </cell>
        </row>
        <row r="6398">
          <cell r="A6398">
            <v>3303333</v>
          </cell>
          <cell r="B6398">
            <v>3303333</v>
          </cell>
          <cell r="C6398" t="str">
            <v>REAR AXLE CARBON 8 DGR W3</v>
          </cell>
          <cell r="D6398" t="str">
            <v>3 CPL</v>
          </cell>
          <cell r="E6398">
            <v>270</v>
          </cell>
          <cell r="F6398" t="str">
            <v>REAR AXLE CARBON 8 DGR W3</v>
          </cell>
        </row>
        <row r="6399">
          <cell r="A6399" t="str">
            <v>3303333-C</v>
          </cell>
          <cell r="B6399" t="str">
            <v>3303333-C</v>
          </cell>
          <cell r="C6399" t="str">
            <v>REAR AXLE CARBON 8 DGR W3</v>
          </cell>
          <cell r="D6399" t="str">
            <v>3 CPL</v>
          </cell>
          <cell r="E6399">
            <v>0</v>
          </cell>
          <cell r="F6399" t="str">
            <v>REAR AXLE CARBON 8 DGR W3</v>
          </cell>
        </row>
        <row r="6400">
          <cell r="A6400">
            <v>3303336</v>
          </cell>
          <cell r="B6400">
            <v>3303336</v>
          </cell>
          <cell r="C6400" t="str">
            <v>REAR AXLE CARBON 8 DGR W3</v>
          </cell>
          <cell r="D6400" t="str">
            <v>6 CPL</v>
          </cell>
          <cell r="E6400">
            <v>270</v>
          </cell>
          <cell r="F6400" t="str">
            <v>REAR AXLE CARBON 8 DGR W3</v>
          </cell>
        </row>
        <row r="6401">
          <cell r="A6401" t="str">
            <v>3303336-C</v>
          </cell>
          <cell r="B6401" t="str">
            <v>3303336-C</v>
          </cell>
          <cell r="C6401" t="str">
            <v>REAR AXLE CARBON 8 DGR W3</v>
          </cell>
          <cell r="D6401" t="str">
            <v>6 CPL</v>
          </cell>
          <cell r="E6401">
            <v>0</v>
          </cell>
          <cell r="F6401" t="str">
            <v>REAR AXLE CARBON 8 DGR W3</v>
          </cell>
        </row>
        <row r="6402">
          <cell r="A6402">
            <v>3303339</v>
          </cell>
          <cell r="B6402">
            <v>3303339</v>
          </cell>
          <cell r="C6402" t="str">
            <v>REAR AXLE CARBON 8 DGR W3</v>
          </cell>
          <cell r="D6402" t="str">
            <v>9 CPL</v>
          </cell>
          <cell r="E6402">
            <v>270</v>
          </cell>
          <cell r="F6402" t="str">
            <v>REAR AXLE CARBON 8 DGR W3</v>
          </cell>
        </row>
        <row r="6403">
          <cell r="A6403" t="str">
            <v>3303339-C</v>
          </cell>
          <cell r="B6403" t="str">
            <v>3303339-C</v>
          </cell>
          <cell r="C6403" t="str">
            <v>REAR AXLE CARBON 8 DGR W3</v>
          </cell>
          <cell r="D6403" t="str">
            <v>9 CPL</v>
          </cell>
          <cell r="E6403">
            <v>0</v>
          </cell>
          <cell r="F6403" t="str">
            <v>REAR AXLE CARBON 8 DGR W3</v>
          </cell>
        </row>
      </sheetData>
    </sheetDataSet>
  </externalBook>
</externalLink>
</file>

<file path=xl/persons/person.xml><?xml version="1.0" encoding="utf-8"?>
<personList xmlns="http://schemas.microsoft.com/office/spreadsheetml/2018/threadedcomments" xmlns:x="http://schemas.openxmlformats.org/spreadsheetml/2006/main">
  <person displayName="Daniel Thorslund" id="{17E93FD7-8A55-4D4E-879F-CC2F0D8ED0C3}" userId="U-DAN-0022@permobil.com" providerId="PeoplePicker"/>
  <person displayName="Trine Marqvard Jensen" id="{7BAFED8E-CA46-400C-9DDA-B32987C98C31}" userId="S::U-TRI-0001@permobil.com::e114d162-7fd3-4593-bbeb-57ffa3cc84f4"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2" dT="2024-02-05T13:20:19.99" personId="{7BAFED8E-CA46-400C-9DDA-B32987C98C31}" id="{C9E49E67-5127-4FA1-89DC-9A9EFF9DE3DD}">
    <text xml:space="preserve">General comments: 
- it's very difficult to validate and translate a text that uses abbreviations. 
- the quality of translation is very bad. 2 words on two continuous lines can be translated in 2 different ways. 
- a lot of the text is repeated several times throughout the file but translations are not always the same. Could the text have been collated so repetitive statements only had to be translated once? 
- should the text in yellow be translated?
- I assume the English text has been validated already as we usually always use English as basis for all text? If not, I would say that this is up to CPM (or tech pub?) to validate. </text>
  </threadedComment>
  <threadedComment ref="C195" dT="2024-02-05T13:23:58.03" personId="{7BAFED8E-CA46-400C-9DDA-B32987C98C31}" id="{F9A7FB0C-9197-4EEA-98C6-C2B32C7E3ECF}">
    <text>Same product is written as No cover Carbon further down in the text. Easier if it was consistent</text>
  </threadedComment>
  <threadedComment ref="C242" dT="2024-02-05T12:06:02.76" personId="{7BAFED8E-CA46-400C-9DDA-B32987C98C31}" id="{4C2A0E3B-6A8E-4D9D-B92F-023083DDD654}">
    <text>@Daniel Thorslund There was a spelling mistake in the English text which has been transferred to the translations: Rear more instead of Read more (I have corrected the English text)</text>
    <mentions>
      <mention mentionpersonId="{17E93FD7-8A55-4D4E-879F-CC2F0D8ED0C3}" mentionId="{57BB6621-416F-441C-B72F-701060C3FAC5}" startIndex="0" length="17"/>
    </mentions>
  </threadedComment>
  <threadedComment ref="C294" dT="2024-02-05T12:14:08.68" personId="{7BAFED8E-CA46-400C-9DDA-B32987C98C31}" id="{D4B58610-6A67-4FBB-AF35-517D0D7C40BF}">
    <text xml:space="preserve">Same comment as above (name has wrongly been translated for all countries) @Daniel Thorslund </text>
    <mentions>
      <mention mentionpersonId="{17E93FD7-8A55-4D4E-879F-CC2F0D8ED0C3}" mentionId="{8EF87B4B-2B9A-4326-A6D1-4F5504691C47}" startIndex="75" length="17"/>
    </mentions>
  </threadedComment>
  <threadedComment ref="D294" dT="2024-02-05T12:14:08.68" personId="{7BAFED8E-CA46-400C-9DDA-B32987C98C31}" id="{CE98634D-779A-42C0-AE2B-D8E8D5CF84C5}">
    <text xml:space="preserve">Same comment as above (name has wrongly been translated for all countries) @Daniel Thorslund </text>
    <mentions>
      <mention mentionpersonId="{17E93FD7-8A55-4D4E-879F-CC2F0D8ED0C3}" mentionId="{BB2F439C-D2FE-48D0-BD35-A596DD069373}" startIndex="75" length="17"/>
    </mentions>
  </threadedComment>
  <threadedComment ref="E294" dT="2024-02-05T12:14:08.68" personId="{7BAFED8E-CA46-400C-9DDA-B32987C98C31}" id="{9AE0537D-20D5-49FD-B3F5-CAE0FFEDC497}">
    <text xml:space="preserve">Same comment as above (name has wrongly been translated for all countries) @Daniel Thorslund </text>
    <mentions>
      <mention mentionpersonId="{17E93FD7-8A55-4D4E-879F-CC2F0D8ED0C3}" mentionId="{143AAA2B-D6F0-46C0-B7C3-F1DD05FC93BC}" startIndex="75" length="17"/>
    </mentions>
  </threadedComment>
  <threadedComment ref="F294" dT="2024-02-05T12:14:08.68" personId="{7BAFED8E-CA46-400C-9DDA-B32987C98C31}" id="{B17BEE21-EB29-421E-89B8-C482141C0B32}">
    <text xml:space="preserve">Same comment as above (name has wrongly been translated for all countries) @Daniel Thorslund </text>
    <mentions>
      <mention mentionpersonId="{17E93FD7-8A55-4D4E-879F-CC2F0D8ED0C3}" mentionId="{056E4EDF-4A3C-4094-83E4-C1A8A472AEA5}" startIndex="75" length="17"/>
    </mentions>
  </threadedComment>
  <threadedComment ref="G294" dT="2024-02-05T12:14:08.68" personId="{7BAFED8E-CA46-400C-9DDA-B32987C98C31}" id="{517A43B8-F8F4-451C-988A-2A77A75AC11A}">
    <text xml:space="preserve">Same comment as above (name has wrongly been translated for all countries) @Daniel Thorslund </text>
    <mentions>
      <mention mentionpersonId="{17E93FD7-8A55-4D4E-879F-CC2F0D8ED0C3}" mentionId="{F9AB2022-89EF-46FE-AE93-988A6C384F1C}" startIndex="75" length="17"/>
    </mentions>
  </threadedComment>
  <threadedComment ref="H294" dT="2024-02-05T12:14:08.68" personId="{7BAFED8E-CA46-400C-9DDA-B32987C98C31}" id="{430A2C6C-AC2D-47D6-80AE-54E0CE9B0C7F}">
    <text xml:space="preserve">Same comment as above (name has wrongly been translated for all countries) @Daniel Thorslund </text>
    <mentions>
      <mention mentionpersonId="{17E93FD7-8A55-4D4E-879F-CC2F0D8ED0C3}" mentionId="{D9E37733-98A1-4F56-893F-449D77798836}" startIndex="75" length="17"/>
    </mentions>
  </threadedComment>
  <threadedComment ref="I294" dT="2024-02-05T12:14:08.68" personId="{7BAFED8E-CA46-400C-9DDA-B32987C98C31}" id="{2ACF59B8-5DE6-49C9-968B-FE25706A6BE7}">
    <text xml:space="preserve">Same comment as above (name has wrongly been translated for all countries) @Daniel Thorslund </text>
    <mentions>
      <mention mentionpersonId="{17E93FD7-8A55-4D4E-879F-CC2F0D8ED0C3}" mentionId="{F5AD6C6C-8086-41A1-B907-F3BCE95D551C}" startIndex="75" length="17"/>
    </mentions>
  </threadedComment>
  <threadedComment ref="C312" dT="2024-02-05T12:16:26.07" personId="{7BAFED8E-CA46-400C-9DDA-B32987C98C31}" id="{76F5A7D1-930B-4941-A154-F23348C58418}">
    <text xml:space="preserve">@Daniel Thorslund product names have been translated! </text>
    <mentions>
      <mention mentionpersonId="{17E93FD7-8A55-4D4E-879F-CC2F0D8ED0C3}" mentionId="{900774A8-DB20-4CF8-ADF7-94EA4DB2FC80}" startIndex="0" length="17"/>
    </mentions>
  </threadedComment>
  <threadedComment ref="C328" dT="2024-02-05T12:22:00.58" personId="{7BAFED8E-CA46-400C-9DDA-B32987C98C31}" id="{CD1BAD8B-AE46-4851-B41D-8C2F2A6BCE05}">
    <text>@Daniel Thorslund not sure what this means? Should it be "Cambered backward" (or rearward)? Or curved?</text>
    <mentions>
      <mention mentionpersonId="{17E93FD7-8A55-4D4E-879F-CC2F0D8ED0C3}" mentionId="{9876CACA-8024-4992-91C5-734849E4C2E9}" startIndex="0" length="17"/>
    </mentions>
  </threadedComment>
  <threadedComment ref="C332" dT="2024-02-05T13:31:06.26" personId="{7BAFED8E-CA46-400C-9DDA-B32987C98C31}" id="{ACC186AA-3279-4489-8D01-5FAE9D990D96}">
    <text>Misspelling (tapared should be tapered)</text>
  </threadedComment>
  <threadedComment ref="C367" dT="2024-02-05T13:13:18.31" personId="{7BAFED8E-CA46-400C-9DDA-B32987C98C31}" id="{55D79BFB-FCC2-41E3-A08F-6D0F1A697F6B}">
    <text>Is this a product name or should it be translated @Daniel Thorslund ?</text>
    <mentions>
      <mention mentionpersonId="{17E93FD7-8A55-4D4E-879F-CC2F0D8ED0C3}" mentionId="{54E35DA0-0ACC-43CF-94EB-7D75CDCDAE7A}" startIndex="50" length="17"/>
    </mentions>
  </threadedComment>
  <threadedComment ref="C384" dT="2024-02-05T13:13:51.16" personId="{7BAFED8E-CA46-400C-9DDA-B32987C98C31}" id="{E67BA0A1-24C0-4442-8B7A-3BF7F87B816D}">
    <text>Product name or should it be translated?</text>
  </threadedComment>
  <threadedComment ref="C385" dT="2024-02-05T13:14:04.17" personId="{7BAFED8E-CA46-400C-9DDA-B32987C98C31}" id="{CF62CE27-502D-4A68-824A-32204489F677}">
    <text>Product name or should it be translated?</text>
  </threadedComment>
  <threadedComment ref="C387" dT="2024-02-05T13:14:44.05" personId="{7BAFED8E-CA46-400C-9DDA-B32987C98C31}" id="{4C7C1262-274E-455D-BC01-052EF8E6CFAE}">
    <text xml:space="preserve">What is "cpl pair" short for? Couple pair? Could it just be pair? </text>
  </threadedComment>
  <threadedComment ref="C392" dT="2024-02-05T13:15:08.28" personId="{7BAFED8E-CA46-400C-9DDA-B32987C98C31}" id="{6233279C-6936-4FEB-9E6F-99CBB61426DE}">
    <text xml:space="preserve">Product name?
</text>
  </threadedComment>
  <threadedComment ref="C403" dT="2024-02-05T13:24:56.17" personId="{7BAFED8E-CA46-400C-9DDA-B32987C98C31}" id="{249E6401-9C9F-41D1-899F-589F76276383}">
    <text xml:space="preserve">The dot should be deleted </text>
  </threadedComment>
  <threadedComment ref="C417" dT="2024-02-05T13:26:51.52" personId="{7BAFED8E-CA46-400C-9DDA-B32987C98C31}" id="{F4871207-0B72-407A-B2F4-1BF961187928}">
    <text>Misspilled, should be FreeWheel</text>
  </threadedComment>
  <threadedComment ref="C427" dT="2024-02-05T13:27:20.31" personId="{7BAFED8E-CA46-400C-9DDA-B32987C98C31}" id="{054F0E2A-053C-4B2D-A2C3-EDD676320974}">
    <text>Product name misspilled (FreeWheel)</text>
  </threadedComment>
  <threadedComment ref="C433" dT="2024-02-05T13:28:44.30" personId="{7BAFED8E-CA46-400C-9DDA-B32987C98C31}" id="{5F634F09-1AE2-4A18-939F-13EB2187767A}">
    <text>Should the webpage be changed to permobil.se? We will be closing down the Panthera site soon (panthera.se will be redirected to permobil.se)</text>
  </threadedComment>
</ThreadedComments>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s>
</file>

<file path=xl/worksheets/_rels/sheet2.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 Id="rId4" Type="http://schemas.microsoft.com/office/2019/04/relationships/documenttask" Target="../documenttasks/documenttask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C7295-3CF1-4F21-813E-65A02341F2C6}">
  <sheetPr codeName="Sheet3">
    <pageSetUpPr fitToPage="1"/>
  </sheetPr>
  <dimension ref="A1:O144"/>
  <sheetViews>
    <sheetView showGridLines="0" tabSelected="1" showRuler="0" zoomScaleNormal="100" zoomScaleSheetLayoutView="150" workbookViewId="0">
      <pane ySplit="2" topLeftCell="A102" activePane="bottomLeft" state="frozen"/>
      <selection pane="bottomLeft" activeCell="E107" sqref="E107"/>
    </sheetView>
  </sheetViews>
  <sheetFormatPr defaultRowHeight="14.4" x14ac:dyDescent="0.3"/>
  <cols>
    <col min="1" max="1" width="11.77734375" style="5" customWidth="1"/>
    <col min="2" max="2" width="11.44140625" customWidth="1"/>
    <col min="3" max="3" width="12.5546875" customWidth="1"/>
    <col min="4" max="4" width="9.77734375" customWidth="1"/>
    <col min="5" max="5" width="12.5546875" customWidth="1"/>
    <col min="6" max="6" width="14.109375" customWidth="1"/>
    <col min="7" max="7" width="9.77734375" customWidth="1"/>
    <col min="8" max="8" width="13" customWidth="1"/>
    <col min="9" max="9" width="10" style="26" customWidth="1"/>
    <col min="10" max="10" width="18.44140625" customWidth="1"/>
    <col min="11" max="11" width="10.5546875" style="1" customWidth="1"/>
    <col min="12" max="12" width="9.21875" style="1"/>
    <col min="13" max="13" width="9.5546875" customWidth="1"/>
  </cols>
  <sheetData>
    <row r="1" spans="1:14" x14ac:dyDescent="0.3">
      <c r="H1" s="246"/>
    </row>
    <row r="2" spans="1:14" ht="15.6" x14ac:dyDescent="0.3">
      <c r="B2" s="570" t="str">
        <f>Language!F5</f>
        <v>Bestellformular Panthera X3-Modell</v>
      </c>
      <c r="C2" s="570"/>
      <c r="D2" s="570"/>
      <c r="E2" s="570"/>
      <c r="F2" s="570"/>
      <c r="G2" s="570"/>
      <c r="H2" s="10"/>
      <c r="I2" s="565"/>
      <c r="J2" s="308" t="s">
        <v>0</v>
      </c>
      <c r="K2" s="543"/>
      <c r="L2" s="544"/>
      <c r="M2" s="545"/>
    </row>
    <row r="3" spans="1:14" ht="28.2" customHeight="1" x14ac:dyDescent="0.3">
      <c r="A3" s="205"/>
      <c r="C3" s="186"/>
      <c r="D3" s="10"/>
      <c r="E3" s="180"/>
      <c r="F3" s="267"/>
      <c r="G3" s="579" t="str">
        <f>Language!F11</f>
        <v>Art.-Nr. und Gewichtsänderungen mit den Auswahlen in diesem Formular</v>
      </c>
      <c r="H3" s="579"/>
      <c r="I3" s="579"/>
      <c r="J3" s="579"/>
      <c r="K3" s="22"/>
      <c r="L3" s="544"/>
      <c r="M3" s="545"/>
    </row>
    <row r="4" spans="1:14" ht="6.75" customHeight="1" x14ac:dyDescent="0.3">
      <c r="G4" s="3"/>
      <c r="H4" s="4"/>
    </row>
    <row r="5" spans="1:14" x14ac:dyDescent="0.3">
      <c r="A5" s="206" t="str">
        <f>Language!F12</f>
        <v>Angepasst von:</v>
      </c>
      <c r="B5" s="571"/>
      <c r="C5" s="572"/>
      <c r="D5" s="573"/>
      <c r="E5" s="206" t="str">
        <f>Language!F15</f>
        <v>Tel.:</v>
      </c>
      <c r="F5" s="571"/>
      <c r="G5" s="573"/>
      <c r="H5" s="580" t="str">
        <f>Language!F17</f>
        <v xml:space="preserve">Speichern Sie das Formular auf dem Desktop“ </v>
      </c>
      <c r="I5" s="581"/>
      <c r="J5" s="581"/>
      <c r="K5" s="413"/>
      <c r="L5" s="546"/>
      <c r="M5" s="547"/>
    </row>
    <row r="6" spans="1:14" x14ac:dyDescent="0.3">
      <c r="A6" s="206" t="str">
        <f>Language!F13</f>
        <v>E-Mail</v>
      </c>
      <c r="B6" s="574"/>
      <c r="C6" s="575"/>
      <c r="D6" s="576"/>
      <c r="E6" s="206" t="str">
        <f>Language!F16</f>
        <v>Datum:</v>
      </c>
      <c r="F6" s="582"/>
      <c r="G6" s="583"/>
      <c r="H6" s="580" t="str">
        <f>Language!F18</f>
        <v>und öffnen Sie es mit Excel. Konfigurieren Sie</v>
      </c>
      <c r="I6" s="581"/>
      <c r="J6" s="581"/>
      <c r="K6" s="548"/>
      <c r="L6" s="546"/>
      <c r="M6" s="547"/>
    </row>
    <row r="7" spans="1:14" x14ac:dyDescent="0.3">
      <c r="A7" s="206" t="str">
        <f>Language!F14</f>
        <v>Angepasst für:</v>
      </c>
      <c r="B7" s="571"/>
      <c r="C7" s="572"/>
      <c r="D7" s="573"/>
      <c r="E7" s="2"/>
      <c r="F7" s="19"/>
      <c r="G7" s="6"/>
      <c r="H7" s="581" t="str">
        <f>Language!F19</f>
        <v xml:space="preserve"> den Rollstuhl, indem Sie in die Kreise klicken.</v>
      </c>
      <c r="I7" s="581"/>
      <c r="J7" s="581"/>
      <c r="K7" s="548"/>
      <c r="L7" s="549"/>
    </row>
    <row r="8" spans="1:14" x14ac:dyDescent="0.3">
      <c r="A8" s="357"/>
      <c r="B8" s="358"/>
      <c r="C8" s="358"/>
      <c r="D8" s="358"/>
      <c r="E8" s="357"/>
      <c r="F8" s="359"/>
      <c r="G8" s="360"/>
      <c r="H8" s="581" t="str">
        <f>Language!F20</f>
        <v>um Informationen oder Bilder anzuzeigen.</v>
      </c>
      <c r="I8" s="581"/>
      <c r="J8" s="581"/>
      <c r="K8" s="548"/>
      <c r="L8" s="549"/>
      <c r="M8" s="378"/>
      <c r="N8" s="550"/>
    </row>
    <row r="9" spans="1:14" x14ac:dyDescent="0.3">
      <c r="A9" s="357"/>
      <c r="B9" s="361" t="s">
        <v>1</v>
      </c>
      <c r="C9" s="362"/>
      <c r="D9" s="361"/>
      <c r="E9" s="357"/>
      <c r="F9" s="359"/>
      <c r="G9" s="360"/>
      <c r="H9" s="581" t="str">
        <f>Language!F21</f>
        <v>BB=Sitzbreite, HH=Rückenlehnenhöhe</v>
      </c>
      <c r="I9" s="581"/>
      <c r="J9" s="581"/>
      <c r="K9" s="548"/>
      <c r="L9" s="549"/>
      <c r="M9" s="444"/>
      <c r="N9" s="425"/>
    </row>
    <row r="10" spans="1:14" x14ac:dyDescent="0.3">
      <c r="A10" s="584" t="str">
        <f>Language!F25</f>
        <v>Panthera X3 hat einen Rahmen, eine Rückenlehne und eine Hinterachse aus Carbon.</v>
      </c>
      <c r="B10" s="584"/>
      <c r="C10" s="584"/>
      <c r="D10" s="584"/>
      <c r="E10" s="584"/>
      <c r="F10" s="584"/>
      <c r="G10" s="584"/>
      <c r="H10" s="584"/>
      <c r="I10" s="584"/>
      <c r="J10" s="584"/>
      <c r="K10" s="548"/>
      <c r="L10" s="549"/>
      <c r="M10" s="403"/>
      <c r="N10" s="551"/>
    </row>
    <row r="11" spans="1:14" x14ac:dyDescent="0.3">
      <c r="A11" s="585" t="str">
        <f>Language!F26</f>
        <v>Balance und Sitzhöhe werden mit einer Auswahl von 4 verschiedenen Fahrgestellen eingestellt.   Panthera X3 wurde für fortgeschrittene Benutzer entwickelt.</v>
      </c>
      <c r="B11" s="585"/>
      <c r="C11" s="585"/>
      <c r="D11" s="585"/>
      <c r="E11" s="585"/>
      <c r="F11" s="585"/>
      <c r="G11" s="585"/>
      <c r="H11" s="585"/>
      <c r="I11" s="585"/>
      <c r="J11" s="585"/>
      <c r="K11" s="548"/>
      <c r="L11" s="549"/>
      <c r="M11" s="403"/>
      <c r="N11" s="551"/>
    </row>
    <row r="12" spans="1:14" ht="18" customHeight="1" x14ac:dyDescent="0.3">
      <c r="A12" s="586" t="str">
        <f>Language!F27</f>
        <v>Das max. Körpergewicht beträgt 125 kg</v>
      </c>
      <c r="B12" s="586"/>
      <c r="C12" s="586"/>
      <c r="D12" s="586"/>
      <c r="E12" s="586"/>
      <c r="F12" s="586"/>
      <c r="G12" s="586"/>
      <c r="H12" s="586"/>
      <c r="I12" s="586"/>
      <c r="J12" s="586"/>
      <c r="K12" s="548"/>
      <c r="L12" s="549"/>
      <c r="M12" s="425"/>
      <c r="N12" s="552"/>
    </row>
    <row r="13" spans="1:14" ht="15.6" x14ac:dyDescent="0.3">
      <c r="A13" s="363"/>
      <c r="B13" s="84" t="str">
        <f>Language!F46</f>
        <v>Panthera X3</v>
      </c>
      <c r="C13" s="364"/>
      <c r="D13" s="364"/>
      <c r="E13" s="365"/>
      <c r="F13" s="366"/>
      <c r="G13" s="367"/>
      <c r="H13" s="365"/>
      <c r="I13" s="368"/>
      <c r="J13" s="369"/>
      <c r="K13" s="548"/>
      <c r="L13" s="549"/>
      <c r="M13" s="425"/>
      <c r="N13" s="552"/>
    </row>
    <row r="14" spans="1:14" x14ac:dyDescent="0.3">
      <c r="A14" s="370"/>
      <c r="B14" s="358"/>
      <c r="C14" s="358"/>
      <c r="D14" s="358"/>
      <c r="E14" s="357"/>
      <c r="F14" s="359"/>
      <c r="G14" s="360"/>
      <c r="H14" s="371"/>
      <c r="I14" s="372"/>
      <c r="J14" s="373"/>
      <c r="K14" s="548"/>
      <c r="L14" s="549"/>
      <c r="M14" s="425"/>
      <c r="N14" s="552"/>
    </row>
    <row r="15" spans="1:14" x14ac:dyDescent="0.3">
      <c r="A15" s="370"/>
      <c r="B15" s="590" t="str">
        <f>Language!F47</f>
        <v>Panthera X3</v>
      </c>
      <c r="C15" s="590"/>
      <c r="D15" s="566">
        <f>Weights_X!D3</f>
        <v>6300</v>
      </c>
      <c r="E15" s="374" t="s">
        <v>11690</v>
      </c>
      <c r="F15" s="375"/>
      <c r="G15" s="10"/>
      <c r="H15" s="569" t="s">
        <v>11692</v>
      </c>
      <c r="J15" s="373"/>
      <c r="K15" s="552"/>
      <c r="L15" s="549"/>
      <c r="M15" s="425"/>
      <c r="N15" s="552"/>
    </row>
    <row r="16" spans="1:14" x14ac:dyDescent="0.3">
      <c r="A16" s="370"/>
      <c r="B16" s="376"/>
      <c r="C16" s="9" t="str">
        <f>Language!F44</f>
        <v>Art.-Nr.</v>
      </c>
      <c r="D16" s="377"/>
      <c r="E16" s="374"/>
      <c r="G16" s="6"/>
      <c r="H16" s="1"/>
      <c r="K16" s="24"/>
      <c r="L16" s="553"/>
      <c r="M16" s="24"/>
      <c r="N16" s="554"/>
    </row>
    <row r="17" spans="1:15" x14ac:dyDescent="0.3">
      <c r="A17" s="370"/>
      <c r="B17" s="378" t="str">
        <f>Language!F43</f>
        <v>Löschen</v>
      </c>
      <c r="C17" s="379" t="str">
        <f>Weights_X!E10</f>
        <v/>
      </c>
      <c r="D17" s="380" t="str">
        <f>Language!F48</f>
        <v>Wählen Sie unten die Sitzbreite und das Gleichgewicht für die richtige Art.-Nr.</v>
      </c>
      <c r="E17" s="144"/>
      <c r="F17" s="375"/>
      <c r="G17" s="6"/>
      <c r="H17" s="1"/>
      <c r="K17" s="24"/>
      <c r="L17" s="549"/>
      <c r="M17" s="24"/>
      <c r="N17" s="500"/>
    </row>
    <row r="18" spans="1:15" x14ac:dyDescent="0.3">
      <c r="A18" s="370"/>
      <c r="B18" s="381"/>
      <c r="C18" s="382"/>
      <c r="D18" s="383"/>
      <c r="E18" s="2"/>
      <c r="F18" s="375"/>
      <c r="G18" s="6"/>
      <c r="H18" s="1"/>
      <c r="K18" s="24"/>
      <c r="L18" s="549"/>
      <c r="M18" s="24"/>
      <c r="N18" s="500"/>
    </row>
    <row r="19" spans="1:15" ht="15" customHeight="1" x14ac:dyDescent="0.3">
      <c r="A19" s="384"/>
      <c r="B19" s="84" t="str">
        <f>Language!F55</f>
        <v>Sitzbreite BB</v>
      </c>
      <c r="C19" s="385"/>
      <c r="D19" s="386"/>
      <c r="E19" s="363"/>
      <c r="F19" s="363"/>
      <c r="G19" s="363"/>
      <c r="H19" s="387"/>
      <c r="I19" s="388"/>
      <c r="J19" s="81"/>
      <c r="K19" s="555"/>
      <c r="L19" s="556"/>
      <c r="M19" s="425"/>
      <c r="N19" s="9"/>
      <c r="O19" s="146"/>
    </row>
    <row r="20" spans="1:15" ht="15" customHeight="1" x14ac:dyDescent="0.3">
      <c r="A20" s="389"/>
      <c r="B20" s="390"/>
      <c r="C20" s="383"/>
      <c r="D20" s="383"/>
      <c r="E20" s="2"/>
      <c r="F20" s="391" t="s">
        <v>2</v>
      </c>
      <c r="G20" s="6"/>
      <c r="H20" s="1"/>
      <c r="K20" s="557"/>
      <c r="L20" s="9"/>
      <c r="M20" s="558"/>
      <c r="N20" s="22"/>
      <c r="O20" s="146"/>
    </row>
    <row r="21" spans="1:15" ht="15" customHeight="1" x14ac:dyDescent="0.3">
      <c r="A21" s="370"/>
      <c r="B21" s="392"/>
      <c r="C21" s="393"/>
      <c r="D21" s="393"/>
      <c r="E21" s="393" t="s">
        <v>3</v>
      </c>
      <c r="F21" s="394" t="s">
        <v>4</v>
      </c>
      <c r="G21" s="394" t="s">
        <v>5</v>
      </c>
      <c r="H21" s="393" t="s">
        <v>6</v>
      </c>
      <c r="I21" s="395" t="s">
        <v>7</v>
      </c>
      <c r="J21" s="393"/>
      <c r="K21" s="356"/>
      <c r="L21" s="9"/>
      <c r="M21" s="558"/>
      <c r="N21" s="22"/>
      <c r="O21" s="146"/>
    </row>
    <row r="22" spans="1:15" ht="15" customHeight="1" x14ac:dyDescent="0.3">
      <c r="A22" s="396"/>
      <c r="B22" s="392"/>
      <c r="C22" s="356" t="str">
        <f>Language!F45</f>
        <v>Sitzbreite</v>
      </c>
      <c r="D22" s="397"/>
      <c r="E22" s="397"/>
      <c r="F22" s="398"/>
      <c r="G22" s="398"/>
      <c r="H22" s="397"/>
      <c r="I22" s="399"/>
      <c r="J22" s="397"/>
      <c r="K22" s="22"/>
      <c r="L22" s="22"/>
      <c r="M22" s="558"/>
      <c r="N22" s="22"/>
      <c r="O22" s="146"/>
    </row>
    <row r="23" spans="1:15" ht="15" customHeight="1" x14ac:dyDescent="0.3">
      <c r="A23" s="400"/>
      <c r="B23" s="401" t="str">
        <f>Language!F43</f>
        <v>Löschen</v>
      </c>
      <c r="C23" s="402" t="str">
        <f>Weights_X!E25</f>
        <v/>
      </c>
      <c r="D23" s="577"/>
      <c r="E23" s="578"/>
      <c r="F23" s="404"/>
      <c r="G23" s="398"/>
      <c r="H23" s="397"/>
      <c r="I23" s="399"/>
      <c r="J23" s="397"/>
      <c r="K23" s="22"/>
      <c r="L23" s="22"/>
      <c r="M23" s="558"/>
      <c r="N23" s="22"/>
      <c r="O23" s="146"/>
    </row>
    <row r="24" spans="1:15" ht="15" customHeight="1" x14ac:dyDescent="0.3">
      <c r="A24" s="389"/>
      <c r="B24" s="381"/>
      <c r="C24" s="401"/>
      <c r="D24" s="397"/>
      <c r="F24" s="398"/>
      <c r="G24" s="398"/>
      <c r="H24" s="397"/>
      <c r="I24" s="399"/>
      <c r="J24" s="397"/>
      <c r="K24" s="22"/>
      <c r="L24" s="22"/>
      <c r="M24" s="558"/>
      <c r="N24" s="22"/>
      <c r="O24" s="146"/>
    </row>
    <row r="25" spans="1:15" ht="15" customHeight="1" x14ac:dyDescent="0.3">
      <c r="A25" s="405"/>
      <c r="B25" s="84" t="str">
        <f>Language!F83</f>
        <v>Gleichgewicht (siehe Abbildung)</v>
      </c>
      <c r="C25" s="84"/>
      <c r="D25" s="405"/>
      <c r="E25" s="405"/>
      <c r="F25" s="405"/>
      <c r="G25" s="405"/>
      <c r="H25" s="405"/>
      <c r="I25" s="405"/>
      <c r="J25" s="405"/>
      <c r="K25" s="22"/>
      <c r="L25" s="22"/>
      <c r="M25" s="558"/>
      <c r="N25" s="22"/>
      <c r="O25" s="146"/>
    </row>
    <row r="26" spans="1:15" ht="15" customHeight="1" x14ac:dyDescent="0.3">
      <c r="A26" s="389"/>
      <c r="B26" s="381"/>
      <c r="C26" s="401"/>
      <c r="D26" s="397"/>
      <c r="F26" s="398"/>
      <c r="G26" s="398"/>
      <c r="H26" s="397"/>
      <c r="I26" s="399"/>
      <c r="J26" s="397"/>
      <c r="K26" s="22"/>
      <c r="L26" s="22"/>
      <c r="M26" s="558"/>
      <c r="N26" s="22"/>
      <c r="O26" s="146"/>
    </row>
    <row r="27" spans="1:15" ht="18" customHeight="1" x14ac:dyDescent="0.3">
      <c r="A27" s="389"/>
      <c r="B27" s="406"/>
      <c r="C27" s="407" t="s">
        <v>8</v>
      </c>
      <c r="D27" s="408"/>
      <c r="E27" s="409" t="s">
        <v>11688</v>
      </c>
      <c r="F27" s="410"/>
      <c r="G27" s="409" t="s">
        <v>11689</v>
      </c>
      <c r="H27" s="397"/>
      <c r="I27" s="411" t="s">
        <v>11687</v>
      </c>
      <c r="J27" s="397"/>
      <c r="K27" s="22"/>
      <c r="L27" s="22"/>
      <c r="M27" s="558"/>
      <c r="N27" s="22"/>
      <c r="O27" s="146"/>
    </row>
    <row r="28" spans="1:15" ht="15" customHeight="1" x14ac:dyDescent="0.3">
      <c r="A28" s="389"/>
      <c r="B28" s="412"/>
      <c r="C28" s="412" t="str">
        <f>Language!F84</f>
        <v>Kippfreudig</v>
      </c>
      <c r="D28" s="413"/>
      <c r="E28" s="414" t="str">
        <f>Language!F86</f>
        <v>Etwas kippfreudig</v>
      </c>
      <c r="F28" s="415"/>
      <c r="G28" s="414" t="str">
        <f>Language!F89</f>
        <v>Kippfreudig</v>
      </c>
      <c r="H28" s="416"/>
      <c r="I28" s="413" t="str">
        <f>Language!F86</f>
        <v>Etwas kippfreudig</v>
      </c>
      <c r="J28" s="397"/>
      <c r="K28" s="22"/>
      <c r="L28" s="22"/>
      <c r="M28" s="558"/>
      <c r="N28" s="22"/>
      <c r="O28" s="146"/>
    </row>
    <row r="29" spans="1:15" ht="15" customHeight="1" x14ac:dyDescent="0.3">
      <c r="A29" s="389"/>
      <c r="B29" s="417"/>
      <c r="C29" s="418" t="str">
        <f>Language!F85</f>
        <v>Standardsitzhöhe</v>
      </c>
      <c r="D29" s="417"/>
      <c r="E29" s="412" t="str">
        <f>Language!F85</f>
        <v>Standardsitzhöhe</v>
      </c>
      <c r="F29" s="412"/>
      <c r="G29" s="419" t="str">
        <f>Language!F87</f>
        <v>Abgesenkt – 15 mm</v>
      </c>
      <c r="H29" s="415"/>
      <c r="I29" s="413" t="str">
        <f>Language!F90</f>
        <v>Abgesenkt – 15 mm</v>
      </c>
      <c r="J29" s="397"/>
      <c r="K29" s="22"/>
      <c r="L29" s="22"/>
      <c r="M29" s="558"/>
      <c r="N29" s="22"/>
      <c r="O29" s="146"/>
    </row>
    <row r="30" spans="1:15" ht="15" customHeight="1" x14ac:dyDescent="0.3">
      <c r="A30" s="389"/>
      <c r="B30" s="420"/>
      <c r="C30" s="401" t="str">
        <f>Language!F43</f>
        <v>Löschen</v>
      </c>
      <c r="D30" s="397"/>
      <c r="E30" s="581" t="str">
        <f>Language!F91</f>
        <v>Der Rahmen kann in 2 verschiedenen Gleichgewichts- und Höhenpositionen bestellt werden.</v>
      </c>
      <c r="F30" s="581"/>
      <c r="G30" s="581"/>
      <c r="H30" s="581"/>
      <c r="I30" s="581"/>
      <c r="J30" s="581"/>
      <c r="K30" s="22"/>
      <c r="L30" s="22"/>
      <c r="M30" s="558"/>
      <c r="N30" s="22"/>
      <c r="O30" s="146"/>
    </row>
    <row r="31" spans="1:15" ht="15" customHeight="1" x14ac:dyDescent="0.3">
      <c r="A31" s="389"/>
      <c r="B31" s="421"/>
      <c r="C31" s="401"/>
      <c r="D31" s="397"/>
      <c r="E31" s="581" t="str">
        <f>Language!F92</f>
        <v>Standardhöhe und 15 mm abgesenkt, „kippfreudig“ = leicht auf den Hinterrädern zu fahren.</v>
      </c>
      <c r="F31" s="581"/>
      <c r="G31" s="581"/>
      <c r="H31" s="581"/>
      <c r="I31" s="581"/>
      <c r="J31" s="581"/>
      <c r="K31" s="22"/>
      <c r="L31" s="22"/>
      <c r="M31" s="558"/>
      <c r="N31" s="22"/>
      <c r="O31" s="146"/>
    </row>
    <row r="32" spans="1:15" ht="15" customHeight="1" x14ac:dyDescent="0.3">
      <c r="A32" s="389"/>
      <c r="B32" s="381"/>
      <c r="C32" s="401"/>
      <c r="D32" s="397"/>
      <c r="F32" s="593" t="str">
        <f>Language!F93</f>
        <v>Die Position kann später nicht mehr geändert werden</v>
      </c>
      <c r="G32" s="593"/>
      <c r="H32" s="593"/>
      <c r="I32" s="593"/>
      <c r="J32" s="397"/>
      <c r="K32" s="22"/>
      <c r="L32" s="22"/>
      <c r="M32" s="558"/>
      <c r="N32" s="22"/>
      <c r="O32" s="146"/>
    </row>
    <row r="33" spans="1:15" ht="15" customHeight="1" x14ac:dyDescent="0.3">
      <c r="A33" s="405"/>
      <c r="B33" s="84" t="str">
        <f>Language!F69</f>
        <v>Rückenlehnenhöhe HH</v>
      </c>
      <c r="C33" s="82"/>
      <c r="D33" s="83"/>
      <c r="E33" s="422"/>
      <c r="F33" s="423"/>
      <c r="G33" s="423"/>
      <c r="H33" s="423"/>
      <c r="I33" s="423"/>
      <c r="J33" s="423"/>
      <c r="M33" s="558"/>
      <c r="N33" s="22"/>
      <c r="O33" s="146"/>
    </row>
    <row r="34" spans="1:15" ht="15" customHeight="1" x14ac:dyDescent="0.3">
      <c r="A34" s="424"/>
      <c r="B34" s="425"/>
      <c r="C34" s="12"/>
      <c r="D34" s="13"/>
      <c r="E34" s="426"/>
      <c r="F34" s="427"/>
      <c r="H34" s="428"/>
      <c r="J34" s="1"/>
      <c r="M34" s="558"/>
      <c r="N34" s="22"/>
      <c r="O34" s="146"/>
    </row>
    <row r="35" spans="1:15" ht="15" customHeight="1" x14ac:dyDescent="0.3">
      <c r="A35" s="429"/>
      <c r="B35" s="430"/>
      <c r="C35" s="79" t="s">
        <v>9</v>
      </c>
      <c r="D35" s="80" t="s">
        <v>10</v>
      </c>
      <c r="E35" s="80" t="s">
        <v>11</v>
      </c>
      <c r="F35" s="80" t="s">
        <v>12</v>
      </c>
      <c r="G35" s="80" t="s">
        <v>13</v>
      </c>
      <c r="H35" s="80" t="s">
        <v>14</v>
      </c>
      <c r="I35" s="431" t="s">
        <v>15</v>
      </c>
      <c r="J35" s="1"/>
      <c r="M35" s="558"/>
      <c r="N35" s="22"/>
      <c r="O35" s="146"/>
    </row>
    <row r="36" spans="1:15" ht="15" customHeight="1" x14ac:dyDescent="0.3">
      <c r="B36" s="430"/>
      <c r="C36" s="80" t="s">
        <v>16</v>
      </c>
      <c r="D36" s="80" t="s">
        <v>17</v>
      </c>
      <c r="E36" s="80" t="s">
        <v>18</v>
      </c>
      <c r="F36" s="80" t="s">
        <v>19</v>
      </c>
      <c r="G36" s="80" t="s">
        <v>3</v>
      </c>
      <c r="H36" s="80" t="s">
        <v>20</v>
      </c>
      <c r="I36" s="431" t="s">
        <v>21</v>
      </c>
      <c r="J36" s="1"/>
      <c r="M36" s="558"/>
      <c r="N36" s="22"/>
      <c r="O36" s="146"/>
    </row>
    <row r="37" spans="1:15" ht="15" customHeight="1" x14ac:dyDescent="0.3">
      <c r="B37" s="430"/>
      <c r="C37" s="432" t="str">
        <f>Language!F70</f>
        <v>Rückenlehnenhöhe</v>
      </c>
      <c r="D37" s="20"/>
      <c r="E37" s="105" t="str">
        <f>Language!F71</f>
        <v>Art.-Nr. Rückenlehne</v>
      </c>
      <c r="F37" s="20"/>
      <c r="G37" s="20"/>
      <c r="H37" s="20"/>
      <c r="I37" s="433"/>
      <c r="J37" s="1"/>
      <c r="M37" s="558"/>
      <c r="N37" s="22"/>
      <c r="O37" s="146"/>
    </row>
    <row r="38" spans="1:15" ht="15" customHeight="1" x14ac:dyDescent="0.3">
      <c r="B38" s="420" t="str">
        <f>Language!F43</f>
        <v>Löschen</v>
      </c>
      <c r="C38" s="379" t="str">
        <f>Weights_X!E58</f>
        <v/>
      </c>
      <c r="D38" s="20"/>
      <c r="E38" s="185" t="str">
        <f>Weights_X!E59</f>
        <v/>
      </c>
      <c r="F38" s="20"/>
      <c r="G38" s="20"/>
      <c r="H38" s="20"/>
      <c r="I38" s="433"/>
      <c r="J38" s="1"/>
      <c r="M38" s="558"/>
      <c r="N38" s="22"/>
      <c r="O38" s="146"/>
    </row>
    <row r="39" spans="1:15" ht="15" customHeight="1" x14ac:dyDescent="0.3">
      <c r="B39" s="434"/>
      <c r="C39" s="435"/>
      <c r="D39" s="20"/>
      <c r="E39" s="247"/>
      <c r="F39" s="20"/>
      <c r="G39" s="20"/>
      <c r="H39" s="20"/>
      <c r="I39" s="433"/>
      <c r="J39" s="1"/>
      <c r="M39" s="558"/>
      <c r="N39" s="22"/>
      <c r="O39" s="146"/>
    </row>
    <row r="40" spans="1:15" ht="15.75" customHeight="1" x14ac:dyDescent="0.3">
      <c r="A40" s="405"/>
      <c r="B40" s="84" t="str">
        <f>Language!F72</f>
        <v>Platzierung der Rückenlehne (siehe Abbildung)</v>
      </c>
      <c r="C40" s="84"/>
      <c r="D40" s="84"/>
      <c r="E40" s="422"/>
      <c r="F40" s="423"/>
      <c r="G40" s="423"/>
      <c r="H40" s="423"/>
      <c r="I40" s="423"/>
      <c r="J40" s="423"/>
      <c r="M40" s="558"/>
      <c r="N40" s="22"/>
      <c r="O40" s="146"/>
    </row>
    <row r="41" spans="1:15" ht="15" customHeight="1" x14ac:dyDescent="0.3">
      <c r="B41" s="434"/>
      <c r="C41" s="435"/>
      <c r="D41" s="20"/>
      <c r="E41" s="247"/>
      <c r="F41" s="20"/>
      <c r="G41" s="20"/>
      <c r="H41" s="20"/>
      <c r="I41" s="433"/>
      <c r="J41" s="1"/>
      <c r="M41" s="558"/>
      <c r="N41" s="22"/>
      <c r="O41" s="146"/>
    </row>
    <row r="42" spans="1:15" ht="15" customHeight="1" x14ac:dyDescent="0.3">
      <c r="B42" s="434"/>
      <c r="C42" s="407" t="str">
        <f>Language!F75</f>
        <v>Position 1</v>
      </c>
      <c r="D42" s="20"/>
      <c r="E42" s="248" t="str">
        <f>Language!F76</f>
        <v>Position 2</v>
      </c>
      <c r="F42" s="20"/>
      <c r="G42" s="253" t="str">
        <f>Language!F77</f>
        <v>Position 3</v>
      </c>
      <c r="H42" s="20"/>
      <c r="I42" s="436" t="str">
        <f>Language!F78</f>
        <v>Position 4</v>
      </c>
      <c r="J42" s="1"/>
      <c r="M42" s="558"/>
      <c r="N42" s="22"/>
      <c r="O42" s="146"/>
    </row>
    <row r="43" spans="1:15" ht="15" customHeight="1" x14ac:dyDescent="0.3">
      <c r="B43" s="417"/>
      <c r="C43" s="437" t="str">
        <f>Language!F79</f>
        <v>Kippfreudig</v>
      </c>
      <c r="D43" s="437"/>
      <c r="E43" s="437" t="str">
        <f>Language!F80</f>
        <v>Etwas kippfreudig</v>
      </c>
      <c r="F43" s="251"/>
      <c r="G43" s="252" t="str">
        <f>Language!F81</f>
        <v>mittel</v>
      </c>
      <c r="H43" s="251"/>
      <c r="I43" s="252" t="str">
        <f>Language!F82</f>
        <v>stabil</v>
      </c>
      <c r="J43" s="250"/>
      <c r="M43" s="558"/>
      <c r="N43" s="22"/>
      <c r="O43" s="146"/>
    </row>
    <row r="44" spans="1:15" ht="15" customHeight="1" x14ac:dyDescent="0.3">
      <c r="B44" s="378"/>
      <c r="C44" s="438" t="str">
        <f>Language!F43</f>
        <v>Löschen</v>
      </c>
      <c r="D44" s="20"/>
      <c r="E44" s="20"/>
      <c r="F44" s="250"/>
      <c r="G44" s="250"/>
      <c r="H44" s="250"/>
      <c r="I44" s="250"/>
      <c r="J44" s="250"/>
      <c r="M44" s="558"/>
      <c r="N44" s="22"/>
      <c r="O44" s="146"/>
    </row>
    <row r="45" spans="1:15" ht="15" customHeight="1" x14ac:dyDescent="0.3">
      <c r="B45" s="430"/>
      <c r="C45" s="435"/>
      <c r="D45" s="20"/>
      <c r="E45" s="587" t="str">
        <f>Language!F73</f>
        <v>Die Positionierung der Rückenlehne auf dem Fahrgestell beeinflusst das Gleichgewicht/den Schwerpunkt.</v>
      </c>
      <c r="F45" s="587"/>
      <c r="G45" s="587"/>
      <c r="H45" s="587"/>
      <c r="I45" s="587"/>
      <c r="J45" s="587"/>
      <c r="M45" s="558"/>
      <c r="N45" s="22"/>
      <c r="O45" s="146"/>
    </row>
    <row r="46" spans="1:15" ht="15" customHeight="1" x14ac:dyDescent="0.3">
      <c r="B46" s="430"/>
      <c r="C46" s="20"/>
      <c r="E46" s="587" t="str">
        <f>Language!F74</f>
        <v>"kippfreudig"=leicht an den Hinterrädern hochzuziehen. Die Position kann später einfach geändert werden.</v>
      </c>
      <c r="F46" s="587"/>
      <c r="G46" s="587"/>
      <c r="H46" s="587"/>
      <c r="I46" s="587"/>
      <c r="J46" s="587"/>
      <c r="M46" s="558"/>
      <c r="N46" s="22"/>
      <c r="O46" s="146"/>
    </row>
    <row r="47" spans="1:15" ht="15" customHeight="1" x14ac:dyDescent="0.3">
      <c r="B47" s="430"/>
      <c r="C47" s="435"/>
      <c r="D47" s="20"/>
      <c r="E47" s="249"/>
      <c r="F47" s="249"/>
      <c r="G47" s="249"/>
      <c r="H47" s="249"/>
      <c r="I47" s="249"/>
      <c r="J47" s="249"/>
      <c r="M47" s="558"/>
      <c r="N47" s="22"/>
      <c r="O47" s="146"/>
    </row>
    <row r="48" spans="1:15" ht="2.1" customHeight="1" x14ac:dyDescent="0.3">
      <c r="B48" s="430"/>
      <c r="C48" s="435"/>
      <c r="D48" s="20"/>
      <c r="E48" s="20"/>
      <c r="F48" s="20"/>
      <c r="G48" s="20"/>
      <c r="H48" s="20"/>
      <c r="I48" s="433"/>
      <c r="J48" s="1"/>
      <c r="M48" s="558"/>
      <c r="N48" s="22"/>
      <c r="O48" s="146"/>
    </row>
    <row r="49" spans="1:15" ht="15" customHeight="1" x14ac:dyDescent="0.3">
      <c r="A49" s="439"/>
      <c r="B49" s="84" t="str">
        <f>Language!F100</f>
        <v>Lenkrad und Gabel</v>
      </c>
      <c r="C49" s="81"/>
      <c r="D49" s="81"/>
      <c r="E49" s="81"/>
      <c r="F49" s="81"/>
      <c r="G49" s="81"/>
      <c r="H49" s="440"/>
      <c r="I49" s="441"/>
      <c r="J49" s="441"/>
      <c r="M49" s="558"/>
      <c r="N49" s="22"/>
      <c r="O49" s="146"/>
    </row>
    <row r="50" spans="1:15" ht="15" customHeight="1" x14ac:dyDescent="0.3">
      <c r="A50" s="389"/>
      <c r="B50" s="442"/>
      <c r="M50" s="558"/>
      <c r="N50" s="22"/>
      <c r="O50" s="146"/>
    </row>
    <row r="51" spans="1:15" x14ac:dyDescent="0.3">
      <c r="A51" s="443"/>
      <c r="B51" s="444"/>
      <c r="C51" s="445" t="str">
        <f>Language!F106</f>
        <v>Lenkrad 90 mm+Gabel</v>
      </c>
      <c r="E51" s="446" t="str">
        <f>Language!F108</f>
        <v>Rolle 120 mm+Gabel*</v>
      </c>
      <c r="G51" s="447"/>
      <c r="H51" s="592" t="str">
        <f>Language!F113</f>
        <v>Lenkrad X mit S3-Gabel</v>
      </c>
      <c r="I51" s="592"/>
      <c r="J51" s="592"/>
      <c r="M51" s="558"/>
      <c r="N51" s="22"/>
      <c r="O51" s="146"/>
    </row>
    <row r="52" spans="1:15" ht="15.6" customHeight="1" x14ac:dyDescent="0.3">
      <c r="A52" s="400"/>
      <c r="B52" s="448"/>
      <c r="C52" s="207" t="str">
        <f>Language!F44</f>
        <v>Art.-Nr.</v>
      </c>
      <c r="D52" s="13"/>
      <c r="E52" s="449" t="str">
        <f>Language!F118</f>
        <v>Wählen Sie Balance und Hinterrad, um Artikelnr. zu erhalten.</v>
      </c>
      <c r="F52" s="450"/>
      <c r="G52" s="450"/>
      <c r="H52" s="592" t="str">
        <f>Language!F117</f>
        <v>Lenkrad X mit X-Gabel</v>
      </c>
      <c r="I52" s="592"/>
      <c r="J52" s="592"/>
      <c r="M52" s="558"/>
      <c r="N52" s="22"/>
      <c r="O52" s="146"/>
    </row>
    <row r="53" spans="1:15" ht="15.6" x14ac:dyDescent="0.3">
      <c r="A53" s="400"/>
      <c r="B53" s="378" t="str">
        <f>Language!F43</f>
        <v>Löschen</v>
      </c>
      <c r="C53" s="451" t="str">
        <f>Weights_X!F87</f>
        <v>-C</v>
      </c>
      <c r="D53" s="452" t="str">
        <f>Language!F98</f>
        <v xml:space="preserve">   * Keine Kombination mit 24"-Rädern mit B-Position (B1/B2) im Fahrgestell</v>
      </c>
      <c r="E53" s="450"/>
      <c r="F53" s="450"/>
      <c r="G53" s="450"/>
      <c r="H53" s="453"/>
      <c r="I53" s="453"/>
      <c r="J53" s="453"/>
      <c r="N53" s="22"/>
      <c r="O53" s="146"/>
    </row>
    <row r="54" spans="1:15" x14ac:dyDescent="0.3">
      <c r="B54" s="454"/>
      <c r="C54" s="430"/>
      <c r="E54" s="455"/>
      <c r="F54" s="456"/>
      <c r="H54" s="455"/>
      <c r="I54" s="457"/>
      <c r="J54" s="457"/>
      <c r="N54" s="22"/>
      <c r="O54" s="146"/>
    </row>
    <row r="55" spans="1:15" ht="15.6" x14ac:dyDescent="0.3">
      <c r="A55" s="458"/>
      <c r="B55" s="84" t="str">
        <f>Language!F121</f>
        <v>Fußstütze</v>
      </c>
      <c r="C55" s="459"/>
      <c r="D55" s="81"/>
      <c r="E55" s="440"/>
      <c r="F55" s="460"/>
      <c r="G55" s="81"/>
      <c r="H55" s="440"/>
      <c r="I55" s="441"/>
      <c r="J55" s="441"/>
      <c r="N55" s="22"/>
      <c r="O55" s="146"/>
    </row>
    <row r="56" spans="1:15" x14ac:dyDescent="0.3">
      <c r="A56" s="443"/>
      <c r="B56" s="448"/>
      <c r="C56" s="461"/>
      <c r="D56" s="462"/>
      <c r="E56" s="463"/>
      <c r="F56" s="463"/>
      <c r="H56" s="588"/>
      <c r="I56" s="588"/>
      <c r="N56" s="22"/>
      <c r="O56" s="146"/>
    </row>
    <row r="57" spans="1:15" ht="15.6" x14ac:dyDescent="0.3">
      <c r="A57" s="400"/>
      <c r="B57" s="591" t="str">
        <f>Language!F123</f>
        <v>Fußstütze Alu X</v>
      </c>
      <c r="C57" s="590"/>
      <c r="D57" s="7"/>
      <c r="E57" s="465" t="str">
        <f>Language!F124</f>
        <v>Fußstütze Titan</v>
      </c>
      <c r="H57" s="466"/>
      <c r="I57" s="34"/>
      <c r="J57" s="467"/>
      <c r="N57" s="22"/>
      <c r="O57" s="146"/>
    </row>
    <row r="58" spans="1:15" ht="16.5" customHeight="1" x14ac:dyDescent="0.3">
      <c r="B58" s="448"/>
      <c r="C58" s="468"/>
      <c r="D58" s="462"/>
      <c r="E58" s="465" t="str">
        <f>Language!F127</f>
        <v>Titan verlängert, verstärkt</v>
      </c>
      <c r="F58" s="463"/>
      <c r="N58" s="22"/>
    </row>
    <row r="59" spans="1:15" x14ac:dyDescent="0.3">
      <c r="B59" s="374"/>
      <c r="C59" s="207" t="str">
        <f>Language!F44</f>
        <v>Art.-Nr.</v>
      </c>
      <c r="E59" s="469" t="str">
        <f>Language!F128</f>
        <v>Erforderlich für Freewheel</v>
      </c>
      <c r="G59" s="448"/>
    </row>
    <row r="60" spans="1:15" x14ac:dyDescent="0.3">
      <c r="B60" s="420" t="str">
        <f>Language!F43</f>
        <v>Löschen</v>
      </c>
      <c r="C60" s="379" t="str">
        <f>Weights_X!F94</f>
        <v>0-C</v>
      </c>
      <c r="E60" s="465" t="str">
        <f>Language!F130</f>
        <v>Kunststoffplatte für Fußstütze</v>
      </c>
      <c r="F60" s="463"/>
    </row>
    <row r="61" spans="1:15" x14ac:dyDescent="0.3">
      <c r="E61" s="470" t="str">
        <f>Language!F44</f>
        <v>Art.-Nr.</v>
      </c>
      <c r="F61" s="379" t="str">
        <f>Weights_X!F96</f>
        <v>36010-C</v>
      </c>
    </row>
    <row r="62" spans="1:15" ht="15.6" hidden="1" x14ac:dyDescent="0.3">
      <c r="A62" s="471"/>
      <c r="B62" s="472"/>
      <c r="C62" s="462"/>
      <c r="D62" s="461"/>
    </row>
    <row r="63" spans="1:15" hidden="1" x14ac:dyDescent="0.3"/>
    <row r="64" spans="1:15" ht="6.6" customHeight="1" x14ac:dyDescent="0.3">
      <c r="E64" s="473"/>
      <c r="F64" s="382"/>
    </row>
    <row r="65" spans="1:12" ht="15.6" x14ac:dyDescent="0.3">
      <c r="A65" s="458"/>
      <c r="B65" s="84" t="str">
        <f>Language!F135</f>
        <v>Bremse</v>
      </c>
      <c r="C65" s="81"/>
      <c r="D65" s="81"/>
      <c r="E65" s="474"/>
      <c r="F65" s="385"/>
      <c r="G65" s="81"/>
      <c r="H65" s="81"/>
      <c r="I65" s="388"/>
      <c r="J65" s="81"/>
    </row>
    <row r="66" spans="1:12" x14ac:dyDescent="0.3">
      <c r="A66" s="443"/>
      <c r="B66" s="453"/>
      <c r="C66" s="434"/>
      <c r="E66" s="463"/>
      <c r="F66" s="463"/>
      <c r="H66" s="594"/>
      <c r="I66" s="594"/>
      <c r="J66" s="26"/>
    </row>
    <row r="67" spans="1:12" x14ac:dyDescent="0.3">
      <c r="B67" s="475"/>
      <c r="C67" s="475" t="str">
        <f>Language!F139</f>
        <v>Einhandbremse X3, rechts</v>
      </c>
      <c r="F67" s="475" t="str">
        <f>Language!F140</f>
        <v>Einhandbremse X3, links</v>
      </c>
      <c r="H67" s="455"/>
      <c r="I67" s="457"/>
    </row>
    <row r="68" spans="1:12" ht="15.6" x14ac:dyDescent="0.3">
      <c r="A68" s="471"/>
      <c r="C68" s="207" t="str">
        <f>Language!F44</f>
        <v>Art.-Nr.</v>
      </c>
      <c r="D68" s="595"/>
      <c r="E68" s="595"/>
      <c r="F68" s="12"/>
      <c r="H68" s="400"/>
    </row>
    <row r="69" spans="1:12" ht="15.6" x14ac:dyDescent="0.3">
      <c r="A69" s="400"/>
      <c r="B69" s="476" t="str">
        <f>Language!F43</f>
        <v>Löschen</v>
      </c>
      <c r="C69" s="379" t="str">
        <f>Weights_X!F103</f>
        <v>-C</v>
      </c>
      <c r="D69" s="374"/>
      <c r="F69" s="475" t="str">
        <f>Language!F136</f>
        <v>Bremse S3 für X</v>
      </c>
      <c r="G69" s="447"/>
      <c r="H69" s="477"/>
      <c r="I69" s="478"/>
      <c r="J69" s="7"/>
    </row>
    <row r="70" spans="1:12" ht="25.05" customHeight="1" x14ac:dyDescent="0.3">
      <c r="B70" s="479"/>
      <c r="D70" s="596" t="s">
        <v>22</v>
      </c>
      <c r="E70" s="596"/>
      <c r="F70" s="480"/>
      <c r="G70" s="481"/>
      <c r="H70" s="397"/>
      <c r="I70" s="399"/>
      <c r="J70" s="7"/>
    </row>
    <row r="71" spans="1:12" ht="25.05" customHeight="1" x14ac:dyDescent="0.3">
      <c r="B71" s="479"/>
      <c r="D71" s="480"/>
      <c r="E71" s="480"/>
      <c r="F71" s="480"/>
      <c r="G71" s="481"/>
      <c r="H71" s="397"/>
      <c r="I71" s="399"/>
      <c r="J71" s="7"/>
    </row>
    <row r="72" spans="1:12" ht="15.6" x14ac:dyDescent="0.3">
      <c r="A72" s="458"/>
      <c r="B72" s="84" t="str">
        <f>Language!F143</f>
        <v>Hinterrad – ohne Greifreifen und Reifen</v>
      </c>
      <c r="C72" s="81"/>
      <c r="D72" s="85"/>
      <c r="E72" s="84"/>
      <c r="F72" s="85"/>
      <c r="G72" s="84"/>
      <c r="H72" s="482"/>
      <c r="I72" s="84" t="str">
        <f>Language!F183</f>
        <v>Greifreifen</v>
      </c>
      <c r="J72" s="483"/>
    </row>
    <row r="73" spans="1:12" ht="11.1" customHeight="1" x14ac:dyDescent="0.3">
      <c r="D73" s="374"/>
      <c r="E73" s="484"/>
      <c r="G73" s="447"/>
      <c r="H73" s="397"/>
      <c r="I73" s="399"/>
      <c r="J73" s="7"/>
    </row>
    <row r="74" spans="1:12" x14ac:dyDescent="0.3">
      <c r="A74" s="443"/>
      <c r="B74" s="444" t="str">
        <f>Language!F153</f>
        <v xml:space="preserve">     24" Spinergy X weiß</v>
      </c>
      <c r="D74" s="14"/>
      <c r="E74" s="172" t="str">
        <f>Language!F173</f>
        <v>Reifen</v>
      </c>
      <c r="F74" s="485"/>
      <c r="G74" s="107"/>
      <c r="H74" s="110"/>
      <c r="I74" s="172" t="str">
        <f>Language!F184</f>
        <v>Greifreifen</v>
      </c>
      <c r="J74" s="486"/>
      <c r="L74"/>
    </row>
    <row r="75" spans="1:12" x14ac:dyDescent="0.3">
      <c r="A75" s="487"/>
      <c r="B75" s="444" t="str">
        <f>Language!F154</f>
        <v xml:space="preserve">     24" Spinergy X schwarz</v>
      </c>
      <c r="D75" s="13"/>
      <c r="E75" s="488" t="str">
        <f>Language!F174</f>
        <v>Schwalbe One (24" &amp; 25")</v>
      </c>
      <c r="F75" s="489"/>
      <c r="G75" s="486"/>
      <c r="H75" s="455"/>
      <c r="I75" s="444" t="str">
        <f>Language!F190</f>
        <v>Aluminium X</v>
      </c>
      <c r="J75" s="455"/>
      <c r="L75"/>
    </row>
    <row r="76" spans="1:12" x14ac:dyDescent="0.3">
      <c r="B76" s="490" t="str">
        <f>Language!F155</f>
        <v xml:space="preserve">     25" Spinergy X weiß</v>
      </c>
      <c r="C76" s="209"/>
      <c r="D76" s="13"/>
      <c r="E76" s="34" t="s">
        <v>23</v>
      </c>
      <c r="F76" s="467"/>
      <c r="G76" s="486"/>
      <c r="I76" s="362" t="str">
        <f>Language!F186&amp;"*"</f>
        <v>Paragrip*</v>
      </c>
      <c r="J76" s="567">
        <f>Weights_X!D141</f>
        <v>193</v>
      </c>
    </row>
    <row r="77" spans="1:12" ht="15.6" x14ac:dyDescent="0.3">
      <c r="A77" s="471"/>
      <c r="B77" s="490" t="str">
        <f>Language!F156</f>
        <v xml:space="preserve">     25" Spinergy X schwarz</v>
      </c>
      <c r="C77" s="209"/>
      <c r="D77" s="13"/>
      <c r="E77" s="34" t="str">
        <f>Language!F176</f>
        <v>Marathon Plus</v>
      </c>
      <c r="F77" s="467"/>
      <c r="G77" s="486"/>
      <c r="H77" s="108"/>
      <c r="I77" s="362" t="str">
        <f>Language!F187&amp;"*"</f>
        <v>Tetragrip*</v>
      </c>
      <c r="J77" s="567">
        <f>Weights_X!D142</f>
        <v>193</v>
      </c>
    </row>
    <row r="78" spans="1:12" x14ac:dyDescent="0.3">
      <c r="B78" s="490" t="str">
        <f>Language!F157</f>
        <v xml:space="preserve">     26" Spinergy X weiß</v>
      </c>
      <c r="C78" s="209"/>
      <c r="D78" s="13"/>
      <c r="E78" s="488" t="str">
        <f>Language!F177</f>
        <v>Rugged (24")</v>
      </c>
      <c r="F78" s="491"/>
      <c r="G78" s="486"/>
      <c r="I78" s="492" t="str">
        <f>Language!F188&amp;"*"</f>
        <v>Maxgrip 24"*</v>
      </c>
      <c r="J78" s="567">
        <f>Weights_X!D143</f>
        <v>193</v>
      </c>
    </row>
    <row r="79" spans="1:12" x14ac:dyDescent="0.3">
      <c r="B79" s="490" t="str">
        <f>Language!F158</f>
        <v xml:space="preserve">     26" Spinergy X schwarz</v>
      </c>
      <c r="C79" s="209"/>
      <c r="D79" s="13"/>
      <c r="E79" s="335"/>
      <c r="F79" s="493"/>
      <c r="G79" s="486"/>
      <c r="I79" s="494" t="str">
        <f>Language!F189</f>
        <v>(enthält Latex)</v>
      </c>
    </row>
    <row r="80" spans="1:12" x14ac:dyDescent="0.3">
      <c r="B80" s="337" t="str">
        <f>Language!F165</f>
        <v xml:space="preserve">      Anderes Hinterrad</v>
      </c>
      <c r="C80" s="9"/>
      <c r="D80" s="486"/>
      <c r="E80" s="307" t="str">
        <f>Language!F169</f>
        <v>HINWEIS!</v>
      </c>
      <c r="F80" s="495"/>
      <c r="G80" s="496" t="str">
        <f>Language!F44</f>
        <v>Art.-Nr.</v>
      </c>
      <c r="I80" s="444" t="str">
        <f>Language!F185</f>
        <v>Titan</v>
      </c>
      <c r="L80" s="464"/>
    </row>
    <row r="81" spans="1:15" x14ac:dyDescent="0.3">
      <c r="A81" s="443"/>
      <c r="B81" s="221" t="str">
        <f>Language!F166</f>
        <v>Artikelnummer eintragen.</v>
      </c>
      <c r="C81" s="497"/>
      <c r="D81" s="486"/>
      <c r="E81" s="332" t="str">
        <f>Language!F170</f>
        <v>Benutzergewicht über 100 kg</v>
      </c>
      <c r="F81" s="498"/>
      <c r="G81" s="379" t="str">
        <f>Weights_X!E133</f>
        <v/>
      </c>
    </row>
    <row r="82" spans="1:15" x14ac:dyDescent="0.3">
      <c r="B82" s="106"/>
      <c r="C82" s="106"/>
      <c r="D82" s="486"/>
      <c r="E82" s="306" t="str">
        <f>Language!F171</f>
        <v>Radachse aus Stahl wird benötigt</v>
      </c>
      <c r="F82" s="495"/>
      <c r="G82" s="499"/>
      <c r="I82" s="454" t="str">
        <f>Language!F43</f>
        <v>Löschen</v>
      </c>
    </row>
    <row r="83" spans="1:15" x14ac:dyDescent="0.3">
      <c r="C83" s="207" t="str">
        <f>Language!F167</f>
        <v>Art.-Nr. Hinterrad</v>
      </c>
      <c r="D83" s="86"/>
      <c r="E83" s="307"/>
      <c r="F83" s="500" t="str">
        <f>Language!F179</f>
        <v>Art.-Nr. Reifen, robust oder Puncture Free</v>
      </c>
      <c r="G83" s="499"/>
      <c r="I83" s="207" t="str">
        <f>Language!F168</f>
        <v>Art.-Nr. Greifreifen</v>
      </c>
    </row>
    <row r="84" spans="1:15" x14ac:dyDescent="0.3">
      <c r="B84" s="454" t="str">
        <f>Language!F43</f>
        <v>Löschen</v>
      </c>
      <c r="C84" s="379" t="str">
        <f>Weights_X!F129</f>
        <v>0-C</v>
      </c>
      <c r="D84" s="87"/>
      <c r="E84" s="454" t="str">
        <f>Language!F43</f>
        <v>Löschen</v>
      </c>
      <c r="F84" s="379" t="str">
        <f>Weights_X!J127</f>
        <v/>
      </c>
      <c r="I84" s="379" t="str">
        <f>Weights_X!E145</f>
        <v/>
      </c>
    </row>
    <row r="85" spans="1:15" ht="24.6" x14ac:dyDescent="0.55000000000000004">
      <c r="B85" s="454"/>
      <c r="C85" s="501" t="s">
        <v>22</v>
      </c>
      <c r="D85" s="336"/>
      <c r="F85" s="87"/>
    </row>
    <row r="86" spans="1:15" ht="15" customHeight="1" x14ac:dyDescent="0.3">
      <c r="A86" s="599"/>
      <c r="B86" s="599"/>
      <c r="C86" s="599"/>
      <c r="D86" s="599"/>
      <c r="E86" s="599"/>
      <c r="F86" s="599"/>
      <c r="G86" s="599"/>
      <c r="H86" s="599"/>
      <c r="I86" s="599"/>
      <c r="J86" s="599"/>
      <c r="M86" s="558"/>
      <c r="N86" s="22"/>
      <c r="O86" s="146"/>
    </row>
    <row r="87" spans="1:15" s="15" customFormat="1" x14ac:dyDescent="0.3">
      <c r="A87" s="1"/>
      <c r="B87" s="1"/>
      <c r="C87" s="1"/>
      <c r="D87" s="1"/>
      <c r="E87" s="1"/>
      <c r="F87" s="1"/>
      <c r="G87" s="1"/>
      <c r="H87" s="1"/>
      <c r="I87" s="1"/>
      <c r="J87" s="1"/>
      <c r="K87" s="1"/>
      <c r="L87" s="1"/>
      <c r="M87"/>
      <c r="N87"/>
    </row>
    <row r="88" spans="1:15" ht="15.6" x14ac:dyDescent="0.3">
      <c r="A88" s="611" t="str">
        <f>Language!F191</f>
        <v>Zubehör</v>
      </c>
      <c r="B88" s="611"/>
      <c r="C88" s="21"/>
      <c r="D88" s="21"/>
      <c r="E88" s="21"/>
      <c r="F88" s="502"/>
      <c r="G88" s="21"/>
      <c r="H88" s="21"/>
      <c r="I88" s="503"/>
      <c r="J88" s="21"/>
      <c r="N88" s="15"/>
    </row>
    <row r="89" spans="1:15" x14ac:dyDescent="0.3">
      <c r="A89" s="1"/>
      <c r="B89" s="1"/>
      <c r="C89" s="1"/>
      <c r="D89" s="1"/>
      <c r="E89" s="1"/>
      <c r="F89" s="1"/>
      <c r="G89" s="1"/>
      <c r="H89" s="1"/>
      <c r="I89" s="1"/>
      <c r="J89" s="1"/>
      <c r="N89" s="15"/>
    </row>
    <row r="90" spans="1:15" ht="15.6" x14ac:dyDescent="0.3">
      <c r="A90" s="612" t="str">
        <f>Language!F194</f>
        <v>Seitenschutz Carbon</v>
      </c>
      <c r="B90" s="612"/>
      <c r="C90" s="612"/>
      <c r="D90" s="597" t="str">
        <f>Language!F198</f>
        <v xml:space="preserve">Seitenschutz S3 </v>
      </c>
      <c r="E90" s="597"/>
      <c r="F90" s="505"/>
      <c r="G90" s="598" t="str">
        <f>Language!F221</f>
        <v>Kissen:</v>
      </c>
      <c r="H90" s="598"/>
      <c r="I90" s="507" t="str">
        <f>Language!F222</f>
        <v>Keilkissen:</v>
      </c>
      <c r="J90" s="508"/>
      <c r="M90" s="15"/>
    </row>
    <row r="91" spans="1:15" ht="14.55" customHeight="1" x14ac:dyDescent="0.3">
      <c r="B91" s="509" t="str">
        <f>Language!F195&amp;"*"</f>
        <v>Carbon ohne Abdeckung*</v>
      </c>
      <c r="C91" s="509"/>
      <c r="D91" s="568">
        <f>Weights_X!D149</f>
        <v>529</v>
      </c>
      <c r="E91" s="589" t="str">
        <f>Language!F198&amp;"*"</f>
        <v>Seitenschutz S3 *</v>
      </c>
      <c r="F91" s="567">
        <f>Weights_X!D147</f>
        <v>440</v>
      </c>
      <c r="G91" s="510" t="s">
        <v>24</v>
      </c>
      <c r="H91" s="568">
        <f>Weights_X!D165</f>
        <v>195</v>
      </c>
      <c r="I91" s="511" t="str">
        <f>Language!F222</f>
        <v>Keilkissen:</v>
      </c>
      <c r="J91" s="567">
        <f>Weights_X!D167</f>
        <v>75</v>
      </c>
    </row>
    <row r="92" spans="1:15" ht="14.55" customHeight="1" x14ac:dyDescent="0.3">
      <c r="B92" s="509" t="str">
        <f>Language!F196&amp;"*"</f>
        <v>Carbon, schmale Radabdeckung*</v>
      </c>
      <c r="C92" s="509"/>
      <c r="D92" s="568">
        <f>Weights_X!D150</f>
        <v>529</v>
      </c>
      <c r="E92" s="589"/>
      <c r="F92" s="512"/>
      <c r="G92" s="106"/>
      <c r="H92" s="470"/>
      <c r="I92" s="609"/>
      <c r="J92" s="609"/>
      <c r="L92" s="22"/>
    </row>
    <row r="93" spans="1:15" x14ac:dyDescent="0.3">
      <c r="B93" s="509" t="str">
        <f>Language!F197&amp;"*"</f>
        <v>Carbon, breite Radabdeckung*</v>
      </c>
      <c r="C93" s="509"/>
      <c r="D93" s="568">
        <f>Weights_X!D151</f>
        <v>529</v>
      </c>
      <c r="F93" s="512"/>
      <c r="G93" s="377"/>
      <c r="H93" s="374"/>
      <c r="I93" s="609"/>
      <c r="J93" s="609"/>
      <c r="K93" s="22"/>
    </row>
    <row r="94" spans="1:15" x14ac:dyDescent="0.3">
      <c r="C94" s="513" t="str">
        <f>Language!F44</f>
        <v>Art.-Nr.</v>
      </c>
      <c r="G94" s="513" t="str">
        <f>Language!F44</f>
        <v>Art.-Nr.</v>
      </c>
      <c r="H94" s="513"/>
      <c r="I94" s="513" t="str">
        <f>Language!F44</f>
        <v>Art.-Nr.</v>
      </c>
      <c r="J94" s="514"/>
      <c r="K94" s="514"/>
    </row>
    <row r="95" spans="1:15" x14ac:dyDescent="0.3">
      <c r="B95" s="454" t="str">
        <f>Language!F43</f>
        <v>Löschen</v>
      </c>
      <c r="C95" s="379" t="str">
        <f>Weights_X!E152</f>
        <v/>
      </c>
      <c r="E95" s="486"/>
      <c r="G95" s="515" t="str">
        <f>Weights_X!K165</f>
        <v/>
      </c>
      <c r="H95" s="486"/>
      <c r="I95" s="515" t="str">
        <f>Weights_X!K167</f>
        <v/>
      </c>
      <c r="J95" s="486"/>
    </row>
    <row r="97" spans="1:12" ht="15.6" x14ac:dyDescent="0.3">
      <c r="A97" s="505"/>
      <c r="B97" s="504" t="str">
        <f>Language!F205</f>
        <v>Schiebegriff fest</v>
      </c>
      <c r="C97" s="15"/>
      <c r="D97" s="15"/>
      <c r="E97" s="507" t="str">
        <f>Language!F208</f>
        <v>Transportschutz</v>
      </c>
      <c r="G97" s="506" t="str">
        <f>Language!F213</f>
        <v xml:space="preserve">        Rohrschutz</v>
      </c>
      <c r="H97" s="516"/>
      <c r="J97" s="513" t="str">
        <f>Language!F44</f>
        <v>Art.-Nr.</v>
      </c>
    </row>
    <row r="98" spans="1:12" x14ac:dyDescent="0.3">
      <c r="A98" s="517"/>
      <c r="B98" s="518" t="str">
        <f>Language!F201&amp;"*"</f>
        <v>Schiebegriff fest*</v>
      </c>
      <c r="C98" s="567">
        <f>Weights_X!D158</f>
        <v>145</v>
      </c>
      <c r="D98" s="512"/>
      <c r="E98" s="511" t="str">
        <f>Language!F209&amp;"*"</f>
        <v>Gehäuse*</v>
      </c>
      <c r="F98" s="567">
        <f>Weights_X!D180</f>
        <v>125</v>
      </c>
      <c r="G98" s="615" t="str">
        <f>Language!F214</f>
        <v>Rohrschutz vorne (Rahmen)</v>
      </c>
      <c r="H98" s="615"/>
      <c r="I98" s="567">
        <f>Weights_X!D183</f>
        <v>125</v>
      </c>
      <c r="J98" s="519" t="str">
        <f>Weights_X!I183</f>
        <v/>
      </c>
    </row>
    <row r="99" spans="1:12" x14ac:dyDescent="0.3">
      <c r="B99" s="520"/>
      <c r="C99" s="521" t="str">
        <f>Language!F44</f>
        <v>Art.-Nr.</v>
      </c>
      <c r="E99" s="496" t="str">
        <f>Language!F44</f>
        <v>Art.-Nr.</v>
      </c>
      <c r="F99" s="519" t="str">
        <f>Weights_X!I180</f>
        <v/>
      </c>
      <c r="G99" s="615"/>
      <c r="H99" s="615"/>
      <c r="I99" s="1"/>
      <c r="J99" s="486"/>
      <c r="L99"/>
    </row>
    <row r="100" spans="1:12" x14ac:dyDescent="0.3">
      <c r="B100" s="453"/>
      <c r="C100" s="519">
        <f>Weights_X!E160</f>
        <v>0</v>
      </c>
      <c r="E100" s="34"/>
      <c r="F100" s="522"/>
      <c r="G100" s="614" t="str">
        <f>Language!F216</f>
        <v xml:space="preserve">   Rohrschutz hinten (Rückenlehne)</v>
      </c>
      <c r="H100" s="614"/>
      <c r="I100" s="567">
        <f>Weights_X!D184</f>
        <v>63</v>
      </c>
      <c r="J100" s="519" t="str">
        <f>Weights_X!I184</f>
        <v/>
      </c>
      <c r="L100"/>
    </row>
    <row r="101" spans="1:12" ht="15.6" customHeight="1" x14ac:dyDescent="0.3">
      <c r="B101" s="504" t="str">
        <f>Language!F206</f>
        <v>Schiebegriff klappbar</v>
      </c>
      <c r="C101" s="420" t="str">
        <f>Language!F43</f>
        <v>Löschen</v>
      </c>
      <c r="D101" s="454"/>
      <c r="G101" s="614"/>
      <c r="H101" s="614"/>
    </row>
    <row r="102" spans="1:12" ht="20.399999999999999" x14ac:dyDescent="0.3">
      <c r="B102" s="518" t="str">
        <f>Language!F203&amp;"*"</f>
        <v>Schiebegriff klappbar*</v>
      </c>
      <c r="C102" s="567">
        <f>Weights_X!D159</f>
        <v>225</v>
      </c>
      <c r="F102" s="444"/>
      <c r="G102" s="523"/>
    </row>
    <row r="103" spans="1:12" x14ac:dyDescent="0.3">
      <c r="B103" s="524"/>
      <c r="C103" s="525"/>
      <c r="E103" s="511" t="str">
        <f>Language!F210&amp;"*"</f>
        <v>Rückseite*</v>
      </c>
      <c r="F103" s="567">
        <f>Weights_X!D181</f>
        <v>35</v>
      </c>
      <c r="G103" s="432"/>
      <c r="I103" s="432"/>
      <c r="J103" s="374"/>
      <c r="K103" s="374"/>
    </row>
    <row r="104" spans="1:12" x14ac:dyDescent="0.3">
      <c r="B104" s="454"/>
      <c r="C104" s="522"/>
      <c r="E104" s="513" t="str">
        <f>Language!F44</f>
        <v>Art.-Nr.</v>
      </c>
      <c r="F104" s="519" t="str">
        <f>Weights_X!I181</f>
        <v/>
      </c>
      <c r="H104" s="432"/>
      <c r="I104"/>
    </row>
    <row r="105" spans="1:12" x14ac:dyDescent="0.3">
      <c r="B105" s="506" t="str">
        <f>Language!F212</f>
        <v>Kippsicherung</v>
      </c>
      <c r="C105" s="434"/>
      <c r="E105" s="448"/>
      <c r="H105" s="508"/>
    </row>
    <row r="106" spans="1:12" ht="15.6" customHeight="1" x14ac:dyDescent="0.3">
      <c r="B106" s="526" t="str">
        <f>Language!F212&amp;"*"</f>
        <v>Kippsicherung*</v>
      </c>
      <c r="C106" s="567">
        <f>Weights_X!D156</f>
        <v>287</v>
      </c>
      <c r="E106" s="362" t="str">
        <f>Language!F240</f>
        <v>FreeWheel</v>
      </c>
      <c r="F106" s="567">
        <f>Weights_X!D186</f>
        <v>1190</v>
      </c>
      <c r="G106" s="496" t="str">
        <f>Language!F44</f>
        <v>Art.-Nr.</v>
      </c>
      <c r="I106" s="523"/>
    </row>
    <row r="107" spans="1:12" x14ac:dyDescent="0.3">
      <c r="B107" s="527"/>
      <c r="C107" s="519" t="str">
        <f>Weights_X!K161</f>
        <v/>
      </c>
      <c r="E107" s="343" t="s">
        <v>2561</v>
      </c>
      <c r="F107" s="374"/>
      <c r="G107" s="528" t="str">
        <f>Weights_X!I186</f>
        <v/>
      </c>
      <c r="H107" s="486"/>
    </row>
    <row r="108" spans="1:12" x14ac:dyDescent="0.3">
      <c r="B108" s="506" t="str">
        <f>Language!F237</f>
        <v>reTyre</v>
      </c>
      <c r="C108" s="529"/>
      <c r="E108" s="530"/>
      <c r="I108" s="531"/>
    </row>
    <row r="109" spans="1:12" x14ac:dyDescent="0.3">
      <c r="A109" s="532" t="str">
        <f>Language!F237&amp;"*"</f>
        <v>reTyre*</v>
      </c>
      <c r="B109" s="362"/>
      <c r="C109" s="567">
        <v>250</v>
      </c>
      <c r="E109" s="533" t="str">
        <f>Language!F241</f>
        <v>Art.-Nr. für Freewheel entsprechend der Höhe der Fußstütze</v>
      </c>
      <c r="F109" s="534"/>
      <c r="I109" s="535"/>
    </row>
    <row r="110" spans="1:12" ht="15.6" x14ac:dyDescent="0.3">
      <c r="A110" s="471"/>
      <c r="B110" s="521"/>
      <c r="C110" s="536" t="str">
        <f>Weights_X!E138</f>
        <v/>
      </c>
      <c r="E110" s="616" t="str">
        <f>Language!F242</f>
        <v>Weitere Informationen über Freewheel auf der Homepage</v>
      </c>
      <c r="F110" s="616"/>
      <c r="G110" s="616"/>
      <c r="I110" s="535"/>
    </row>
    <row r="111" spans="1:12" ht="24.6" x14ac:dyDescent="0.55000000000000004">
      <c r="C111" s="501" t="s">
        <v>22</v>
      </c>
      <c r="H111" s="448"/>
      <c r="I111" s="535"/>
    </row>
    <row r="112" spans="1:12" x14ac:dyDescent="0.3">
      <c r="A112" s="599"/>
      <c r="B112" s="599"/>
      <c r="C112" s="599"/>
      <c r="D112" s="599"/>
      <c r="E112" s="599"/>
      <c r="F112" s="599"/>
      <c r="G112" s="599"/>
      <c r="H112" s="599"/>
      <c r="I112" s="599"/>
      <c r="J112" s="599"/>
    </row>
    <row r="113" spans="1:12" x14ac:dyDescent="0.3">
      <c r="C113" s="374"/>
      <c r="E113" s="613"/>
      <c r="F113" s="613"/>
    </row>
    <row r="114" spans="1:12" ht="15.6" x14ac:dyDescent="0.3">
      <c r="A114" s="537" t="str">
        <f>Language!F247</f>
        <v>Einstellungen</v>
      </c>
      <c r="B114" s="537"/>
      <c r="C114" s="538"/>
      <c r="D114" s="21"/>
      <c r="E114" s="21"/>
      <c r="F114" s="21"/>
      <c r="G114" s="21"/>
      <c r="H114" s="21"/>
      <c r="I114" s="503"/>
      <c r="J114" s="21"/>
    </row>
    <row r="116" spans="1:12" ht="15.6" x14ac:dyDescent="0.3">
      <c r="B116" s="444" t="str">
        <f>Language!F248</f>
        <v>Rückenlehnenwinkel</v>
      </c>
      <c r="F116" s="539"/>
      <c r="G116" s="444" t="str">
        <f>Language!F255</f>
        <v>Fußstützenhöhe</v>
      </c>
      <c r="H116" s="540"/>
      <c r="I116" s="541"/>
      <c r="J116" s="541"/>
      <c r="K116" s="541"/>
    </row>
    <row r="117" spans="1:12" x14ac:dyDescent="0.3">
      <c r="B117" s="374" t="str">
        <f>Language!F249</f>
        <v>Gewünschten Rückenlehnenwinkel (A) angeben.</v>
      </c>
      <c r="C117" s="374"/>
      <c r="D117" s="374"/>
      <c r="F117" s="444"/>
      <c r="G117" s="374" t="str">
        <f>Language!F257</f>
        <v>Gewünschte Fußstützenhöhe (A) angeben.</v>
      </c>
      <c r="H117" s="374"/>
    </row>
    <row r="118" spans="1:12" x14ac:dyDescent="0.3">
      <c r="B118" s="374" t="str">
        <f>Language!F250</f>
        <v>Standard = 15 mm</v>
      </c>
      <c r="C118" s="374"/>
      <c r="D118" s="374"/>
      <c r="F118" s="444"/>
      <c r="H118" s="374"/>
    </row>
    <row r="119" spans="1:12" x14ac:dyDescent="0.3">
      <c r="B119" s="2" t="s">
        <v>26</v>
      </c>
      <c r="C119" s="18">
        <v>15</v>
      </c>
      <c r="D119" t="s">
        <v>27</v>
      </c>
      <c r="F119" s="2" t="s">
        <v>26</v>
      </c>
      <c r="G119" s="18"/>
      <c r="H119" s="5" t="s">
        <v>27</v>
      </c>
    </row>
    <row r="121" spans="1:12" ht="16.5" customHeight="1" x14ac:dyDescent="0.3"/>
    <row r="122" spans="1:12" x14ac:dyDescent="0.3">
      <c r="A122" s="542" t="str">
        <f>Language!F261</f>
        <v>Extra</v>
      </c>
      <c r="B122" s="600"/>
      <c r="C122" s="601">
        <v>1</v>
      </c>
      <c r="D122" s="601"/>
      <c r="E122" s="601"/>
      <c r="F122" s="601"/>
      <c r="G122" s="601"/>
      <c r="H122" s="601"/>
      <c r="I122" s="602"/>
    </row>
    <row r="123" spans="1:12" x14ac:dyDescent="0.3">
      <c r="B123" s="603"/>
      <c r="C123" s="604"/>
      <c r="D123" s="604"/>
      <c r="E123" s="604"/>
      <c r="F123" s="604"/>
      <c r="G123" s="604"/>
      <c r="H123" s="604"/>
      <c r="I123" s="605"/>
    </row>
    <row r="124" spans="1:12" x14ac:dyDescent="0.3">
      <c r="B124" s="603"/>
      <c r="C124" s="604"/>
      <c r="D124" s="604"/>
      <c r="E124" s="604"/>
      <c r="F124" s="604"/>
      <c r="G124" s="604"/>
      <c r="H124" s="604"/>
      <c r="I124" s="605"/>
    </row>
    <row r="125" spans="1:12" x14ac:dyDescent="0.3">
      <c r="B125" s="603"/>
      <c r="C125" s="604"/>
      <c r="D125" s="604"/>
      <c r="E125" s="604"/>
      <c r="F125" s="604"/>
      <c r="G125" s="604"/>
      <c r="H125" s="604"/>
      <c r="I125" s="605"/>
      <c r="L125" s="22"/>
    </row>
    <row r="126" spans="1:12" x14ac:dyDescent="0.3">
      <c r="B126" s="603"/>
      <c r="C126" s="604"/>
      <c r="D126" s="604"/>
      <c r="E126" s="604"/>
      <c r="F126" s="604"/>
      <c r="G126" s="604"/>
      <c r="H126" s="604"/>
      <c r="I126" s="605"/>
      <c r="K126" s="428"/>
      <c r="L126" s="22"/>
    </row>
    <row r="127" spans="1:12" x14ac:dyDescent="0.3">
      <c r="B127" s="603"/>
      <c r="C127" s="604"/>
      <c r="D127" s="604"/>
      <c r="E127" s="604"/>
      <c r="F127" s="604"/>
      <c r="G127" s="604"/>
      <c r="H127" s="604"/>
      <c r="I127" s="605"/>
      <c r="K127" s="428"/>
      <c r="L127" s="22"/>
    </row>
    <row r="128" spans="1:12" x14ac:dyDescent="0.3">
      <c r="B128" s="606"/>
      <c r="C128" s="607"/>
      <c r="D128" s="607"/>
      <c r="E128" s="607"/>
      <c r="F128" s="607"/>
      <c r="G128" s="607"/>
      <c r="H128" s="607"/>
      <c r="I128" s="608"/>
      <c r="K128" s="428"/>
      <c r="L128" s="22"/>
    </row>
    <row r="129" spans="1:12" x14ac:dyDescent="0.3">
      <c r="A129" s="610" t="s">
        <v>11691</v>
      </c>
      <c r="B129" s="610"/>
      <c r="C129" s="610"/>
      <c r="D129" s="610"/>
      <c r="E129" s="610"/>
      <c r="F129" s="610"/>
      <c r="G129" s="610"/>
      <c r="H129" s="610"/>
      <c r="I129" s="610"/>
      <c r="J129" s="610"/>
      <c r="K129" s="428"/>
      <c r="L129" s="22"/>
    </row>
    <row r="130" spans="1:12" x14ac:dyDescent="0.3">
      <c r="A130" s="16"/>
      <c r="B130" s="15"/>
      <c r="C130" s="15"/>
      <c r="D130" s="15"/>
      <c r="E130" s="15"/>
      <c r="F130" s="15"/>
      <c r="G130" s="15"/>
      <c r="H130" s="15"/>
      <c r="I130" s="27"/>
      <c r="J130" s="15"/>
      <c r="K130" s="428"/>
      <c r="L130" s="22"/>
    </row>
    <row r="131" spans="1:12" x14ac:dyDescent="0.3">
      <c r="A131" s="22"/>
      <c r="B131" s="22"/>
      <c r="H131" s="15"/>
      <c r="I131"/>
      <c r="K131"/>
      <c r="L131"/>
    </row>
    <row r="132" spans="1:12" x14ac:dyDescent="0.3">
      <c r="A132" s="22"/>
      <c r="B132" s="22"/>
      <c r="H132" s="15"/>
      <c r="I132"/>
      <c r="K132"/>
      <c r="L132"/>
    </row>
    <row r="133" spans="1:12" x14ac:dyDescent="0.3">
      <c r="A133" s="22"/>
      <c r="B133" s="22"/>
      <c r="H133" s="15"/>
      <c r="I133"/>
      <c r="K133"/>
      <c r="L133"/>
    </row>
    <row r="134" spans="1:12" x14ac:dyDescent="0.3">
      <c r="H134" s="15"/>
    </row>
    <row r="135" spans="1:12" x14ac:dyDescent="0.3">
      <c r="H135" s="15"/>
    </row>
    <row r="136" spans="1:12" x14ac:dyDescent="0.3">
      <c r="H136" s="15"/>
    </row>
    <row r="137" spans="1:12" x14ac:dyDescent="0.3">
      <c r="H137" s="15"/>
    </row>
    <row r="138" spans="1:12" x14ac:dyDescent="0.3">
      <c r="H138" s="15"/>
    </row>
    <row r="139" spans="1:12" x14ac:dyDescent="0.3">
      <c r="H139" s="15"/>
    </row>
    <row r="140" spans="1:12" x14ac:dyDescent="0.3">
      <c r="H140" s="15"/>
    </row>
    <row r="141" spans="1:12" x14ac:dyDescent="0.3">
      <c r="H141" s="15"/>
    </row>
    <row r="142" spans="1:12" x14ac:dyDescent="0.3">
      <c r="H142" s="15"/>
    </row>
    <row r="143" spans="1:12" x14ac:dyDescent="0.3">
      <c r="H143" s="15"/>
    </row>
    <row r="144" spans="1:12" x14ac:dyDescent="0.3">
      <c r="H144" s="15"/>
    </row>
  </sheetData>
  <sheetProtection algorithmName="SHA-512" hashValue="t/QLbWU1d2pq0RGzJCrSusxVIh4DYxDtHiF4dEHWxRr9csfG3+Z5f+j/29eDbfapm9xvH102yXzedvyo2s/uEw==" saltValue="uyI6oYAzpPNZh3InRaKhLQ==" spinCount="100000" sheet="1" objects="1" selectLockedCells="1"/>
  <protectedRanges>
    <protectedRange sqref="C119 G119 E107 B5:D7 F5:G6" name="Range1"/>
  </protectedRanges>
  <mergeCells count="44">
    <mergeCell ref="A86:J86"/>
    <mergeCell ref="B122:I128"/>
    <mergeCell ref="I93:J93"/>
    <mergeCell ref="A129:J129"/>
    <mergeCell ref="A88:B88"/>
    <mergeCell ref="A90:C90"/>
    <mergeCell ref="A112:J112"/>
    <mergeCell ref="E113:F113"/>
    <mergeCell ref="I92:J92"/>
    <mergeCell ref="G100:H101"/>
    <mergeCell ref="G98:H99"/>
    <mergeCell ref="E110:G110"/>
    <mergeCell ref="E46:J46"/>
    <mergeCell ref="H56:I56"/>
    <mergeCell ref="E91:E92"/>
    <mergeCell ref="B15:C15"/>
    <mergeCell ref="B57:C57"/>
    <mergeCell ref="H51:J51"/>
    <mergeCell ref="E45:J45"/>
    <mergeCell ref="F32:I32"/>
    <mergeCell ref="E30:J30"/>
    <mergeCell ref="E31:J31"/>
    <mergeCell ref="H52:J52"/>
    <mergeCell ref="H66:I66"/>
    <mergeCell ref="D68:E68"/>
    <mergeCell ref="D70:E70"/>
    <mergeCell ref="D90:E90"/>
    <mergeCell ref="G90:H90"/>
    <mergeCell ref="B2:G2"/>
    <mergeCell ref="B5:D5"/>
    <mergeCell ref="F5:G5"/>
    <mergeCell ref="B6:D6"/>
    <mergeCell ref="D23:E23"/>
    <mergeCell ref="G3:J3"/>
    <mergeCell ref="H5:J5"/>
    <mergeCell ref="H6:J6"/>
    <mergeCell ref="H7:J7"/>
    <mergeCell ref="F6:G6"/>
    <mergeCell ref="B7:D7"/>
    <mergeCell ref="H8:J8"/>
    <mergeCell ref="H9:J9"/>
    <mergeCell ref="A10:J10"/>
    <mergeCell ref="A11:J11"/>
    <mergeCell ref="A12:J12"/>
  </mergeCells>
  <pageMargins left="0.7" right="0.7" top="0.75" bottom="0.75" header="0.3" footer="0.3"/>
  <pageSetup paperSize="9" scale="70" fitToHeight="0" orientation="portrait" horizontalDpi="300" verticalDpi="300" r:id="rId1"/>
  <headerFooter>
    <oddFooter>&amp;LPermobil AG - Industriestrasse 4 - 6055 Alpnach Dorf&amp;Ccustomer_support_ch@permobil.ch&amp;R&amp;P</oddFooter>
  </headerFooter>
  <rowBreaks count="1" manualBreakCount="1">
    <brk id="71" max="16383" man="1"/>
  </rowBreaks>
  <ignoredErrors>
    <ignoredError sqref="C17 C23 C95 D104 C38 D103 J10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5292" r:id="rId4" name="Option Button 172">
              <controlPr locked="0" defaultSize="0" autoFill="0" autoLine="0" autoPict="0">
                <anchor moveWithCells="1">
                  <from>
                    <xdr:col>3</xdr:col>
                    <xdr:colOff>640080</xdr:colOff>
                    <xdr:row>19</xdr:row>
                    <xdr:rowOff>190500</xdr:rowOff>
                  </from>
                  <to>
                    <xdr:col>4</xdr:col>
                    <xdr:colOff>182880</xdr:colOff>
                    <xdr:row>21</xdr:row>
                    <xdr:rowOff>30480</xdr:rowOff>
                  </to>
                </anchor>
              </controlPr>
            </control>
          </mc:Choice>
        </mc:AlternateContent>
        <mc:AlternateContent xmlns:mc="http://schemas.openxmlformats.org/markup-compatibility/2006">
          <mc:Choice Requires="x14">
            <control shapeId="5293" r:id="rId5" name="Option Button 173">
              <controlPr locked="0" defaultSize="0" autoFill="0" autoLine="0" autoPict="0">
                <anchor moveWithCells="1">
                  <from>
                    <xdr:col>4</xdr:col>
                    <xdr:colOff>640080</xdr:colOff>
                    <xdr:row>19</xdr:row>
                    <xdr:rowOff>182880</xdr:rowOff>
                  </from>
                  <to>
                    <xdr:col>5</xdr:col>
                    <xdr:colOff>0</xdr:colOff>
                    <xdr:row>21</xdr:row>
                    <xdr:rowOff>15240</xdr:rowOff>
                  </to>
                </anchor>
              </controlPr>
            </control>
          </mc:Choice>
        </mc:AlternateContent>
        <mc:AlternateContent xmlns:mc="http://schemas.openxmlformats.org/markup-compatibility/2006">
          <mc:Choice Requires="x14">
            <control shapeId="5294" r:id="rId6" name="Option Button 174">
              <controlPr locked="0" defaultSize="0" autoFill="0" autoLine="0" autoPict="0">
                <anchor moveWithCells="1">
                  <from>
                    <xdr:col>6</xdr:col>
                    <xdr:colOff>624840</xdr:colOff>
                    <xdr:row>19</xdr:row>
                    <xdr:rowOff>182880</xdr:rowOff>
                  </from>
                  <to>
                    <xdr:col>7</xdr:col>
                    <xdr:colOff>182880</xdr:colOff>
                    <xdr:row>21</xdr:row>
                    <xdr:rowOff>30480</xdr:rowOff>
                  </to>
                </anchor>
              </controlPr>
            </control>
          </mc:Choice>
        </mc:AlternateContent>
        <mc:AlternateContent xmlns:mc="http://schemas.openxmlformats.org/markup-compatibility/2006">
          <mc:Choice Requires="x14">
            <control shapeId="5304" r:id="rId7" name="Group Box 184">
              <controlPr defaultSize="0" autoFill="0" autoPict="0">
                <anchor moveWithCells="1">
                  <from>
                    <xdr:col>0</xdr:col>
                    <xdr:colOff>373380</xdr:colOff>
                    <xdr:row>33</xdr:row>
                    <xdr:rowOff>76200</xdr:rowOff>
                  </from>
                  <to>
                    <xdr:col>8</xdr:col>
                    <xdr:colOff>160020</xdr:colOff>
                    <xdr:row>38</xdr:row>
                    <xdr:rowOff>129540</xdr:rowOff>
                  </to>
                </anchor>
              </controlPr>
            </control>
          </mc:Choice>
        </mc:AlternateContent>
        <mc:AlternateContent xmlns:mc="http://schemas.openxmlformats.org/markup-compatibility/2006">
          <mc:Choice Requires="x14">
            <control shapeId="5306" r:id="rId8" name="Option Button 186">
              <controlPr locked="0" defaultSize="0" autoFill="0" autoLine="0" autoPict="0">
                <anchor moveWithCells="1">
                  <from>
                    <xdr:col>1</xdr:col>
                    <xdr:colOff>533400</xdr:colOff>
                    <xdr:row>33</xdr:row>
                    <xdr:rowOff>182880</xdr:rowOff>
                  </from>
                  <to>
                    <xdr:col>2</xdr:col>
                    <xdr:colOff>7620</xdr:colOff>
                    <xdr:row>35</xdr:row>
                    <xdr:rowOff>30480</xdr:rowOff>
                  </to>
                </anchor>
              </controlPr>
            </control>
          </mc:Choice>
        </mc:AlternateContent>
        <mc:AlternateContent xmlns:mc="http://schemas.openxmlformats.org/markup-compatibility/2006">
          <mc:Choice Requires="x14">
            <control shapeId="5307" r:id="rId9" name="Option Button 187">
              <controlPr locked="0" defaultSize="0" autoFill="0" autoLine="0" autoPict="0">
                <anchor moveWithCells="1">
                  <from>
                    <xdr:col>2</xdr:col>
                    <xdr:colOff>662940</xdr:colOff>
                    <xdr:row>33</xdr:row>
                    <xdr:rowOff>182880</xdr:rowOff>
                  </from>
                  <to>
                    <xdr:col>3</xdr:col>
                    <xdr:colOff>30480</xdr:colOff>
                    <xdr:row>35</xdr:row>
                    <xdr:rowOff>22860</xdr:rowOff>
                  </to>
                </anchor>
              </controlPr>
            </control>
          </mc:Choice>
        </mc:AlternateContent>
        <mc:AlternateContent xmlns:mc="http://schemas.openxmlformats.org/markup-compatibility/2006">
          <mc:Choice Requires="x14">
            <control shapeId="5308" r:id="rId10" name="Option Button 188">
              <controlPr locked="0" defaultSize="0" autoFill="0" autoLine="0" autoPict="0">
                <anchor moveWithCells="1">
                  <from>
                    <xdr:col>3</xdr:col>
                    <xdr:colOff>548640</xdr:colOff>
                    <xdr:row>33</xdr:row>
                    <xdr:rowOff>175260</xdr:rowOff>
                  </from>
                  <to>
                    <xdr:col>4</xdr:col>
                    <xdr:colOff>129540</xdr:colOff>
                    <xdr:row>35</xdr:row>
                    <xdr:rowOff>15240</xdr:rowOff>
                  </to>
                </anchor>
              </controlPr>
            </control>
          </mc:Choice>
        </mc:AlternateContent>
        <mc:AlternateContent xmlns:mc="http://schemas.openxmlformats.org/markup-compatibility/2006">
          <mc:Choice Requires="x14">
            <control shapeId="5309" r:id="rId11" name="Option Button 189">
              <controlPr locked="0" defaultSize="0" autoFill="0" autoLine="0" autoPict="0">
                <anchor moveWithCells="1">
                  <from>
                    <xdr:col>4</xdr:col>
                    <xdr:colOff>640080</xdr:colOff>
                    <xdr:row>33</xdr:row>
                    <xdr:rowOff>175260</xdr:rowOff>
                  </from>
                  <to>
                    <xdr:col>5</xdr:col>
                    <xdr:colOff>7620</xdr:colOff>
                    <xdr:row>35</xdr:row>
                    <xdr:rowOff>15240</xdr:rowOff>
                  </to>
                </anchor>
              </controlPr>
            </control>
          </mc:Choice>
        </mc:AlternateContent>
        <mc:AlternateContent xmlns:mc="http://schemas.openxmlformats.org/markup-compatibility/2006">
          <mc:Choice Requires="x14">
            <control shapeId="5310" r:id="rId12" name="Option Button 190">
              <controlPr locked="0" defaultSize="0" autoFill="0" autoLine="0" autoPict="0">
                <anchor moveWithCells="1">
                  <from>
                    <xdr:col>5</xdr:col>
                    <xdr:colOff>556260</xdr:colOff>
                    <xdr:row>33</xdr:row>
                    <xdr:rowOff>182880</xdr:rowOff>
                  </from>
                  <to>
                    <xdr:col>5</xdr:col>
                    <xdr:colOff>800100</xdr:colOff>
                    <xdr:row>35</xdr:row>
                    <xdr:rowOff>15240</xdr:rowOff>
                  </to>
                </anchor>
              </controlPr>
            </control>
          </mc:Choice>
        </mc:AlternateContent>
        <mc:AlternateContent xmlns:mc="http://schemas.openxmlformats.org/markup-compatibility/2006">
          <mc:Choice Requires="x14">
            <control shapeId="5311" r:id="rId13" name="Option Button 191">
              <controlPr locked="0" defaultSize="0" autoFill="0" autoLine="0" autoPict="0">
                <anchor moveWithCells="1">
                  <from>
                    <xdr:col>6</xdr:col>
                    <xdr:colOff>548640</xdr:colOff>
                    <xdr:row>33</xdr:row>
                    <xdr:rowOff>182880</xdr:rowOff>
                  </from>
                  <to>
                    <xdr:col>7</xdr:col>
                    <xdr:colOff>91440</xdr:colOff>
                    <xdr:row>35</xdr:row>
                    <xdr:rowOff>15240</xdr:rowOff>
                  </to>
                </anchor>
              </controlPr>
            </control>
          </mc:Choice>
        </mc:AlternateContent>
        <mc:AlternateContent xmlns:mc="http://schemas.openxmlformats.org/markup-compatibility/2006">
          <mc:Choice Requires="x14">
            <control shapeId="5312" r:id="rId14" name="Group Box 192">
              <controlPr defaultSize="0" autoFill="0" autoPict="0">
                <anchor moveWithCells="1">
                  <from>
                    <xdr:col>0</xdr:col>
                    <xdr:colOff>449580</xdr:colOff>
                    <xdr:row>25</xdr:row>
                    <xdr:rowOff>182880</xdr:rowOff>
                  </from>
                  <to>
                    <xdr:col>8</xdr:col>
                    <xdr:colOff>213360</xdr:colOff>
                    <xdr:row>31</xdr:row>
                    <xdr:rowOff>129540</xdr:rowOff>
                  </to>
                </anchor>
              </controlPr>
            </control>
          </mc:Choice>
        </mc:AlternateContent>
        <mc:AlternateContent xmlns:mc="http://schemas.openxmlformats.org/markup-compatibility/2006">
          <mc:Choice Requires="x14">
            <control shapeId="5316" r:id="rId15" name="Group Box 196">
              <controlPr defaultSize="0" autoFill="0" autoPict="0">
                <anchor moveWithCells="1">
                  <from>
                    <xdr:col>0</xdr:col>
                    <xdr:colOff>335280</xdr:colOff>
                    <xdr:row>55</xdr:row>
                    <xdr:rowOff>0</xdr:rowOff>
                  </from>
                  <to>
                    <xdr:col>8</xdr:col>
                    <xdr:colOff>175260</xdr:colOff>
                    <xdr:row>66</xdr:row>
                    <xdr:rowOff>68580</xdr:rowOff>
                  </to>
                </anchor>
              </controlPr>
            </control>
          </mc:Choice>
        </mc:AlternateContent>
        <mc:AlternateContent xmlns:mc="http://schemas.openxmlformats.org/markup-compatibility/2006">
          <mc:Choice Requires="x14">
            <control shapeId="5317" r:id="rId16" name="Option Button 197">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318" r:id="rId17" name="Option Button 198">
              <controlPr defaultSize="0" autoFill="0" autoLine="0" autoPict="0">
                <anchor moveWithCells="1">
                  <from>
                    <xdr:col>3</xdr:col>
                    <xdr:colOff>624840</xdr:colOff>
                    <xdr:row>56</xdr:row>
                    <xdr:rowOff>182880</xdr:rowOff>
                  </from>
                  <to>
                    <xdr:col>4</xdr:col>
                    <xdr:colOff>205740</xdr:colOff>
                    <xdr:row>58</xdr:row>
                    <xdr:rowOff>0</xdr:rowOff>
                  </to>
                </anchor>
              </controlPr>
            </control>
          </mc:Choice>
        </mc:AlternateContent>
        <mc:AlternateContent xmlns:mc="http://schemas.openxmlformats.org/markup-compatibility/2006">
          <mc:Choice Requires="x14">
            <control shapeId="5319" r:id="rId18" name="Option Button 199">
              <controlPr defaultSize="0" autoFill="0" autoLine="0" autoPict="0">
                <anchor moveWithCells="1">
                  <from>
                    <xdr:col>3</xdr:col>
                    <xdr:colOff>640080</xdr:colOff>
                    <xdr:row>55</xdr:row>
                    <xdr:rowOff>152400</xdr:rowOff>
                  </from>
                  <to>
                    <xdr:col>4</xdr:col>
                    <xdr:colOff>220980</xdr:colOff>
                    <xdr:row>56</xdr:row>
                    <xdr:rowOff>182880</xdr:rowOff>
                  </to>
                </anchor>
              </controlPr>
            </control>
          </mc:Choice>
        </mc:AlternateContent>
        <mc:AlternateContent xmlns:mc="http://schemas.openxmlformats.org/markup-compatibility/2006">
          <mc:Choice Requires="x14">
            <control shapeId="5320" r:id="rId19" name="Option Button 200">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321" r:id="rId20" name="Option Button 201">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325" r:id="rId21" name="Check Box 205">
              <controlPr defaultSize="0" autoFill="0" autoLine="0" autoPict="0">
                <anchor moveWithCells="1">
                  <from>
                    <xdr:col>3</xdr:col>
                    <xdr:colOff>647700</xdr:colOff>
                    <xdr:row>58</xdr:row>
                    <xdr:rowOff>152400</xdr:rowOff>
                  </from>
                  <to>
                    <xdr:col>4</xdr:col>
                    <xdr:colOff>220980</xdr:colOff>
                    <xdr:row>60</xdr:row>
                    <xdr:rowOff>15240</xdr:rowOff>
                  </to>
                </anchor>
              </controlPr>
            </control>
          </mc:Choice>
        </mc:AlternateContent>
        <mc:AlternateContent xmlns:mc="http://schemas.openxmlformats.org/markup-compatibility/2006">
          <mc:Choice Requires="x14">
            <control shapeId="5326" r:id="rId22" name="Group Box 206">
              <controlPr defaultSize="0" autoFill="0" autoPict="0">
                <anchor moveWithCells="1">
                  <from>
                    <xdr:col>0</xdr:col>
                    <xdr:colOff>320040</xdr:colOff>
                    <xdr:row>65</xdr:row>
                    <xdr:rowOff>0</xdr:rowOff>
                  </from>
                  <to>
                    <xdr:col>8</xdr:col>
                    <xdr:colOff>251460</xdr:colOff>
                    <xdr:row>70</xdr:row>
                    <xdr:rowOff>30480</xdr:rowOff>
                  </to>
                </anchor>
              </controlPr>
            </control>
          </mc:Choice>
        </mc:AlternateContent>
        <mc:AlternateContent xmlns:mc="http://schemas.openxmlformats.org/markup-compatibility/2006">
          <mc:Choice Requires="x14">
            <control shapeId="5327" r:id="rId23" name="Option Button 207">
              <controlPr defaultSize="0" autoFill="0" autoLine="0" autoPict="0">
                <anchor moveWithCells="1">
                  <from>
                    <xdr:col>1</xdr:col>
                    <xdr:colOff>586740</xdr:colOff>
                    <xdr:row>66</xdr:row>
                    <xdr:rowOff>0</xdr:rowOff>
                  </from>
                  <to>
                    <xdr:col>2</xdr:col>
                    <xdr:colOff>15240</xdr:colOff>
                    <xdr:row>67</xdr:row>
                    <xdr:rowOff>53340</xdr:rowOff>
                  </to>
                </anchor>
              </controlPr>
            </control>
          </mc:Choice>
        </mc:AlternateContent>
        <mc:AlternateContent xmlns:mc="http://schemas.openxmlformats.org/markup-compatibility/2006">
          <mc:Choice Requires="x14">
            <control shapeId="5328" r:id="rId24" name="Option Button 208">
              <controlPr defaultSize="0" autoFill="0" autoLine="0" autoPict="0">
                <anchor moveWithCells="1">
                  <from>
                    <xdr:col>1</xdr:col>
                    <xdr:colOff>342900</xdr:colOff>
                    <xdr:row>67</xdr:row>
                    <xdr:rowOff>53340</xdr:rowOff>
                  </from>
                  <to>
                    <xdr:col>1</xdr:col>
                    <xdr:colOff>586740</xdr:colOff>
                    <xdr:row>68</xdr:row>
                    <xdr:rowOff>99060</xdr:rowOff>
                  </to>
                </anchor>
              </controlPr>
            </control>
          </mc:Choice>
        </mc:AlternateContent>
        <mc:AlternateContent xmlns:mc="http://schemas.openxmlformats.org/markup-compatibility/2006">
          <mc:Choice Requires="x14">
            <control shapeId="5333" r:id="rId25" name="Option Button 21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334" r:id="rId26" name="Group Box 214">
              <controlPr defaultSize="0" autoFill="0" autoPict="0">
                <anchor moveWithCells="1">
                  <from>
                    <xdr:col>0</xdr:col>
                    <xdr:colOff>266700</xdr:colOff>
                    <xdr:row>89</xdr:row>
                    <xdr:rowOff>106680</xdr:rowOff>
                  </from>
                  <to>
                    <xdr:col>4</xdr:col>
                    <xdr:colOff>259080</xdr:colOff>
                    <xdr:row>95</xdr:row>
                    <xdr:rowOff>106680</xdr:rowOff>
                  </to>
                </anchor>
              </controlPr>
            </control>
          </mc:Choice>
        </mc:AlternateContent>
        <mc:AlternateContent xmlns:mc="http://schemas.openxmlformats.org/markup-compatibility/2006">
          <mc:Choice Requires="x14">
            <control shapeId="5335" r:id="rId27" name="Option Button 21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337" r:id="rId28" name="Option Button 217">
              <controlPr defaultSize="0" autoFill="0" autoLine="0" autoPict="0">
                <anchor moveWithCells="1">
                  <from>
                    <xdr:col>0</xdr:col>
                    <xdr:colOff>601980</xdr:colOff>
                    <xdr:row>89</xdr:row>
                    <xdr:rowOff>182880</xdr:rowOff>
                  </from>
                  <to>
                    <xdr:col>1</xdr:col>
                    <xdr:colOff>30480</xdr:colOff>
                    <xdr:row>91</xdr:row>
                    <xdr:rowOff>30480</xdr:rowOff>
                  </to>
                </anchor>
              </controlPr>
            </control>
          </mc:Choice>
        </mc:AlternateContent>
        <mc:AlternateContent xmlns:mc="http://schemas.openxmlformats.org/markup-compatibility/2006">
          <mc:Choice Requires="x14">
            <control shapeId="5338" r:id="rId29" name="Option Button 218">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347" r:id="rId30" name="Group Box 227">
              <controlPr defaultSize="0" autoFill="0" autoPict="0">
                <anchor moveWithCells="1">
                  <from>
                    <xdr:col>5</xdr:col>
                    <xdr:colOff>640080</xdr:colOff>
                    <xdr:row>89</xdr:row>
                    <xdr:rowOff>53340</xdr:rowOff>
                  </from>
                  <to>
                    <xdr:col>6</xdr:col>
                    <xdr:colOff>457200</xdr:colOff>
                    <xdr:row>95</xdr:row>
                    <xdr:rowOff>30480</xdr:rowOff>
                  </to>
                </anchor>
              </controlPr>
            </control>
          </mc:Choice>
        </mc:AlternateContent>
        <mc:AlternateContent xmlns:mc="http://schemas.openxmlformats.org/markup-compatibility/2006">
          <mc:Choice Requires="x14">
            <control shapeId="5348" r:id="rId31" name="Group Box 228">
              <controlPr defaultSize="0" autoFill="0" autoPict="0">
                <anchor moveWithCells="1">
                  <from>
                    <xdr:col>8</xdr:col>
                    <xdr:colOff>0</xdr:colOff>
                    <xdr:row>89</xdr:row>
                    <xdr:rowOff>38100</xdr:rowOff>
                  </from>
                  <to>
                    <xdr:col>9</xdr:col>
                    <xdr:colOff>350520</xdr:colOff>
                    <xdr:row>94</xdr:row>
                    <xdr:rowOff>0</xdr:rowOff>
                  </to>
                </anchor>
              </controlPr>
            </control>
          </mc:Choice>
        </mc:AlternateContent>
        <mc:AlternateContent xmlns:mc="http://schemas.openxmlformats.org/markup-compatibility/2006">
          <mc:Choice Requires="x14">
            <control shapeId="5352" r:id="rId32" name="Check Box 232">
              <controlPr defaultSize="0" autoFill="0" autoLine="0" autoPict="0">
                <anchor moveWithCells="1">
                  <from>
                    <xdr:col>6</xdr:col>
                    <xdr:colOff>53340</xdr:colOff>
                    <xdr:row>97</xdr:row>
                    <xdr:rowOff>0</xdr:rowOff>
                  </from>
                  <to>
                    <xdr:col>6</xdr:col>
                    <xdr:colOff>251460</xdr:colOff>
                    <xdr:row>98</xdr:row>
                    <xdr:rowOff>7620</xdr:rowOff>
                  </to>
                </anchor>
              </controlPr>
            </control>
          </mc:Choice>
        </mc:AlternateContent>
        <mc:AlternateContent xmlns:mc="http://schemas.openxmlformats.org/markup-compatibility/2006">
          <mc:Choice Requires="x14">
            <control shapeId="5353" r:id="rId33" name="Check Box 233">
              <controlPr defaultSize="0" autoFill="0" autoLine="0" autoPict="0">
                <anchor moveWithCells="1">
                  <from>
                    <xdr:col>6</xdr:col>
                    <xdr:colOff>68580</xdr:colOff>
                    <xdr:row>98</xdr:row>
                    <xdr:rowOff>152400</xdr:rowOff>
                  </from>
                  <to>
                    <xdr:col>6</xdr:col>
                    <xdr:colOff>327660</xdr:colOff>
                    <xdr:row>100</xdr:row>
                    <xdr:rowOff>0</xdr:rowOff>
                  </to>
                </anchor>
              </controlPr>
            </control>
          </mc:Choice>
        </mc:AlternateContent>
        <mc:AlternateContent xmlns:mc="http://schemas.openxmlformats.org/markup-compatibility/2006">
          <mc:Choice Requires="x14">
            <control shapeId="5362" r:id="rId34" name="Check Box 242">
              <controlPr defaultSize="0" autoFill="0" autoLine="0" autoPict="0">
                <anchor moveWithCells="1">
                  <from>
                    <xdr:col>3</xdr:col>
                    <xdr:colOff>419100</xdr:colOff>
                    <xdr:row>105</xdr:row>
                    <xdr:rowOff>182880</xdr:rowOff>
                  </from>
                  <to>
                    <xdr:col>3</xdr:col>
                    <xdr:colOff>624840</xdr:colOff>
                    <xdr:row>107</xdr:row>
                    <xdr:rowOff>15240</xdr:rowOff>
                  </to>
                </anchor>
              </controlPr>
            </control>
          </mc:Choice>
        </mc:AlternateContent>
        <mc:AlternateContent xmlns:mc="http://schemas.openxmlformats.org/markup-compatibility/2006">
          <mc:Choice Requires="x14">
            <control shapeId="5365" r:id="rId35" name="Option Button 245">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374" r:id="rId36" name="Option Button 25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415" r:id="rId37" name="Option Button 295">
              <controlPr locked="0" defaultSize="0" autoFill="0" autoLine="0" autoPict="0">
                <anchor moveWithCells="1">
                  <from>
                    <xdr:col>1</xdr:col>
                    <xdr:colOff>259080</xdr:colOff>
                    <xdr:row>14</xdr:row>
                    <xdr:rowOff>0</xdr:rowOff>
                  </from>
                  <to>
                    <xdr:col>1</xdr:col>
                    <xdr:colOff>510540</xdr:colOff>
                    <xdr:row>15</xdr:row>
                    <xdr:rowOff>30480</xdr:rowOff>
                  </to>
                </anchor>
              </controlPr>
            </control>
          </mc:Choice>
        </mc:AlternateContent>
        <mc:AlternateContent xmlns:mc="http://schemas.openxmlformats.org/markup-compatibility/2006">
          <mc:Choice Requires="x14">
            <control shapeId="5423" r:id="rId38" name="Option Button 303">
              <controlPr locked="0" defaultSize="0" autoFill="0" autoLine="0" autoPict="0">
                <anchor moveWithCells="1">
                  <from>
                    <xdr:col>7</xdr:col>
                    <xdr:colOff>624840</xdr:colOff>
                    <xdr:row>19</xdr:row>
                    <xdr:rowOff>190500</xdr:rowOff>
                  </from>
                  <to>
                    <xdr:col>7</xdr:col>
                    <xdr:colOff>838200</xdr:colOff>
                    <xdr:row>21</xdr:row>
                    <xdr:rowOff>30480</xdr:rowOff>
                  </to>
                </anchor>
              </controlPr>
            </control>
          </mc:Choice>
        </mc:AlternateContent>
        <mc:AlternateContent xmlns:mc="http://schemas.openxmlformats.org/markup-compatibility/2006">
          <mc:Choice Requires="x14">
            <control shapeId="5424" r:id="rId39" name="Option Button 304">
              <controlPr locked="0" defaultSize="0" autoFill="0" autoLine="0" autoPict="0">
                <anchor moveWithCells="1">
                  <from>
                    <xdr:col>5</xdr:col>
                    <xdr:colOff>624840</xdr:colOff>
                    <xdr:row>19</xdr:row>
                    <xdr:rowOff>190500</xdr:rowOff>
                  </from>
                  <to>
                    <xdr:col>5</xdr:col>
                    <xdr:colOff>853440</xdr:colOff>
                    <xdr:row>21</xdr:row>
                    <xdr:rowOff>30480</xdr:rowOff>
                  </to>
                </anchor>
              </controlPr>
            </control>
          </mc:Choice>
        </mc:AlternateContent>
        <mc:AlternateContent xmlns:mc="http://schemas.openxmlformats.org/markup-compatibility/2006">
          <mc:Choice Requires="x14">
            <control shapeId="5428" r:id="rId40" name="Group Box 308">
              <controlPr defaultSize="0" autoFill="0" autoPict="0">
                <anchor moveWithCells="1">
                  <from>
                    <xdr:col>0</xdr:col>
                    <xdr:colOff>243840</xdr:colOff>
                    <xdr:row>19</xdr:row>
                    <xdr:rowOff>182880</xdr:rowOff>
                  </from>
                  <to>
                    <xdr:col>8</xdr:col>
                    <xdr:colOff>571500</xdr:colOff>
                    <xdr:row>23</xdr:row>
                    <xdr:rowOff>106680</xdr:rowOff>
                  </to>
                </anchor>
              </controlPr>
            </control>
          </mc:Choice>
        </mc:AlternateContent>
        <mc:AlternateContent xmlns:mc="http://schemas.openxmlformats.org/markup-compatibility/2006">
          <mc:Choice Requires="x14">
            <control shapeId="5431" r:id="rId41" name="Option Button 311">
              <controlPr locked="0" defaultSize="0" autoFill="0" autoLine="0" autoPict="0">
                <anchor moveWithCells="1">
                  <from>
                    <xdr:col>1</xdr:col>
                    <xdr:colOff>266700</xdr:colOff>
                    <xdr:row>15</xdr:row>
                    <xdr:rowOff>53340</xdr:rowOff>
                  </from>
                  <to>
                    <xdr:col>1</xdr:col>
                    <xdr:colOff>525780</xdr:colOff>
                    <xdr:row>16</xdr:row>
                    <xdr:rowOff>68580</xdr:rowOff>
                  </to>
                </anchor>
              </controlPr>
            </control>
          </mc:Choice>
        </mc:AlternateContent>
        <mc:AlternateContent xmlns:mc="http://schemas.openxmlformats.org/markup-compatibility/2006">
          <mc:Choice Requires="x14">
            <control shapeId="5432" r:id="rId42" name="Group Box 312">
              <controlPr defaultSize="0" autoFill="0" autoPict="0">
                <anchor moveWithCells="1">
                  <from>
                    <xdr:col>0</xdr:col>
                    <xdr:colOff>167640</xdr:colOff>
                    <xdr:row>13</xdr:row>
                    <xdr:rowOff>106680</xdr:rowOff>
                  </from>
                  <to>
                    <xdr:col>8</xdr:col>
                    <xdr:colOff>571500</xdr:colOff>
                    <xdr:row>17</xdr:row>
                    <xdr:rowOff>129540</xdr:rowOff>
                  </to>
                </anchor>
              </controlPr>
            </control>
          </mc:Choice>
        </mc:AlternateContent>
        <mc:AlternateContent xmlns:mc="http://schemas.openxmlformats.org/markup-compatibility/2006">
          <mc:Choice Requires="x14">
            <control shapeId="5433" r:id="rId43" name="Group Box 313">
              <controlPr defaultSize="0" autoFill="0" autoPict="0">
                <anchor moveWithCells="1">
                  <from>
                    <xdr:col>2</xdr:col>
                    <xdr:colOff>68580</xdr:colOff>
                    <xdr:row>9</xdr:row>
                    <xdr:rowOff>53340</xdr:rowOff>
                  </from>
                  <to>
                    <xdr:col>5</xdr:col>
                    <xdr:colOff>586740</xdr:colOff>
                    <xdr:row>11</xdr:row>
                    <xdr:rowOff>106680</xdr:rowOff>
                  </to>
                </anchor>
              </controlPr>
            </control>
          </mc:Choice>
        </mc:AlternateContent>
        <mc:AlternateContent xmlns:mc="http://schemas.openxmlformats.org/markup-compatibility/2006">
          <mc:Choice Requires="x14">
            <control shapeId="5435" r:id="rId44" name="Option Button 315">
              <controlPr defaultSize="0" autoFill="0" autoLine="0" autoPict="0">
                <anchor moveWithCells="1">
                  <from>
                    <xdr:col>3</xdr:col>
                    <xdr:colOff>563880</xdr:colOff>
                    <xdr:row>49</xdr:row>
                    <xdr:rowOff>182880</xdr:rowOff>
                  </from>
                  <to>
                    <xdr:col>4</xdr:col>
                    <xdr:colOff>152400</xdr:colOff>
                    <xdr:row>51</xdr:row>
                    <xdr:rowOff>30480</xdr:rowOff>
                  </to>
                </anchor>
              </controlPr>
            </control>
          </mc:Choice>
        </mc:AlternateContent>
        <mc:AlternateContent xmlns:mc="http://schemas.openxmlformats.org/markup-compatibility/2006">
          <mc:Choice Requires="x14">
            <control shapeId="5436" r:id="rId45" name="Option Button 316">
              <controlPr defaultSize="0" autoFill="0" autoLine="0" autoPict="0">
                <anchor moveWithCells="1">
                  <from>
                    <xdr:col>4</xdr:col>
                    <xdr:colOff>640080</xdr:colOff>
                    <xdr:row>66</xdr:row>
                    <xdr:rowOff>0</xdr:rowOff>
                  </from>
                  <to>
                    <xdr:col>5</xdr:col>
                    <xdr:colOff>7620</xdr:colOff>
                    <xdr:row>67</xdr:row>
                    <xdr:rowOff>68580</xdr:rowOff>
                  </to>
                </anchor>
              </controlPr>
            </control>
          </mc:Choice>
        </mc:AlternateContent>
        <mc:AlternateContent xmlns:mc="http://schemas.openxmlformats.org/markup-compatibility/2006">
          <mc:Choice Requires="x14">
            <control shapeId="5437" r:id="rId46" name="Option Button 317">
              <controlPr defaultSize="0" autoFill="0" autoLine="0" autoPict="0">
                <anchor moveWithCells="1">
                  <from>
                    <xdr:col>0</xdr:col>
                    <xdr:colOff>601980</xdr:colOff>
                    <xdr:row>90</xdr:row>
                    <xdr:rowOff>182880</xdr:rowOff>
                  </from>
                  <to>
                    <xdr:col>1</xdr:col>
                    <xdr:colOff>30480</xdr:colOff>
                    <xdr:row>92</xdr:row>
                    <xdr:rowOff>38100</xdr:rowOff>
                  </to>
                </anchor>
              </controlPr>
            </control>
          </mc:Choice>
        </mc:AlternateContent>
        <mc:AlternateContent xmlns:mc="http://schemas.openxmlformats.org/markup-compatibility/2006">
          <mc:Choice Requires="x14">
            <control shapeId="5438" r:id="rId47" name="Option Button 318">
              <controlPr defaultSize="0" autoFill="0" autoLine="0" autoPict="0">
                <anchor moveWithCells="1">
                  <from>
                    <xdr:col>0</xdr:col>
                    <xdr:colOff>601980</xdr:colOff>
                    <xdr:row>92</xdr:row>
                    <xdr:rowOff>30480</xdr:rowOff>
                  </from>
                  <to>
                    <xdr:col>1</xdr:col>
                    <xdr:colOff>30480</xdr:colOff>
                    <xdr:row>93</xdr:row>
                    <xdr:rowOff>53340</xdr:rowOff>
                  </to>
                </anchor>
              </controlPr>
            </control>
          </mc:Choice>
        </mc:AlternateContent>
        <mc:AlternateContent xmlns:mc="http://schemas.openxmlformats.org/markup-compatibility/2006">
          <mc:Choice Requires="x14">
            <control shapeId="5441" r:id="rId48" name="Check Box 321">
              <controlPr defaultSize="0" autoFill="0" autoLine="0" autoPict="0">
                <anchor moveWithCells="1">
                  <from>
                    <xdr:col>7</xdr:col>
                    <xdr:colOff>640080</xdr:colOff>
                    <xdr:row>89</xdr:row>
                    <xdr:rowOff>182880</xdr:rowOff>
                  </from>
                  <to>
                    <xdr:col>7</xdr:col>
                    <xdr:colOff>876300</xdr:colOff>
                    <xdr:row>91</xdr:row>
                    <xdr:rowOff>0</xdr:rowOff>
                  </to>
                </anchor>
              </controlPr>
            </control>
          </mc:Choice>
        </mc:AlternateContent>
        <mc:AlternateContent xmlns:mc="http://schemas.openxmlformats.org/markup-compatibility/2006">
          <mc:Choice Requires="x14">
            <control shapeId="5443" r:id="rId49" name="Option Button 323">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444" r:id="rId50" name="Option Button 324">
              <controlPr defaultSize="0" autoFill="0" autoLine="0" autoPict="0">
                <anchor>
                  <from>
                    <xdr:col>0</xdr:col>
                    <xdr:colOff>0</xdr:colOff>
                    <xdr:row>0</xdr:row>
                    <xdr:rowOff>0</xdr:rowOff>
                  </from>
                  <to>
                    <xdr:col>0</xdr:col>
                    <xdr:colOff>0</xdr:colOff>
                    <xdr:row>0</xdr:row>
                    <xdr:rowOff>0</xdr:rowOff>
                  </to>
                </anchor>
              </controlPr>
            </control>
          </mc:Choice>
        </mc:AlternateContent>
        <mc:AlternateContent xmlns:mc="http://schemas.openxmlformats.org/markup-compatibility/2006">
          <mc:Choice Requires="x14">
            <control shapeId="5462" r:id="rId51" name="Option Button 342">
              <controlPr locked="0" defaultSize="0" autoFill="0" autoLine="0" autoPict="0">
                <anchor moveWithCells="1">
                  <from>
                    <xdr:col>1</xdr:col>
                    <xdr:colOff>510540</xdr:colOff>
                    <xdr:row>36</xdr:row>
                    <xdr:rowOff>60960</xdr:rowOff>
                  </from>
                  <to>
                    <xdr:col>1</xdr:col>
                    <xdr:colOff>754380</xdr:colOff>
                    <xdr:row>37</xdr:row>
                    <xdr:rowOff>91440</xdr:rowOff>
                  </to>
                </anchor>
              </controlPr>
            </control>
          </mc:Choice>
        </mc:AlternateContent>
        <mc:AlternateContent xmlns:mc="http://schemas.openxmlformats.org/markup-compatibility/2006">
          <mc:Choice Requires="x14">
            <control shapeId="5470" r:id="rId52" name="Option Button 350">
              <controlPr defaultSize="0" autoFill="0" autoLine="0" autoPict="0">
                <anchor moveWithCells="1">
                  <from>
                    <xdr:col>1</xdr:col>
                    <xdr:colOff>381000</xdr:colOff>
                    <xdr:row>49</xdr:row>
                    <xdr:rowOff>182880</xdr:rowOff>
                  </from>
                  <to>
                    <xdr:col>1</xdr:col>
                    <xdr:colOff>662940</xdr:colOff>
                    <xdr:row>51</xdr:row>
                    <xdr:rowOff>30480</xdr:rowOff>
                  </to>
                </anchor>
              </controlPr>
            </control>
          </mc:Choice>
        </mc:AlternateContent>
        <mc:AlternateContent xmlns:mc="http://schemas.openxmlformats.org/markup-compatibility/2006">
          <mc:Choice Requires="x14">
            <control shapeId="5471" r:id="rId53" name="Option Button 351">
              <controlPr defaultSize="0" autoFill="0" autoLine="0" autoPict="0">
                <anchor moveWithCells="1">
                  <from>
                    <xdr:col>1</xdr:col>
                    <xdr:colOff>381000</xdr:colOff>
                    <xdr:row>51</xdr:row>
                    <xdr:rowOff>68580</xdr:rowOff>
                  </from>
                  <to>
                    <xdr:col>1</xdr:col>
                    <xdr:colOff>662940</xdr:colOff>
                    <xdr:row>52</xdr:row>
                    <xdr:rowOff>99060</xdr:rowOff>
                  </to>
                </anchor>
              </controlPr>
            </control>
          </mc:Choice>
        </mc:AlternateContent>
        <mc:AlternateContent xmlns:mc="http://schemas.openxmlformats.org/markup-compatibility/2006">
          <mc:Choice Requires="x14">
            <control shapeId="5472" r:id="rId54" name="Option Button 352">
              <controlPr defaultSize="0" autoFill="0" autoLine="0" autoPict="0">
                <anchor moveWithCells="1">
                  <from>
                    <xdr:col>1</xdr:col>
                    <xdr:colOff>243840</xdr:colOff>
                    <xdr:row>56</xdr:row>
                    <xdr:rowOff>0</xdr:rowOff>
                  </from>
                  <to>
                    <xdr:col>1</xdr:col>
                    <xdr:colOff>472440</xdr:colOff>
                    <xdr:row>57</xdr:row>
                    <xdr:rowOff>15240</xdr:rowOff>
                  </to>
                </anchor>
              </controlPr>
            </control>
          </mc:Choice>
        </mc:AlternateContent>
        <mc:AlternateContent xmlns:mc="http://schemas.openxmlformats.org/markup-compatibility/2006">
          <mc:Choice Requires="x14">
            <control shapeId="5474" r:id="rId55" name="Option Button 354">
              <controlPr defaultSize="0" autoFill="0" autoLine="0" autoPict="0">
                <anchor moveWithCells="1">
                  <from>
                    <xdr:col>1</xdr:col>
                    <xdr:colOff>152400</xdr:colOff>
                    <xdr:row>59</xdr:row>
                    <xdr:rowOff>0</xdr:rowOff>
                  </from>
                  <to>
                    <xdr:col>1</xdr:col>
                    <xdr:colOff>419100</xdr:colOff>
                    <xdr:row>60</xdr:row>
                    <xdr:rowOff>38100</xdr:rowOff>
                  </to>
                </anchor>
              </controlPr>
            </control>
          </mc:Choice>
        </mc:AlternateContent>
        <mc:AlternateContent xmlns:mc="http://schemas.openxmlformats.org/markup-compatibility/2006">
          <mc:Choice Requires="x14">
            <control shapeId="5477" r:id="rId56" name="Check Box 357">
              <controlPr defaultSize="0" autoFill="0" autoLine="0" autoPict="0">
                <anchor moveWithCells="1">
                  <from>
                    <xdr:col>0</xdr:col>
                    <xdr:colOff>624840</xdr:colOff>
                    <xdr:row>107</xdr:row>
                    <xdr:rowOff>0</xdr:rowOff>
                  </from>
                  <to>
                    <xdr:col>1</xdr:col>
                    <xdr:colOff>30480</xdr:colOff>
                    <xdr:row>108</xdr:row>
                    <xdr:rowOff>22860</xdr:rowOff>
                  </to>
                </anchor>
              </controlPr>
            </control>
          </mc:Choice>
        </mc:AlternateContent>
        <mc:AlternateContent xmlns:mc="http://schemas.openxmlformats.org/markup-compatibility/2006">
          <mc:Choice Requires="x14">
            <control shapeId="5651" r:id="rId57" name="Option Button 531">
              <controlPr locked="0" defaultSize="0" autoFill="0" autoLine="0" autoPict="0">
                <anchor moveWithCells="1">
                  <from>
                    <xdr:col>1</xdr:col>
                    <xdr:colOff>289560</xdr:colOff>
                    <xdr:row>21</xdr:row>
                    <xdr:rowOff>15240</xdr:rowOff>
                  </from>
                  <to>
                    <xdr:col>1</xdr:col>
                    <xdr:colOff>548640</xdr:colOff>
                    <xdr:row>22</xdr:row>
                    <xdr:rowOff>38100</xdr:rowOff>
                  </to>
                </anchor>
              </controlPr>
            </control>
          </mc:Choice>
        </mc:AlternateContent>
        <mc:AlternateContent xmlns:mc="http://schemas.openxmlformats.org/markup-compatibility/2006">
          <mc:Choice Requires="x14">
            <control shapeId="5659" r:id="rId58" name="Option Button 539">
              <controlPr defaultSize="0" autoFill="0" autoLine="0" autoPict="0">
                <anchor moveWithCells="1">
                  <from>
                    <xdr:col>3</xdr:col>
                    <xdr:colOff>472440</xdr:colOff>
                    <xdr:row>89</xdr:row>
                    <xdr:rowOff>182880</xdr:rowOff>
                  </from>
                  <to>
                    <xdr:col>4</xdr:col>
                    <xdr:colOff>30480</xdr:colOff>
                    <xdr:row>91</xdr:row>
                    <xdr:rowOff>30480</xdr:rowOff>
                  </to>
                </anchor>
              </controlPr>
            </control>
          </mc:Choice>
        </mc:AlternateContent>
        <mc:AlternateContent xmlns:mc="http://schemas.openxmlformats.org/markup-compatibility/2006">
          <mc:Choice Requires="x14">
            <control shapeId="5660" r:id="rId59" name="Option Button 540">
              <controlPr defaultSize="0" autoFill="0" autoLine="0" autoPict="0">
                <anchor moveWithCells="1">
                  <from>
                    <xdr:col>0</xdr:col>
                    <xdr:colOff>601980</xdr:colOff>
                    <xdr:row>93</xdr:row>
                    <xdr:rowOff>182880</xdr:rowOff>
                  </from>
                  <to>
                    <xdr:col>1</xdr:col>
                    <xdr:colOff>30480</xdr:colOff>
                    <xdr:row>95</xdr:row>
                    <xdr:rowOff>30480</xdr:rowOff>
                  </to>
                </anchor>
              </controlPr>
            </control>
          </mc:Choice>
        </mc:AlternateContent>
        <mc:AlternateContent xmlns:mc="http://schemas.openxmlformats.org/markup-compatibility/2006">
          <mc:Choice Requires="x14">
            <control shapeId="5676" r:id="rId60" name="Option Button 556">
              <controlPr locked="0" defaultSize="0" autoFill="0" autoLine="0" autoPict="0">
                <anchor moveWithCells="1">
                  <from>
                    <xdr:col>7</xdr:col>
                    <xdr:colOff>777240</xdr:colOff>
                    <xdr:row>33</xdr:row>
                    <xdr:rowOff>167640</xdr:rowOff>
                  </from>
                  <to>
                    <xdr:col>8</xdr:col>
                    <xdr:colOff>106680</xdr:colOff>
                    <xdr:row>35</xdr:row>
                    <xdr:rowOff>0</xdr:rowOff>
                  </to>
                </anchor>
              </controlPr>
            </control>
          </mc:Choice>
        </mc:AlternateContent>
        <mc:AlternateContent xmlns:mc="http://schemas.openxmlformats.org/markup-compatibility/2006">
          <mc:Choice Requires="x14">
            <control shapeId="5677" r:id="rId61" name="Option Button 557">
              <controlPr locked="0" defaultSize="0" autoFill="0" autoLine="0" autoPict="0">
                <anchor moveWithCells="1">
                  <from>
                    <xdr:col>1</xdr:col>
                    <xdr:colOff>548640</xdr:colOff>
                    <xdr:row>35</xdr:row>
                    <xdr:rowOff>15240</xdr:rowOff>
                  </from>
                  <to>
                    <xdr:col>2</xdr:col>
                    <xdr:colOff>7620</xdr:colOff>
                    <xdr:row>36</xdr:row>
                    <xdr:rowOff>38100</xdr:rowOff>
                  </to>
                </anchor>
              </controlPr>
            </control>
          </mc:Choice>
        </mc:AlternateContent>
        <mc:AlternateContent xmlns:mc="http://schemas.openxmlformats.org/markup-compatibility/2006">
          <mc:Choice Requires="x14">
            <control shapeId="5678" r:id="rId62" name="Option Button 558">
              <controlPr locked="0" defaultSize="0" autoFill="0" autoLine="0" autoPict="0">
                <anchor moveWithCells="1">
                  <from>
                    <xdr:col>2</xdr:col>
                    <xdr:colOff>662940</xdr:colOff>
                    <xdr:row>34</xdr:row>
                    <xdr:rowOff>182880</xdr:rowOff>
                  </from>
                  <to>
                    <xdr:col>3</xdr:col>
                    <xdr:colOff>15240</xdr:colOff>
                    <xdr:row>36</xdr:row>
                    <xdr:rowOff>30480</xdr:rowOff>
                  </to>
                </anchor>
              </controlPr>
            </control>
          </mc:Choice>
        </mc:AlternateContent>
        <mc:AlternateContent xmlns:mc="http://schemas.openxmlformats.org/markup-compatibility/2006">
          <mc:Choice Requires="x14">
            <control shapeId="5679" r:id="rId63" name="Option Button 559">
              <controlPr locked="0" defaultSize="0" autoFill="0" autoLine="0" autoPict="0">
                <anchor moveWithCells="1">
                  <from>
                    <xdr:col>3</xdr:col>
                    <xdr:colOff>548640</xdr:colOff>
                    <xdr:row>34</xdr:row>
                    <xdr:rowOff>182880</xdr:rowOff>
                  </from>
                  <to>
                    <xdr:col>4</xdr:col>
                    <xdr:colOff>129540</xdr:colOff>
                    <xdr:row>36</xdr:row>
                    <xdr:rowOff>30480</xdr:rowOff>
                  </to>
                </anchor>
              </controlPr>
            </control>
          </mc:Choice>
        </mc:AlternateContent>
        <mc:AlternateContent xmlns:mc="http://schemas.openxmlformats.org/markup-compatibility/2006">
          <mc:Choice Requires="x14">
            <control shapeId="5680" r:id="rId64" name="Option Button 560">
              <controlPr locked="0" defaultSize="0" autoFill="0" autoLine="0" autoPict="0">
                <anchor moveWithCells="1">
                  <from>
                    <xdr:col>4</xdr:col>
                    <xdr:colOff>647700</xdr:colOff>
                    <xdr:row>34</xdr:row>
                    <xdr:rowOff>182880</xdr:rowOff>
                  </from>
                  <to>
                    <xdr:col>5</xdr:col>
                    <xdr:colOff>0</xdr:colOff>
                    <xdr:row>36</xdr:row>
                    <xdr:rowOff>30480</xdr:rowOff>
                  </to>
                </anchor>
              </controlPr>
            </control>
          </mc:Choice>
        </mc:AlternateContent>
        <mc:AlternateContent xmlns:mc="http://schemas.openxmlformats.org/markup-compatibility/2006">
          <mc:Choice Requires="x14">
            <control shapeId="5681" r:id="rId65" name="Option Button 561">
              <controlPr locked="0" defaultSize="0" autoFill="0" autoLine="0" autoPict="0">
                <anchor moveWithCells="1">
                  <from>
                    <xdr:col>5</xdr:col>
                    <xdr:colOff>563880</xdr:colOff>
                    <xdr:row>34</xdr:row>
                    <xdr:rowOff>182880</xdr:rowOff>
                  </from>
                  <to>
                    <xdr:col>5</xdr:col>
                    <xdr:colOff>807720</xdr:colOff>
                    <xdr:row>36</xdr:row>
                    <xdr:rowOff>15240</xdr:rowOff>
                  </to>
                </anchor>
              </controlPr>
            </control>
          </mc:Choice>
        </mc:AlternateContent>
        <mc:AlternateContent xmlns:mc="http://schemas.openxmlformats.org/markup-compatibility/2006">
          <mc:Choice Requires="x14">
            <control shapeId="5682" r:id="rId66" name="Option Button 562">
              <controlPr locked="0" defaultSize="0" autoFill="0" autoLine="0" autoPict="0">
                <anchor moveWithCells="1">
                  <from>
                    <xdr:col>6</xdr:col>
                    <xdr:colOff>563880</xdr:colOff>
                    <xdr:row>34</xdr:row>
                    <xdr:rowOff>182880</xdr:rowOff>
                  </from>
                  <to>
                    <xdr:col>7</xdr:col>
                    <xdr:colOff>144780</xdr:colOff>
                    <xdr:row>36</xdr:row>
                    <xdr:rowOff>15240</xdr:rowOff>
                  </to>
                </anchor>
              </controlPr>
            </control>
          </mc:Choice>
        </mc:AlternateContent>
        <mc:AlternateContent xmlns:mc="http://schemas.openxmlformats.org/markup-compatibility/2006">
          <mc:Choice Requires="x14">
            <control shapeId="5683" r:id="rId67" name="Option Button 563">
              <controlPr locked="0" defaultSize="0" autoFill="0" autoLine="0" autoPict="0">
                <anchor moveWithCells="1">
                  <from>
                    <xdr:col>7</xdr:col>
                    <xdr:colOff>777240</xdr:colOff>
                    <xdr:row>34</xdr:row>
                    <xdr:rowOff>182880</xdr:rowOff>
                  </from>
                  <to>
                    <xdr:col>8</xdr:col>
                    <xdr:colOff>144780</xdr:colOff>
                    <xdr:row>36</xdr:row>
                    <xdr:rowOff>30480</xdr:rowOff>
                  </to>
                </anchor>
              </controlPr>
            </control>
          </mc:Choice>
        </mc:AlternateContent>
        <mc:AlternateContent xmlns:mc="http://schemas.openxmlformats.org/markup-compatibility/2006">
          <mc:Choice Requires="x14">
            <control shapeId="5687" r:id="rId68" name="Option Button 567">
              <controlPr defaultSize="0" autoFill="0" autoLine="0" autoPict="0">
                <anchor moveWithCells="1">
                  <from>
                    <xdr:col>0</xdr:col>
                    <xdr:colOff>716280</xdr:colOff>
                    <xdr:row>79</xdr:row>
                    <xdr:rowOff>15240</xdr:rowOff>
                  </from>
                  <to>
                    <xdr:col>1</xdr:col>
                    <xdr:colOff>129540</xdr:colOff>
                    <xdr:row>80</xdr:row>
                    <xdr:rowOff>38100</xdr:rowOff>
                  </to>
                </anchor>
              </controlPr>
            </control>
          </mc:Choice>
        </mc:AlternateContent>
        <mc:AlternateContent xmlns:mc="http://schemas.openxmlformats.org/markup-compatibility/2006">
          <mc:Choice Requires="x14">
            <control shapeId="5688" r:id="rId69" name="Option Button 568">
              <controlPr defaultSize="0" autoFill="0" autoLine="0" autoPict="0">
                <anchor moveWithCells="1">
                  <from>
                    <xdr:col>0</xdr:col>
                    <xdr:colOff>640080</xdr:colOff>
                    <xdr:row>82</xdr:row>
                    <xdr:rowOff>182880</xdr:rowOff>
                  </from>
                  <to>
                    <xdr:col>1</xdr:col>
                    <xdr:colOff>53340</xdr:colOff>
                    <xdr:row>84</xdr:row>
                    <xdr:rowOff>15240</xdr:rowOff>
                  </to>
                </anchor>
              </controlPr>
            </control>
          </mc:Choice>
        </mc:AlternateContent>
        <mc:AlternateContent xmlns:mc="http://schemas.openxmlformats.org/markup-compatibility/2006">
          <mc:Choice Requires="x14">
            <control shapeId="5689" r:id="rId70" name="Option Button 569">
              <controlPr defaultSize="0" autoFill="0" autoLine="0" autoPict="0">
                <anchor moveWithCells="1">
                  <from>
                    <xdr:col>7</xdr:col>
                    <xdr:colOff>518160</xdr:colOff>
                    <xdr:row>78</xdr:row>
                    <xdr:rowOff>182880</xdr:rowOff>
                  </from>
                  <to>
                    <xdr:col>7</xdr:col>
                    <xdr:colOff>708660</xdr:colOff>
                    <xdr:row>80</xdr:row>
                    <xdr:rowOff>15240</xdr:rowOff>
                  </to>
                </anchor>
              </controlPr>
            </control>
          </mc:Choice>
        </mc:AlternateContent>
        <mc:AlternateContent xmlns:mc="http://schemas.openxmlformats.org/markup-compatibility/2006">
          <mc:Choice Requires="x14">
            <control shapeId="5690" r:id="rId71" name="Option Button 570">
              <controlPr defaultSize="0" autoFill="0" autoLine="0" autoPict="0">
                <anchor moveWithCells="1">
                  <from>
                    <xdr:col>7</xdr:col>
                    <xdr:colOff>518160</xdr:colOff>
                    <xdr:row>74</xdr:row>
                    <xdr:rowOff>182880</xdr:rowOff>
                  </from>
                  <to>
                    <xdr:col>7</xdr:col>
                    <xdr:colOff>769620</xdr:colOff>
                    <xdr:row>76</xdr:row>
                    <xdr:rowOff>15240</xdr:rowOff>
                  </to>
                </anchor>
              </controlPr>
            </control>
          </mc:Choice>
        </mc:AlternateContent>
        <mc:AlternateContent xmlns:mc="http://schemas.openxmlformats.org/markup-compatibility/2006">
          <mc:Choice Requires="x14">
            <control shapeId="5691" r:id="rId72" name="Option Button 571">
              <controlPr defaultSize="0" autoFill="0" autoLine="0" autoPict="0">
                <anchor moveWithCells="1">
                  <from>
                    <xdr:col>7</xdr:col>
                    <xdr:colOff>510540</xdr:colOff>
                    <xdr:row>76</xdr:row>
                    <xdr:rowOff>0</xdr:rowOff>
                  </from>
                  <to>
                    <xdr:col>7</xdr:col>
                    <xdr:colOff>739140</xdr:colOff>
                    <xdr:row>77</xdr:row>
                    <xdr:rowOff>30480</xdr:rowOff>
                  </to>
                </anchor>
              </controlPr>
            </control>
          </mc:Choice>
        </mc:AlternateContent>
        <mc:AlternateContent xmlns:mc="http://schemas.openxmlformats.org/markup-compatibility/2006">
          <mc:Choice Requires="x14">
            <control shapeId="5692" r:id="rId73" name="Option Button 572">
              <controlPr defaultSize="0" autoFill="0" autoLine="0" autoPict="0">
                <anchor moveWithCells="1">
                  <from>
                    <xdr:col>7</xdr:col>
                    <xdr:colOff>510540</xdr:colOff>
                    <xdr:row>77</xdr:row>
                    <xdr:rowOff>0</xdr:rowOff>
                  </from>
                  <to>
                    <xdr:col>7</xdr:col>
                    <xdr:colOff>739140</xdr:colOff>
                    <xdr:row>78</xdr:row>
                    <xdr:rowOff>30480</xdr:rowOff>
                  </to>
                </anchor>
              </controlPr>
            </control>
          </mc:Choice>
        </mc:AlternateContent>
        <mc:AlternateContent xmlns:mc="http://schemas.openxmlformats.org/markup-compatibility/2006">
          <mc:Choice Requires="x14">
            <control shapeId="5693" r:id="rId74" name="Option Button 573">
              <controlPr defaultSize="0" autoFill="0" autoLine="0" autoPict="0">
                <anchor moveWithCells="1">
                  <from>
                    <xdr:col>7</xdr:col>
                    <xdr:colOff>510540</xdr:colOff>
                    <xdr:row>73</xdr:row>
                    <xdr:rowOff>182880</xdr:rowOff>
                  </from>
                  <to>
                    <xdr:col>7</xdr:col>
                    <xdr:colOff>708660</xdr:colOff>
                    <xdr:row>75</xdr:row>
                    <xdr:rowOff>15240</xdr:rowOff>
                  </to>
                </anchor>
              </controlPr>
            </control>
          </mc:Choice>
        </mc:AlternateContent>
        <mc:AlternateContent xmlns:mc="http://schemas.openxmlformats.org/markup-compatibility/2006">
          <mc:Choice Requires="x14">
            <control shapeId="5694" r:id="rId75" name="Option Button 574">
              <controlPr defaultSize="0" autoFill="0" autoLine="0" autoPict="0">
                <anchor moveWithCells="1">
                  <from>
                    <xdr:col>0</xdr:col>
                    <xdr:colOff>723900</xdr:colOff>
                    <xdr:row>74</xdr:row>
                    <xdr:rowOff>0</xdr:rowOff>
                  </from>
                  <to>
                    <xdr:col>1</xdr:col>
                    <xdr:colOff>144780</xdr:colOff>
                    <xdr:row>75</xdr:row>
                    <xdr:rowOff>30480</xdr:rowOff>
                  </to>
                </anchor>
              </controlPr>
            </control>
          </mc:Choice>
        </mc:AlternateContent>
        <mc:AlternateContent xmlns:mc="http://schemas.openxmlformats.org/markup-compatibility/2006">
          <mc:Choice Requires="x14">
            <control shapeId="5695" r:id="rId76" name="Option Button 575">
              <controlPr defaultSize="0" autoFill="0" autoLine="0" autoPict="0">
                <anchor moveWithCells="1">
                  <from>
                    <xdr:col>0</xdr:col>
                    <xdr:colOff>716280</xdr:colOff>
                    <xdr:row>75</xdr:row>
                    <xdr:rowOff>0</xdr:rowOff>
                  </from>
                  <to>
                    <xdr:col>1</xdr:col>
                    <xdr:colOff>144780</xdr:colOff>
                    <xdr:row>76</xdr:row>
                    <xdr:rowOff>30480</xdr:rowOff>
                  </to>
                </anchor>
              </controlPr>
            </control>
          </mc:Choice>
        </mc:AlternateContent>
        <mc:AlternateContent xmlns:mc="http://schemas.openxmlformats.org/markup-compatibility/2006">
          <mc:Choice Requires="x14">
            <control shapeId="5696" r:id="rId77" name="Option Button 576">
              <controlPr defaultSize="0" autoFill="0" autoLine="0" autoPict="0">
                <anchor moveWithCells="1">
                  <from>
                    <xdr:col>0</xdr:col>
                    <xdr:colOff>716280</xdr:colOff>
                    <xdr:row>75</xdr:row>
                    <xdr:rowOff>182880</xdr:rowOff>
                  </from>
                  <to>
                    <xdr:col>1</xdr:col>
                    <xdr:colOff>144780</xdr:colOff>
                    <xdr:row>77</xdr:row>
                    <xdr:rowOff>0</xdr:rowOff>
                  </to>
                </anchor>
              </controlPr>
            </control>
          </mc:Choice>
        </mc:AlternateContent>
        <mc:AlternateContent xmlns:mc="http://schemas.openxmlformats.org/markup-compatibility/2006">
          <mc:Choice Requires="x14">
            <control shapeId="5697" r:id="rId78" name="Option Button 577">
              <controlPr defaultSize="0" autoFill="0" autoLine="0" autoPict="0">
                <anchor moveWithCells="1">
                  <from>
                    <xdr:col>0</xdr:col>
                    <xdr:colOff>716280</xdr:colOff>
                    <xdr:row>73</xdr:row>
                    <xdr:rowOff>15240</xdr:rowOff>
                  </from>
                  <to>
                    <xdr:col>1</xdr:col>
                    <xdr:colOff>137160</xdr:colOff>
                    <xdr:row>74</xdr:row>
                    <xdr:rowOff>38100</xdr:rowOff>
                  </to>
                </anchor>
              </controlPr>
            </control>
          </mc:Choice>
        </mc:AlternateContent>
        <mc:AlternateContent xmlns:mc="http://schemas.openxmlformats.org/markup-compatibility/2006">
          <mc:Choice Requires="x14">
            <control shapeId="5698" r:id="rId79" name="Option Button 578">
              <controlPr defaultSize="0" autoFill="0" autoLine="0" autoPict="0">
                <anchor moveWithCells="1">
                  <from>
                    <xdr:col>0</xdr:col>
                    <xdr:colOff>716280</xdr:colOff>
                    <xdr:row>78</xdr:row>
                    <xdr:rowOff>15240</xdr:rowOff>
                  </from>
                  <to>
                    <xdr:col>1</xdr:col>
                    <xdr:colOff>129540</xdr:colOff>
                    <xdr:row>79</xdr:row>
                    <xdr:rowOff>22860</xdr:rowOff>
                  </to>
                </anchor>
              </controlPr>
            </control>
          </mc:Choice>
        </mc:AlternateContent>
        <mc:AlternateContent xmlns:mc="http://schemas.openxmlformats.org/markup-compatibility/2006">
          <mc:Choice Requires="x14">
            <control shapeId="5699" r:id="rId80" name="Option Button 579">
              <controlPr defaultSize="0" autoFill="0" autoLine="0" autoPict="0">
                <anchor moveWithCells="1">
                  <from>
                    <xdr:col>0</xdr:col>
                    <xdr:colOff>716280</xdr:colOff>
                    <xdr:row>77</xdr:row>
                    <xdr:rowOff>0</xdr:rowOff>
                  </from>
                  <to>
                    <xdr:col>1</xdr:col>
                    <xdr:colOff>129540</xdr:colOff>
                    <xdr:row>78</xdr:row>
                    <xdr:rowOff>30480</xdr:rowOff>
                  </to>
                </anchor>
              </controlPr>
            </control>
          </mc:Choice>
        </mc:AlternateContent>
        <mc:AlternateContent xmlns:mc="http://schemas.openxmlformats.org/markup-compatibility/2006">
          <mc:Choice Requires="x14">
            <control shapeId="5700" r:id="rId81" name="Option Button 580">
              <controlPr defaultSize="0" autoFill="0" autoLine="0" autoPict="0">
                <anchor moveWithCells="1">
                  <from>
                    <xdr:col>7</xdr:col>
                    <xdr:colOff>487680</xdr:colOff>
                    <xdr:row>81</xdr:row>
                    <xdr:rowOff>0</xdr:rowOff>
                  </from>
                  <to>
                    <xdr:col>7</xdr:col>
                    <xdr:colOff>716280</xdr:colOff>
                    <xdr:row>82</xdr:row>
                    <xdr:rowOff>30480</xdr:rowOff>
                  </to>
                </anchor>
              </controlPr>
            </control>
          </mc:Choice>
        </mc:AlternateContent>
        <mc:AlternateContent xmlns:mc="http://schemas.openxmlformats.org/markup-compatibility/2006">
          <mc:Choice Requires="x14">
            <control shapeId="5701" r:id="rId82" name="Group Box 581">
              <controlPr defaultSize="0" autoFill="0" autoPict="0">
                <anchor moveWithCells="1">
                  <from>
                    <xdr:col>3</xdr:col>
                    <xdr:colOff>358140</xdr:colOff>
                    <xdr:row>72</xdr:row>
                    <xdr:rowOff>30480</xdr:rowOff>
                  </from>
                  <to>
                    <xdr:col>6</xdr:col>
                    <xdr:colOff>510540</xdr:colOff>
                    <xdr:row>85</xdr:row>
                    <xdr:rowOff>0</xdr:rowOff>
                  </to>
                </anchor>
              </controlPr>
            </control>
          </mc:Choice>
        </mc:AlternateContent>
        <mc:AlternateContent xmlns:mc="http://schemas.openxmlformats.org/markup-compatibility/2006">
          <mc:Choice Requires="x14">
            <control shapeId="5702" r:id="rId83" name="Option Button 582">
              <controlPr defaultSize="0" autoFill="0" autoLine="0" autoPict="0" altText="">
                <anchor moveWithCells="1">
                  <from>
                    <xdr:col>3</xdr:col>
                    <xdr:colOff>487680</xdr:colOff>
                    <xdr:row>73</xdr:row>
                    <xdr:rowOff>152400</xdr:rowOff>
                  </from>
                  <to>
                    <xdr:col>4</xdr:col>
                    <xdr:colOff>30480</xdr:colOff>
                    <xdr:row>75</xdr:row>
                    <xdr:rowOff>0</xdr:rowOff>
                  </to>
                </anchor>
              </controlPr>
            </control>
          </mc:Choice>
        </mc:AlternateContent>
        <mc:AlternateContent xmlns:mc="http://schemas.openxmlformats.org/markup-compatibility/2006">
          <mc:Choice Requires="x14">
            <control shapeId="5703" r:id="rId84" name="Option Button 583">
              <controlPr defaultSize="0" autoFill="0" autoLine="0" autoPict="0" altText="">
                <anchor moveWithCells="1">
                  <from>
                    <xdr:col>3</xdr:col>
                    <xdr:colOff>487680</xdr:colOff>
                    <xdr:row>74</xdr:row>
                    <xdr:rowOff>182880</xdr:rowOff>
                  </from>
                  <to>
                    <xdr:col>4</xdr:col>
                    <xdr:colOff>30480</xdr:colOff>
                    <xdr:row>76</xdr:row>
                    <xdr:rowOff>30480</xdr:rowOff>
                  </to>
                </anchor>
              </controlPr>
            </control>
          </mc:Choice>
        </mc:AlternateContent>
        <mc:AlternateContent xmlns:mc="http://schemas.openxmlformats.org/markup-compatibility/2006">
          <mc:Choice Requires="x14">
            <control shapeId="5704" r:id="rId85" name="Option Button 584">
              <controlPr defaultSize="0" autoFill="0" autoLine="0" autoPict="0" altText="">
                <anchor moveWithCells="1">
                  <from>
                    <xdr:col>3</xdr:col>
                    <xdr:colOff>487680</xdr:colOff>
                    <xdr:row>75</xdr:row>
                    <xdr:rowOff>190500</xdr:rowOff>
                  </from>
                  <to>
                    <xdr:col>4</xdr:col>
                    <xdr:colOff>30480</xdr:colOff>
                    <xdr:row>77</xdr:row>
                    <xdr:rowOff>15240</xdr:rowOff>
                  </to>
                </anchor>
              </controlPr>
            </control>
          </mc:Choice>
        </mc:AlternateContent>
        <mc:AlternateContent xmlns:mc="http://schemas.openxmlformats.org/markup-compatibility/2006">
          <mc:Choice Requires="x14">
            <control shapeId="5705" r:id="rId86" name="Option Button 585">
              <controlPr defaultSize="0" autoFill="0" autoLine="0" autoPict="0" altText="">
                <anchor moveWithCells="1">
                  <from>
                    <xdr:col>3</xdr:col>
                    <xdr:colOff>487680</xdr:colOff>
                    <xdr:row>77</xdr:row>
                    <xdr:rowOff>30480</xdr:rowOff>
                  </from>
                  <to>
                    <xdr:col>4</xdr:col>
                    <xdr:colOff>30480</xdr:colOff>
                    <xdr:row>78</xdr:row>
                    <xdr:rowOff>38100</xdr:rowOff>
                  </to>
                </anchor>
              </controlPr>
            </control>
          </mc:Choice>
        </mc:AlternateContent>
        <mc:AlternateContent xmlns:mc="http://schemas.openxmlformats.org/markup-compatibility/2006">
          <mc:Choice Requires="x14">
            <control shapeId="5706" r:id="rId87" name="Option Button 586">
              <controlPr defaultSize="0" autoFill="0" autoLine="0" autoPict="0" altText="">
                <anchor moveWithCells="1">
                  <from>
                    <xdr:col>3</xdr:col>
                    <xdr:colOff>472440</xdr:colOff>
                    <xdr:row>82</xdr:row>
                    <xdr:rowOff>182880</xdr:rowOff>
                  </from>
                  <to>
                    <xdr:col>4</xdr:col>
                    <xdr:colOff>30480</xdr:colOff>
                    <xdr:row>84</xdr:row>
                    <xdr:rowOff>15240</xdr:rowOff>
                  </to>
                </anchor>
              </controlPr>
            </control>
          </mc:Choice>
        </mc:AlternateContent>
        <mc:AlternateContent xmlns:mc="http://schemas.openxmlformats.org/markup-compatibility/2006">
          <mc:Choice Requires="x14">
            <control shapeId="5708" r:id="rId88" name="Group Box 588">
              <controlPr defaultSize="0" autoFill="0" autoPict="0">
                <anchor moveWithCells="1">
                  <from>
                    <xdr:col>7</xdr:col>
                    <xdr:colOff>411480</xdr:colOff>
                    <xdr:row>72</xdr:row>
                    <xdr:rowOff>30480</xdr:rowOff>
                  </from>
                  <to>
                    <xdr:col>9</xdr:col>
                    <xdr:colOff>769620</xdr:colOff>
                    <xdr:row>84</xdr:row>
                    <xdr:rowOff>297180</xdr:rowOff>
                  </to>
                </anchor>
              </controlPr>
            </control>
          </mc:Choice>
        </mc:AlternateContent>
        <mc:AlternateContent xmlns:mc="http://schemas.openxmlformats.org/markup-compatibility/2006">
          <mc:Choice Requires="x14">
            <control shapeId="5710" r:id="rId89" name="Group Box 590">
              <controlPr defaultSize="0" autoFill="0" autoPict="0">
                <anchor moveWithCells="1">
                  <from>
                    <xdr:col>0</xdr:col>
                    <xdr:colOff>129540</xdr:colOff>
                    <xdr:row>72</xdr:row>
                    <xdr:rowOff>68580</xdr:rowOff>
                  </from>
                  <to>
                    <xdr:col>2</xdr:col>
                    <xdr:colOff>601980</xdr:colOff>
                    <xdr:row>85</xdr:row>
                    <xdr:rowOff>53340</xdr:rowOff>
                  </to>
                </anchor>
              </controlPr>
            </control>
          </mc:Choice>
        </mc:AlternateContent>
        <mc:AlternateContent xmlns:mc="http://schemas.openxmlformats.org/markup-compatibility/2006">
          <mc:Choice Requires="x14">
            <control shapeId="5711" r:id="rId90" name="Check Box 591">
              <controlPr defaultSize="0" autoFill="0" autoLine="0" autoPict="0">
                <anchor moveWithCells="1">
                  <from>
                    <xdr:col>5</xdr:col>
                    <xdr:colOff>685800</xdr:colOff>
                    <xdr:row>90</xdr:row>
                    <xdr:rowOff>15240</xdr:rowOff>
                  </from>
                  <to>
                    <xdr:col>5</xdr:col>
                    <xdr:colOff>891540</xdr:colOff>
                    <xdr:row>90</xdr:row>
                    <xdr:rowOff>175260</xdr:rowOff>
                  </to>
                </anchor>
              </controlPr>
            </control>
          </mc:Choice>
        </mc:AlternateContent>
        <mc:AlternateContent xmlns:mc="http://schemas.openxmlformats.org/markup-compatibility/2006">
          <mc:Choice Requires="x14">
            <control shapeId="5713" r:id="rId91" name="Group Box 593">
              <controlPr defaultSize="0" autoFill="0" autoPict="0">
                <anchor moveWithCells="1">
                  <from>
                    <xdr:col>3</xdr:col>
                    <xdr:colOff>449580</xdr:colOff>
                    <xdr:row>96</xdr:row>
                    <xdr:rowOff>0</xdr:rowOff>
                  </from>
                  <to>
                    <xdr:col>4</xdr:col>
                    <xdr:colOff>754380</xdr:colOff>
                    <xdr:row>102</xdr:row>
                    <xdr:rowOff>167640</xdr:rowOff>
                  </to>
                </anchor>
              </controlPr>
            </control>
          </mc:Choice>
        </mc:AlternateContent>
        <mc:AlternateContent xmlns:mc="http://schemas.openxmlformats.org/markup-compatibility/2006">
          <mc:Choice Requires="x14">
            <control shapeId="5714" r:id="rId92" name="Check Box 594">
              <controlPr defaultSize="0" autoFill="0" autoLine="0" autoPict="0">
                <anchor moveWithCells="1">
                  <from>
                    <xdr:col>3</xdr:col>
                    <xdr:colOff>525780</xdr:colOff>
                    <xdr:row>96</xdr:row>
                    <xdr:rowOff>205740</xdr:rowOff>
                  </from>
                  <to>
                    <xdr:col>4</xdr:col>
                    <xdr:colOff>91440</xdr:colOff>
                    <xdr:row>98</xdr:row>
                    <xdr:rowOff>30480</xdr:rowOff>
                  </to>
                </anchor>
              </controlPr>
            </control>
          </mc:Choice>
        </mc:AlternateContent>
        <mc:AlternateContent xmlns:mc="http://schemas.openxmlformats.org/markup-compatibility/2006">
          <mc:Choice Requires="x14">
            <control shapeId="5717" r:id="rId93" name="Group Box 597">
              <controlPr defaultSize="0" autoFill="0" autoPict="0">
                <anchor moveWithCells="1">
                  <from>
                    <xdr:col>6</xdr:col>
                    <xdr:colOff>419100</xdr:colOff>
                    <xdr:row>95</xdr:row>
                    <xdr:rowOff>182880</xdr:rowOff>
                  </from>
                  <to>
                    <xdr:col>9</xdr:col>
                    <xdr:colOff>518160</xdr:colOff>
                    <xdr:row>100</xdr:row>
                    <xdr:rowOff>68580</xdr:rowOff>
                  </to>
                </anchor>
              </controlPr>
            </control>
          </mc:Choice>
        </mc:AlternateContent>
        <mc:AlternateContent xmlns:mc="http://schemas.openxmlformats.org/markup-compatibility/2006">
          <mc:Choice Requires="x14">
            <control shapeId="5718" r:id="rId94" name="Group Box 598">
              <controlPr defaultSize="0" autoFill="0" autoPict="0">
                <anchor moveWithCells="1">
                  <from>
                    <xdr:col>2</xdr:col>
                    <xdr:colOff>68580</xdr:colOff>
                    <xdr:row>10</xdr:row>
                    <xdr:rowOff>53340</xdr:rowOff>
                  </from>
                  <to>
                    <xdr:col>5</xdr:col>
                    <xdr:colOff>586740</xdr:colOff>
                    <xdr:row>12</xdr:row>
                    <xdr:rowOff>68580</xdr:rowOff>
                  </to>
                </anchor>
              </controlPr>
            </control>
          </mc:Choice>
        </mc:AlternateContent>
        <mc:AlternateContent xmlns:mc="http://schemas.openxmlformats.org/markup-compatibility/2006">
          <mc:Choice Requires="x14">
            <control shapeId="5725" r:id="rId95" name="Check Box 605">
              <controlPr defaultSize="0" autoFill="0" autoLine="0" autoPict="0">
                <anchor moveWithCells="1">
                  <from>
                    <xdr:col>0</xdr:col>
                    <xdr:colOff>632460</xdr:colOff>
                    <xdr:row>104</xdr:row>
                    <xdr:rowOff>15240</xdr:rowOff>
                  </from>
                  <to>
                    <xdr:col>1</xdr:col>
                    <xdr:colOff>53340</xdr:colOff>
                    <xdr:row>105</xdr:row>
                    <xdr:rowOff>30480</xdr:rowOff>
                  </to>
                </anchor>
              </controlPr>
            </control>
          </mc:Choice>
        </mc:AlternateContent>
        <mc:AlternateContent xmlns:mc="http://schemas.openxmlformats.org/markup-compatibility/2006">
          <mc:Choice Requires="x14">
            <control shapeId="5727" r:id="rId96" name="Option Button 607">
              <controlPr defaultSize="0" autoFill="0" autoLine="0" autoPict="0">
                <anchor moveWithCells="1">
                  <from>
                    <xdr:col>7</xdr:col>
                    <xdr:colOff>182880</xdr:colOff>
                    <xdr:row>49</xdr:row>
                    <xdr:rowOff>182880</xdr:rowOff>
                  </from>
                  <to>
                    <xdr:col>7</xdr:col>
                    <xdr:colOff>419100</xdr:colOff>
                    <xdr:row>51</xdr:row>
                    <xdr:rowOff>38100</xdr:rowOff>
                  </to>
                </anchor>
              </controlPr>
            </control>
          </mc:Choice>
        </mc:AlternateContent>
        <mc:AlternateContent xmlns:mc="http://schemas.openxmlformats.org/markup-compatibility/2006">
          <mc:Choice Requires="x14">
            <control shapeId="5729" r:id="rId97" name="Group Box 609">
              <controlPr defaultSize="0" autoFill="0" autoPict="0">
                <anchor moveWithCells="1">
                  <from>
                    <xdr:col>0</xdr:col>
                    <xdr:colOff>182880</xdr:colOff>
                    <xdr:row>40</xdr:row>
                    <xdr:rowOff>30480</xdr:rowOff>
                  </from>
                  <to>
                    <xdr:col>8</xdr:col>
                    <xdr:colOff>60960</xdr:colOff>
                    <xdr:row>43</xdr:row>
                    <xdr:rowOff>182880</xdr:rowOff>
                  </to>
                </anchor>
              </controlPr>
            </control>
          </mc:Choice>
        </mc:AlternateContent>
        <mc:AlternateContent xmlns:mc="http://schemas.openxmlformats.org/markup-compatibility/2006">
          <mc:Choice Requires="x14">
            <control shapeId="5730" r:id="rId98" name="Option Button 610">
              <controlPr defaultSize="0" autoFill="0" autoLine="0" autoPict="0">
                <anchor moveWithCells="1">
                  <from>
                    <xdr:col>2</xdr:col>
                    <xdr:colOff>243840</xdr:colOff>
                    <xdr:row>42</xdr:row>
                    <xdr:rowOff>182880</xdr:rowOff>
                  </from>
                  <to>
                    <xdr:col>2</xdr:col>
                    <xdr:colOff>487680</xdr:colOff>
                    <xdr:row>44</xdr:row>
                    <xdr:rowOff>22860</xdr:rowOff>
                  </to>
                </anchor>
              </controlPr>
            </control>
          </mc:Choice>
        </mc:AlternateContent>
        <mc:AlternateContent xmlns:mc="http://schemas.openxmlformats.org/markup-compatibility/2006">
          <mc:Choice Requires="x14">
            <control shapeId="5731" r:id="rId99" name="Option Button 611">
              <controlPr defaultSize="0" autoFill="0" autoLine="0" autoPict="0">
                <anchor moveWithCells="1">
                  <from>
                    <xdr:col>1</xdr:col>
                    <xdr:colOff>548640</xdr:colOff>
                    <xdr:row>40</xdr:row>
                    <xdr:rowOff>182880</xdr:rowOff>
                  </from>
                  <to>
                    <xdr:col>2</xdr:col>
                    <xdr:colOff>0</xdr:colOff>
                    <xdr:row>42</xdr:row>
                    <xdr:rowOff>15240</xdr:rowOff>
                  </to>
                </anchor>
              </controlPr>
            </control>
          </mc:Choice>
        </mc:AlternateContent>
        <mc:AlternateContent xmlns:mc="http://schemas.openxmlformats.org/markup-compatibility/2006">
          <mc:Choice Requires="x14">
            <control shapeId="5732" r:id="rId100" name="Option Button 612">
              <controlPr defaultSize="0" autoFill="0" autoLine="0" autoPict="0">
                <anchor moveWithCells="1">
                  <from>
                    <xdr:col>3</xdr:col>
                    <xdr:colOff>472440</xdr:colOff>
                    <xdr:row>40</xdr:row>
                    <xdr:rowOff>182880</xdr:rowOff>
                  </from>
                  <to>
                    <xdr:col>4</xdr:col>
                    <xdr:colOff>30480</xdr:colOff>
                    <xdr:row>42</xdr:row>
                    <xdr:rowOff>30480</xdr:rowOff>
                  </to>
                </anchor>
              </controlPr>
            </control>
          </mc:Choice>
        </mc:AlternateContent>
        <mc:AlternateContent xmlns:mc="http://schemas.openxmlformats.org/markup-compatibility/2006">
          <mc:Choice Requires="x14">
            <control shapeId="5733" r:id="rId101" name="Option Button 613">
              <controlPr defaultSize="0" autoFill="0" autoLine="0" autoPict="0">
                <anchor moveWithCells="1">
                  <from>
                    <xdr:col>5</xdr:col>
                    <xdr:colOff>601980</xdr:colOff>
                    <xdr:row>40</xdr:row>
                    <xdr:rowOff>182880</xdr:rowOff>
                  </from>
                  <to>
                    <xdr:col>5</xdr:col>
                    <xdr:colOff>830580</xdr:colOff>
                    <xdr:row>42</xdr:row>
                    <xdr:rowOff>30480</xdr:rowOff>
                  </to>
                </anchor>
              </controlPr>
            </control>
          </mc:Choice>
        </mc:AlternateContent>
        <mc:AlternateContent xmlns:mc="http://schemas.openxmlformats.org/markup-compatibility/2006">
          <mc:Choice Requires="x14">
            <control shapeId="5734" r:id="rId102" name="Option Button 614">
              <controlPr defaultSize="0" autoFill="0" autoLine="0" autoPict="0">
                <anchor moveWithCells="1">
                  <from>
                    <xdr:col>7</xdr:col>
                    <xdr:colOff>678180</xdr:colOff>
                    <xdr:row>41</xdr:row>
                    <xdr:rowOff>0</xdr:rowOff>
                  </from>
                  <to>
                    <xdr:col>8</xdr:col>
                    <xdr:colOff>7620</xdr:colOff>
                    <xdr:row>42</xdr:row>
                    <xdr:rowOff>30480</xdr:rowOff>
                  </to>
                </anchor>
              </controlPr>
            </control>
          </mc:Choice>
        </mc:AlternateContent>
        <mc:AlternateContent xmlns:mc="http://schemas.openxmlformats.org/markup-compatibility/2006">
          <mc:Choice Requires="x14">
            <control shapeId="5737" r:id="rId103" name="Option Button 617">
              <controlPr defaultSize="0" autoFill="0" autoLine="0" autoPict="0">
                <anchor moveWithCells="1">
                  <from>
                    <xdr:col>4</xdr:col>
                    <xdr:colOff>662940</xdr:colOff>
                    <xdr:row>68</xdr:row>
                    <xdr:rowOff>30480</xdr:rowOff>
                  </from>
                  <to>
                    <xdr:col>4</xdr:col>
                    <xdr:colOff>822960</xdr:colOff>
                    <xdr:row>69</xdr:row>
                    <xdr:rowOff>38100</xdr:rowOff>
                  </to>
                </anchor>
              </controlPr>
            </control>
          </mc:Choice>
        </mc:AlternateContent>
        <mc:AlternateContent xmlns:mc="http://schemas.openxmlformats.org/markup-compatibility/2006">
          <mc:Choice Requires="x14">
            <control shapeId="5739" r:id="rId104" name="Check Box 619">
              <controlPr defaultSize="0" autoFill="0" autoLine="0" autoPict="0">
                <anchor moveWithCells="1">
                  <from>
                    <xdr:col>3</xdr:col>
                    <xdr:colOff>457200</xdr:colOff>
                    <xdr:row>79</xdr:row>
                    <xdr:rowOff>190500</xdr:rowOff>
                  </from>
                  <to>
                    <xdr:col>4</xdr:col>
                    <xdr:colOff>15240</xdr:colOff>
                    <xdr:row>81</xdr:row>
                    <xdr:rowOff>30480</xdr:rowOff>
                  </to>
                </anchor>
              </controlPr>
            </control>
          </mc:Choice>
        </mc:AlternateContent>
        <mc:AlternateContent xmlns:mc="http://schemas.openxmlformats.org/markup-compatibility/2006">
          <mc:Choice Requires="x14">
            <control shapeId="5741" r:id="rId105" name="Option Button 621">
              <controlPr defaultSize="0" autoFill="0" autoLine="0" autoPict="0">
                <anchor moveWithCells="1">
                  <from>
                    <xdr:col>7</xdr:col>
                    <xdr:colOff>182880</xdr:colOff>
                    <xdr:row>50</xdr:row>
                    <xdr:rowOff>190500</xdr:rowOff>
                  </from>
                  <to>
                    <xdr:col>7</xdr:col>
                    <xdr:colOff>411480</xdr:colOff>
                    <xdr:row>52</xdr:row>
                    <xdr:rowOff>30480</xdr:rowOff>
                  </to>
                </anchor>
              </controlPr>
            </control>
          </mc:Choice>
        </mc:AlternateContent>
        <mc:AlternateContent xmlns:mc="http://schemas.openxmlformats.org/markup-compatibility/2006">
          <mc:Choice Requires="x14">
            <control shapeId="5373" r:id="rId106" name="Group Box 253">
              <controlPr defaultSize="0" autoFill="0" autoPict="0">
                <anchor moveWithCells="1">
                  <from>
                    <xdr:col>0</xdr:col>
                    <xdr:colOff>320040</xdr:colOff>
                    <xdr:row>49</xdr:row>
                    <xdr:rowOff>167640</xdr:rowOff>
                  </from>
                  <to>
                    <xdr:col>8</xdr:col>
                    <xdr:colOff>22860</xdr:colOff>
                    <xdr:row>54</xdr:row>
                    <xdr:rowOff>15240</xdr:rowOff>
                  </to>
                </anchor>
              </controlPr>
            </control>
          </mc:Choice>
        </mc:AlternateContent>
        <mc:AlternateContent xmlns:mc="http://schemas.openxmlformats.org/markup-compatibility/2006">
          <mc:Choice Requires="x14">
            <control shapeId="5742" r:id="rId107" name="Option Button 622">
              <controlPr defaultSize="0" autoFill="0" autoLine="0" autoPict="0">
                <anchor moveWithCells="1">
                  <from>
                    <xdr:col>0</xdr:col>
                    <xdr:colOff>594360</xdr:colOff>
                    <xdr:row>96</xdr:row>
                    <xdr:rowOff>167640</xdr:rowOff>
                  </from>
                  <to>
                    <xdr:col>1</xdr:col>
                    <xdr:colOff>7620</xdr:colOff>
                    <xdr:row>98</xdr:row>
                    <xdr:rowOff>0</xdr:rowOff>
                  </to>
                </anchor>
              </controlPr>
            </control>
          </mc:Choice>
        </mc:AlternateContent>
        <mc:AlternateContent xmlns:mc="http://schemas.openxmlformats.org/markup-compatibility/2006">
          <mc:Choice Requires="x14">
            <control shapeId="5743" r:id="rId108" name="Option Button 623">
              <controlPr defaultSize="0" autoFill="0" autoLine="0" autoPict="0">
                <anchor moveWithCells="1">
                  <from>
                    <xdr:col>2</xdr:col>
                    <xdr:colOff>182880</xdr:colOff>
                    <xdr:row>100</xdr:row>
                    <xdr:rowOff>0</xdr:rowOff>
                  </from>
                  <to>
                    <xdr:col>2</xdr:col>
                    <xdr:colOff>434340</xdr:colOff>
                    <xdr:row>101</xdr:row>
                    <xdr:rowOff>22860</xdr:rowOff>
                  </to>
                </anchor>
              </controlPr>
            </control>
          </mc:Choice>
        </mc:AlternateContent>
        <mc:AlternateContent xmlns:mc="http://schemas.openxmlformats.org/markup-compatibility/2006">
          <mc:Choice Requires="x14">
            <control shapeId="5744" r:id="rId109" name="Group Box 624">
              <controlPr defaultSize="0" autoFill="0" autoPict="0">
                <anchor moveWithCells="1">
                  <from>
                    <xdr:col>0</xdr:col>
                    <xdr:colOff>243840</xdr:colOff>
                    <xdr:row>96</xdr:row>
                    <xdr:rowOff>15240</xdr:rowOff>
                  </from>
                  <to>
                    <xdr:col>2</xdr:col>
                    <xdr:colOff>754380</xdr:colOff>
                    <xdr:row>103</xdr:row>
                    <xdr:rowOff>106680</xdr:rowOff>
                  </to>
                </anchor>
              </controlPr>
            </control>
          </mc:Choice>
        </mc:AlternateContent>
        <mc:AlternateContent xmlns:mc="http://schemas.openxmlformats.org/markup-compatibility/2006">
          <mc:Choice Requires="x14">
            <control shapeId="5745" r:id="rId110" name="Option Button 625">
              <controlPr defaultSize="0" autoFill="0" autoLine="0" autoPict="0">
                <anchor moveWithCells="1">
                  <from>
                    <xdr:col>0</xdr:col>
                    <xdr:colOff>632460</xdr:colOff>
                    <xdr:row>100</xdr:row>
                    <xdr:rowOff>152400</xdr:rowOff>
                  </from>
                  <to>
                    <xdr:col>1</xdr:col>
                    <xdr:colOff>22860</xdr:colOff>
                    <xdr:row>101</xdr:row>
                    <xdr:rowOff>182880</xdr:rowOff>
                  </to>
                </anchor>
              </controlPr>
            </control>
          </mc:Choice>
        </mc:AlternateContent>
        <mc:AlternateContent xmlns:mc="http://schemas.openxmlformats.org/markup-compatibility/2006">
          <mc:Choice Requires="x14">
            <control shapeId="5746" r:id="rId111" name="Check Box 626">
              <controlPr defaultSize="0" autoFill="0" autoLine="0" autoPict="0">
                <anchor moveWithCells="1">
                  <from>
                    <xdr:col>3</xdr:col>
                    <xdr:colOff>495300</xdr:colOff>
                    <xdr:row>101</xdr:row>
                    <xdr:rowOff>243840</xdr:rowOff>
                  </from>
                  <to>
                    <xdr:col>4</xdr:col>
                    <xdr:colOff>22860</xdr:colOff>
                    <xdr:row>103</xdr:row>
                    <xdr:rowOff>15240</xdr:rowOff>
                  </to>
                </anchor>
              </controlPr>
            </control>
          </mc:Choice>
        </mc:AlternateContent>
        <mc:AlternateContent xmlns:mc="http://schemas.openxmlformats.org/markup-compatibility/2006">
          <mc:Choice Requires="x14">
            <control shapeId="5750" r:id="rId112" name="Option Button 630">
              <controlPr locked="0" defaultSize="0" autoFill="0" autoLine="0" autoPict="0">
                <anchor moveWithCells="1">
                  <from>
                    <xdr:col>1</xdr:col>
                    <xdr:colOff>723900</xdr:colOff>
                    <xdr:row>26</xdr:row>
                    <xdr:rowOff>38100</xdr:rowOff>
                  </from>
                  <to>
                    <xdr:col>2</xdr:col>
                    <xdr:colOff>175260</xdr:colOff>
                    <xdr:row>27</xdr:row>
                    <xdr:rowOff>45720</xdr:rowOff>
                  </to>
                </anchor>
              </controlPr>
            </control>
          </mc:Choice>
        </mc:AlternateContent>
        <mc:AlternateContent xmlns:mc="http://schemas.openxmlformats.org/markup-compatibility/2006">
          <mc:Choice Requires="x14">
            <control shapeId="5751" r:id="rId113" name="Option Button 631">
              <controlPr locked="0" defaultSize="0" autoFill="0" autoLine="0" autoPict="0">
                <anchor moveWithCells="1">
                  <from>
                    <xdr:col>3</xdr:col>
                    <xdr:colOff>655320</xdr:colOff>
                    <xdr:row>26</xdr:row>
                    <xdr:rowOff>53340</xdr:rowOff>
                  </from>
                  <to>
                    <xdr:col>4</xdr:col>
                    <xdr:colOff>220980</xdr:colOff>
                    <xdr:row>27</xdr:row>
                    <xdr:rowOff>45720</xdr:rowOff>
                  </to>
                </anchor>
              </controlPr>
            </control>
          </mc:Choice>
        </mc:AlternateContent>
        <mc:AlternateContent xmlns:mc="http://schemas.openxmlformats.org/markup-compatibility/2006">
          <mc:Choice Requires="x14">
            <control shapeId="5752" r:id="rId114" name="Option Button 632">
              <controlPr locked="0" defaultSize="0" autoFill="0" autoLine="0" autoPict="0">
                <anchor moveWithCells="1">
                  <from>
                    <xdr:col>5</xdr:col>
                    <xdr:colOff>914400</xdr:colOff>
                    <xdr:row>26</xdr:row>
                    <xdr:rowOff>53340</xdr:rowOff>
                  </from>
                  <to>
                    <xdr:col>6</xdr:col>
                    <xdr:colOff>190500</xdr:colOff>
                    <xdr:row>27</xdr:row>
                    <xdr:rowOff>53340</xdr:rowOff>
                  </to>
                </anchor>
              </controlPr>
            </control>
          </mc:Choice>
        </mc:AlternateContent>
        <mc:AlternateContent xmlns:mc="http://schemas.openxmlformats.org/markup-compatibility/2006">
          <mc:Choice Requires="x14">
            <control shapeId="5753" r:id="rId115" name="Option Button 633">
              <controlPr locked="0" defaultSize="0" autoFill="0" autoLine="0" autoPict="0">
                <anchor moveWithCells="1">
                  <from>
                    <xdr:col>8</xdr:col>
                    <xdr:colOff>0</xdr:colOff>
                    <xdr:row>26</xdr:row>
                    <xdr:rowOff>38100</xdr:rowOff>
                  </from>
                  <to>
                    <xdr:col>8</xdr:col>
                    <xdr:colOff>289560</xdr:colOff>
                    <xdr:row>27</xdr:row>
                    <xdr:rowOff>53340</xdr:rowOff>
                  </to>
                </anchor>
              </controlPr>
            </control>
          </mc:Choice>
        </mc:AlternateContent>
        <mc:AlternateContent xmlns:mc="http://schemas.openxmlformats.org/markup-compatibility/2006">
          <mc:Choice Requires="x14">
            <control shapeId="5754" r:id="rId116" name="Option Button 634">
              <controlPr locked="0" defaultSize="0" autoFill="0" autoLine="0" autoPict="0">
                <anchor moveWithCells="1">
                  <from>
                    <xdr:col>2</xdr:col>
                    <xdr:colOff>60960</xdr:colOff>
                    <xdr:row>29</xdr:row>
                    <xdr:rowOff>45720</xdr:rowOff>
                  </from>
                  <to>
                    <xdr:col>2</xdr:col>
                    <xdr:colOff>289560</xdr:colOff>
                    <xdr:row>30</xdr:row>
                    <xdr:rowOff>68580</xdr:rowOff>
                  </to>
                </anchor>
              </controlPr>
            </control>
          </mc:Choice>
        </mc:AlternateContent>
        <mc:AlternateContent xmlns:mc="http://schemas.openxmlformats.org/markup-compatibility/2006">
          <mc:Choice Requires="x14">
            <control shapeId="5760" r:id="rId117" name="Check Box 640">
              <controlPr defaultSize="0" autoFill="0" autoLine="0" autoPict="0">
                <anchor moveWithCells="1">
                  <from>
                    <xdr:col>6</xdr:col>
                    <xdr:colOff>495300</xdr:colOff>
                    <xdr:row>14</xdr:row>
                    <xdr:rowOff>0</xdr:rowOff>
                  </from>
                  <to>
                    <xdr:col>7</xdr:col>
                    <xdr:colOff>53340</xdr:colOff>
                    <xdr:row>15</xdr:row>
                    <xdr:rowOff>15240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C9F9E88D-067E-4F81-A302-5BAB2D73D90D}">
          <x14:formula1>
            <xm:f>Weights_X!$G$207:$G$212</xm:f>
          </x14:formula1>
          <xm:sqref>E107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62C28-074B-4FFF-806B-E7376A24B934}">
  <sheetPr codeName="Sheet7"/>
  <dimension ref="A1:K434"/>
  <sheetViews>
    <sheetView topLeftCell="C1" workbookViewId="0">
      <pane ySplit="1" topLeftCell="A71" activePane="bottomLeft" state="frozen"/>
      <selection activeCell="F203" sqref="F203"/>
      <selection pane="bottomLeft" activeCell="D80" sqref="D80"/>
    </sheetView>
  </sheetViews>
  <sheetFormatPr defaultRowHeight="14.4" x14ac:dyDescent="0.3"/>
  <cols>
    <col min="1" max="1" width="10.21875" style="1" customWidth="1"/>
    <col min="2" max="2" width="76.5546875" customWidth="1"/>
    <col min="3" max="3" width="73" bestFit="1" customWidth="1"/>
    <col min="4" max="9" width="32.5546875" customWidth="1"/>
  </cols>
  <sheetData>
    <row r="1" spans="1:9" ht="18" x14ac:dyDescent="0.35">
      <c r="A1" s="187" t="s">
        <v>30</v>
      </c>
      <c r="B1" s="203" t="s">
        <v>31</v>
      </c>
      <c r="C1" s="203" t="s">
        <v>32</v>
      </c>
      <c r="D1" s="203" t="s">
        <v>33</v>
      </c>
      <c r="E1" s="203" t="s">
        <v>34</v>
      </c>
      <c r="F1" s="203" t="s">
        <v>35</v>
      </c>
      <c r="G1" s="203" t="s">
        <v>36</v>
      </c>
      <c r="H1" s="203" t="s">
        <v>37</v>
      </c>
      <c r="I1" s="203" t="s">
        <v>38</v>
      </c>
    </row>
    <row r="2" spans="1:9" ht="23.4" x14ac:dyDescent="0.45">
      <c r="A2" s="204"/>
      <c r="B2" s="189" t="s">
        <v>39</v>
      </c>
      <c r="C2" s="188"/>
    </row>
    <row r="3" spans="1:9" ht="14.25" customHeight="1" x14ac:dyDescent="0.4">
      <c r="A3" s="204"/>
      <c r="B3" t="s">
        <v>40</v>
      </c>
      <c r="C3" t="s">
        <v>41</v>
      </c>
      <c r="D3" t="s">
        <v>42</v>
      </c>
      <c r="E3" t="s">
        <v>43</v>
      </c>
      <c r="F3" t="s">
        <v>44</v>
      </c>
      <c r="G3" t="s">
        <v>45</v>
      </c>
      <c r="H3" t="s">
        <v>46</v>
      </c>
      <c r="I3" t="s">
        <v>47</v>
      </c>
    </row>
    <row r="4" spans="1:9" x14ac:dyDescent="0.3">
      <c r="A4" s="182"/>
      <c r="B4" t="s">
        <v>48</v>
      </c>
      <c r="C4" t="s">
        <v>49</v>
      </c>
      <c r="D4" t="s">
        <v>50</v>
      </c>
      <c r="E4" t="s">
        <v>51</v>
      </c>
      <c r="F4" t="s">
        <v>52</v>
      </c>
      <c r="G4" t="s">
        <v>53</v>
      </c>
      <c r="H4" t="s">
        <v>54</v>
      </c>
      <c r="I4" t="s">
        <v>55</v>
      </c>
    </row>
    <row r="5" spans="1:9" x14ac:dyDescent="0.3">
      <c r="A5" s="182"/>
      <c r="B5" t="s">
        <v>56</v>
      </c>
      <c r="C5" t="s">
        <v>57</v>
      </c>
      <c r="D5" t="s">
        <v>58</v>
      </c>
      <c r="E5" t="s">
        <v>59</v>
      </c>
      <c r="F5" t="s">
        <v>60</v>
      </c>
      <c r="G5" t="s">
        <v>61</v>
      </c>
      <c r="H5" t="s">
        <v>62</v>
      </c>
      <c r="I5" t="s">
        <v>63</v>
      </c>
    </row>
    <row r="6" spans="1:9" x14ac:dyDescent="0.3">
      <c r="A6" s="182"/>
      <c r="B6" t="s">
        <v>64</v>
      </c>
      <c r="C6" t="s">
        <v>65</v>
      </c>
      <c r="D6" t="s">
        <v>65</v>
      </c>
      <c r="E6" t="s">
        <v>66</v>
      </c>
      <c r="F6" t="s">
        <v>67</v>
      </c>
      <c r="G6" t="s">
        <v>68</v>
      </c>
      <c r="H6" t="s">
        <v>69</v>
      </c>
      <c r="I6" t="s">
        <v>70</v>
      </c>
    </row>
    <row r="7" spans="1:9" x14ac:dyDescent="0.3">
      <c r="B7" t="s">
        <v>71</v>
      </c>
      <c r="C7" t="s">
        <v>72</v>
      </c>
      <c r="D7" t="s">
        <v>73</v>
      </c>
      <c r="E7" t="s">
        <v>74</v>
      </c>
      <c r="F7" t="s">
        <v>75</v>
      </c>
      <c r="G7" t="s">
        <v>76</v>
      </c>
      <c r="H7" t="s">
        <v>77</v>
      </c>
      <c r="I7" t="s">
        <v>78</v>
      </c>
    </row>
    <row r="8" spans="1:9" x14ac:dyDescent="0.3">
      <c r="B8" t="s">
        <v>79</v>
      </c>
      <c r="C8" t="s">
        <v>80</v>
      </c>
      <c r="D8" t="s">
        <v>81</v>
      </c>
      <c r="E8" t="s">
        <v>82</v>
      </c>
      <c r="F8" t="s">
        <v>83</v>
      </c>
      <c r="G8" t="s">
        <v>84</v>
      </c>
      <c r="H8" t="s">
        <v>85</v>
      </c>
      <c r="I8" t="s">
        <v>86</v>
      </c>
    </row>
    <row r="9" spans="1:9" x14ac:dyDescent="0.3">
      <c r="B9" t="s">
        <v>87</v>
      </c>
      <c r="C9" t="s">
        <v>88</v>
      </c>
      <c r="D9" t="s">
        <v>89</v>
      </c>
      <c r="E9" t="s">
        <v>90</v>
      </c>
      <c r="F9" t="s">
        <v>91</v>
      </c>
      <c r="G9" t="s">
        <v>90</v>
      </c>
      <c r="H9" t="s">
        <v>92</v>
      </c>
      <c r="I9" t="s">
        <v>93</v>
      </c>
    </row>
    <row r="10" spans="1:9" x14ac:dyDescent="0.3">
      <c r="B10" t="s">
        <v>94</v>
      </c>
      <c r="C10" t="s">
        <v>95</v>
      </c>
      <c r="D10" t="s">
        <v>96</v>
      </c>
      <c r="E10" t="s">
        <v>97</v>
      </c>
      <c r="F10" t="s">
        <v>98</v>
      </c>
      <c r="G10" t="s">
        <v>99</v>
      </c>
      <c r="H10" t="s">
        <v>94</v>
      </c>
      <c r="I10" t="s">
        <v>94</v>
      </c>
    </row>
    <row r="11" spans="1:9" x14ac:dyDescent="0.3">
      <c r="B11" t="s">
        <v>100</v>
      </c>
      <c r="C11" t="s">
        <v>101</v>
      </c>
      <c r="D11" t="s">
        <v>102</v>
      </c>
      <c r="E11" t="s">
        <v>103</v>
      </c>
      <c r="F11" t="s">
        <v>104</v>
      </c>
      <c r="G11" t="s">
        <v>105</v>
      </c>
      <c r="H11" t="s">
        <v>106</v>
      </c>
      <c r="I11" t="s">
        <v>107</v>
      </c>
    </row>
    <row r="12" spans="1:9" x14ac:dyDescent="0.3">
      <c r="B12" s="16" t="s">
        <v>108</v>
      </c>
      <c r="C12" t="s">
        <v>109</v>
      </c>
      <c r="D12" t="s">
        <v>110</v>
      </c>
      <c r="E12" t="s">
        <v>111</v>
      </c>
      <c r="F12" t="s">
        <v>112</v>
      </c>
      <c r="G12" t="s">
        <v>113</v>
      </c>
      <c r="H12" t="s">
        <v>114</v>
      </c>
      <c r="I12" t="s">
        <v>115</v>
      </c>
    </row>
    <row r="13" spans="1:9" x14ac:dyDescent="0.3">
      <c r="B13" s="5" t="s">
        <v>116</v>
      </c>
      <c r="C13" t="s">
        <v>117</v>
      </c>
      <c r="D13" t="s">
        <v>117</v>
      </c>
      <c r="E13" t="s">
        <v>118</v>
      </c>
      <c r="F13" t="s">
        <v>119</v>
      </c>
      <c r="G13" t="s">
        <v>117</v>
      </c>
      <c r="H13" t="s">
        <v>117</v>
      </c>
      <c r="I13" t="s">
        <v>120</v>
      </c>
    </row>
    <row r="14" spans="1:9" x14ac:dyDescent="0.3">
      <c r="B14" s="16" t="s">
        <v>121</v>
      </c>
      <c r="C14" t="s">
        <v>122</v>
      </c>
      <c r="D14" t="s">
        <v>123</v>
      </c>
      <c r="E14" t="s">
        <v>124</v>
      </c>
      <c r="F14" t="s">
        <v>125</v>
      </c>
      <c r="G14" t="s">
        <v>126</v>
      </c>
      <c r="H14" t="s">
        <v>127</v>
      </c>
      <c r="I14" t="s">
        <v>128</v>
      </c>
    </row>
    <row r="15" spans="1:9" x14ac:dyDescent="0.3">
      <c r="B15" s="16" t="s">
        <v>129</v>
      </c>
      <c r="C15" t="s">
        <v>129</v>
      </c>
      <c r="D15" t="s">
        <v>130</v>
      </c>
      <c r="E15" t="s">
        <v>131</v>
      </c>
      <c r="F15" t="s">
        <v>131</v>
      </c>
      <c r="G15" t="s">
        <v>131</v>
      </c>
      <c r="H15" t="s">
        <v>132</v>
      </c>
      <c r="I15" t="s">
        <v>132</v>
      </c>
    </row>
    <row r="16" spans="1:9" x14ac:dyDescent="0.3">
      <c r="B16" s="16" t="s">
        <v>133</v>
      </c>
      <c r="C16" t="s">
        <v>134</v>
      </c>
      <c r="D16" t="s">
        <v>135</v>
      </c>
      <c r="E16" t="s">
        <v>136</v>
      </c>
      <c r="F16" t="s">
        <v>133</v>
      </c>
      <c r="G16" t="s">
        <v>137</v>
      </c>
      <c r="H16" t="s">
        <v>138</v>
      </c>
      <c r="I16" t="s">
        <v>138</v>
      </c>
    </row>
    <row r="17" spans="2:11" x14ac:dyDescent="0.3">
      <c r="B17" s="5" t="s">
        <v>139</v>
      </c>
      <c r="C17" s="5" t="s">
        <v>140</v>
      </c>
      <c r="D17" t="s">
        <v>141</v>
      </c>
      <c r="E17" t="s">
        <v>142</v>
      </c>
      <c r="F17" t="s">
        <v>143</v>
      </c>
      <c r="G17" t="s">
        <v>144</v>
      </c>
      <c r="H17" t="s">
        <v>145</v>
      </c>
      <c r="I17" t="s">
        <v>146</v>
      </c>
    </row>
    <row r="18" spans="2:11" x14ac:dyDescent="0.3">
      <c r="B18" s="5" t="s">
        <v>147</v>
      </c>
      <c r="C18" s="5" t="s">
        <v>148</v>
      </c>
      <c r="D18" t="s">
        <v>149</v>
      </c>
      <c r="E18" t="s">
        <v>150</v>
      </c>
      <c r="F18" t="s">
        <v>151</v>
      </c>
      <c r="G18" t="s">
        <v>152</v>
      </c>
      <c r="H18" t="s">
        <v>153</v>
      </c>
      <c r="I18" t="s">
        <v>154</v>
      </c>
    </row>
    <row r="19" spans="2:11" x14ac:dyDescent="0.3">
      <c r="B19" s="5" t="s">
        <v>155</v>
      </c>
      <c r="C19" s="5" t="s">
        <v>156</v>
      </c>
      <c r="D19" t="s">
        <v>157</v>
      </c>
      <c r="E19" t="s">
        <v>158</v>
      </c>
      <c r="F19" t="s">
        <v>159</v>
      </c>
      <c r="G19" t="s">
        <v>160</v>
      </c>
      <c r="H19" t="s">
        <v>161</v>
      </c>
      <c r="I19" t="s">
        <v>162</v>
      </c>
    </row>
    <row r="20" spans="2:11" x14ac:dyDescent="0.3">
      <c r="B20" s="5" t="s">
        <v>163</v>
      </c>
      <c r="C20" s="5" t="s">
        <v>164</v>
      </c>
      <c r="D20" t="s">
        <v>165</v>
      </c>
      <c r="E20" t="s">
        <v>166</v>
      </c>
      <c r="F20" t="s">
        <v>167</v>
      </c>
      <c r="G20" t="s">
        <v>168</v>
      </c>
      <c r="H20" t="s">
        <v>169</v>
      </c>
      <c r="I20" t="s">
        <v>170</v>
      </c>
    </row>
    <row r="21" spans="2:11" x14ac:dyDescent="0.3">
      <c r="B21" s="5" t="s">
        <v>171</v>
      </c>
      <c r="C21" s="321" t="s">
        <v>172</v>
      </c>
      <c r="D21" t="s">
        <v>173</v>
      </c>
      <c r="E21" t="s">
        <v>174</v>
      </c>
      <c r="F21" t="s">
        <v>175</v>
      </c>
      <c r="G21" t="s">
        <v>176</v>
      </c>
      <c r="H21" t="s">
        <v>177</v>
      </c>
      <c r="I21" t="s">
        <v>178</v>
      </c>
    </row>
    <row r="22" spans="2:11" ht="15" customHeight="1" x14ac:dyDescent="0.3">
      <c r="B22" s="5" t="s">
        <v>179</v>
      </c>
      <c r="C22" s="322" t="s">
        <v>180</v>
      </c>
      <c r="D22" t="s">
        <v>181</v>
      </c>
      <c r="E22" t="s">
        <v>182</v>
      </c>
      <c r="F22" t="s">
        <v>183</v>
      </c>
      <c r="G22" t="s">
        <v>184</v>
      </c>
      <c r="H22" t="s">
        <v>185</v>
      </c>
      <c r="I22" t="s">
        <v>186</v>
      </c>
      <c r="J22" s="5"/>
      <c r="K22" s="5"/>
    </row>
    <row r="23" spans="2:11" ht="28.8" x14ac:dyDescent="0.3">
      <c r="B23" s="190" t="s">
        <v>187</v>
      </c>
      <c r="C23" s="322" t="s">
        <v>188</v>
      </c>
      <c r="D23" t="s">
        <v>189</v>
      </c>
      <c r="E23" t="s">
        <v>190</v>
      </c>
      <c r="F23" t="s">
        <v>191</v>
      </c>
      <c r="G23" t="s">
        <v>192</v>
      </c>
      <c r="H23" t="s">
        <v>193</v>
      </c>
      <c r="I23" t="s">
        <v>194</v>
      </c>
      <c r="J23" s="5"/>
      <c r="K23" s="5"/>
    </row>
    <row r="24" spans="2:11" ht="28.8" x14ac:dyDescent="0.3">
      <c r="B24" s="5" t="s">
        <v>195</v>
      </c>
      <c r="C24" s="322" t="s">
        <v>196</v>
      </c>
      <c r="D24" t="s">
        <v>197</v>
      </c>
      <c r="E24" t="s">
        <v>198</v>
      </c>
      <c r="F24" t="s">
        <v>199</v>
      </c>
      <c r="G24" t="s">
        <v>200</v>
      </c>
      <c r="H24" t="s">
        <v>201</v>
      </c>
      <c r="I24" t="s">
        <v>202</v>
      </c>
      <c r="J24" s="5"/>
      <c r="K24" s="5"/>
    </row>
    <row r="25" spans="2:11" x14ac:dyDescent="0.3">
      <c r="B25" s="5" t="s">
        <v>203</v>
      </c>
      <c r="C25" s="5" t="s">
        <v>204</v>
      </c>
      <c r="D25" t="s">
        <v>205</v>
      </c>
      <c r="E25" t="s">
        <v>206</v>
      </c>
      <c r="F25" t="s">
        <v>11684</v>
      </c>
      <c r="G25" t="s">
        <v>207</v>
      </c>
      <c r="H25" t="s">
        <v>208</v>
      </c>
      <c r="I25" t="s">
        <v>209</v>
      </c>
      <c r="J25" s="5"/>
      <c r="K25" s="5"/>
    </row>
    <row r="26" spans="2:11" ht="28.8" x14ac:dyDescent="0.3">
      <c r="B26" s="5" t="s">
        <v>210</v>
      </c>
      <c r="C26" s="323" t="s">
        <v>211</v>
      </c>
      <c r="D26" t="s">
        <v>212</v>
      </c>
      <c r="E26" t="s">
        <v>213</v>
      </c>
      <c r="F26" t="s">
        <v>214</v>
      </c>
      <c r="G26" t="s">
        <v>215</v>
      </c>
      <c r="H26" t="s">
        <v>216</v>
      </c>
      <c r="I26" t="s">
        <v>217</v>
      </c>
      <c r="J26" s="5"/>
      <c r="K26" s="5"/>
    </row>
    <row r="27" spans="2:11" x14ac:dyDescent="0.3">
      <c r="B27" s="5" t="s">
        <v>218</v>
      </c>
      <c r="C27" s="5" t="s">
        <v>219</v>
      </c>
      <c r="D27" t="s">
        <v>220</v>
      </c>
      <c r="E27" t="s">
        <v>221</v>
      </c>
      <c r="F27" t="s">
        <v>222</v>
      </c>
      <c r="G27" t="s">
        <v>223</v>
      </c>
      <c r="H27" t="s">
        <v>224</v>
      </c>
      <c r="I27" t="s">
        <v>225</v>
      </c>
      <c r="J27" s="5"/>
      <c r="K27" s="5"/>
    </row>
    <row r="28" spans="2:11" ht="15.6" x14ac:dyDescent="0.3">
      <c r="B28" s="217" t="s">
        <v>226</v>
      </c>
      <c r="C28" s="217" t="s">
        <v>227</v>
      </c>
      <c r="D28" t="s">
        <v>228</v>
      </c>
      <c r="E28" t="s">
        <v>229</v>
      </c>
      <c r="F28" t="s">
        <v>230</v>
      </c>
      <c r="G28" t="s">
        <v>231</v>
      </c>
      <c r="H28" t="s">
        <v>232</v>
      </c>
      <c r="I28" t="s">
        <v>233</v>
      </c>
    </row>
    <row r="29" spans="2:11" x14ac:dyDescent="0.3">
      <c r="B29" t="s">
        <v>234</v>
      </c>
      <c r="C29" s="5" t="s">
        <v>234</v>
      </c>
      <c r="D29" t="s">
        <v>234</v>
      </c>
      <c r="E29" t="s">
        <v>234</v>
      </c>
      <c r="F29" t="s">
        <v>234</v>
      </c>
      <c r="G29" t="s">
        <v>234</v>
      </c>
      <c r="H29" t="s">
        <v>234</v>
      </c>
      <c r="I29" t="s">
        <v>234</v>
      </c>
    </row>
    <row r="30" spans="2:11" x14ac:dyDescent="0.3">
      <c r="B30" t="s">
        <v>235</v>
      </c>
      <c r="C30" s="5" t="s">
        <v>235</v>
      </c>
      <c r="D30" t="s">
        <v>236</v>
      </c>
      <c r="E30" t="s">
        <v>235</v>
      </c>
      <c r="F30" t="s">
        <v>235</v>
      </c>
      <c r="G30" t="s">
        <v>235</v>
      </c>
      <c r="H30" t="s">
        <v>235</v>
      </c>
      <c r="I30" t="s">
        <v>235</v>
      </c>
    </row>
    <row r="31" spans="2:11" x14ac:dyDescent="0.3">
      <c r="B31" t="s">
        <v>237</v>
      </c>
      <c r="C31" s="5" t="s">
        <v>237</v>
      </c>
      <c r="D31" t="s">
        <v>238</v>
      </c>
      <c r="E31" t="s">
        <v>237</v>
      </c>
      <c r="F31" t="s">
        <v>237</v>
      </c>
      <c r="G31" t="s">
        <v>237</v>
      </c>
      <c r="H31" t="s">
        <v>237</v>
      </c>
      <c r="I31" t="s">
        <v>237</v>
      </c>
    </row>
    <row r="32" spans="2:11" x14ac:dyDescent="0.3">
      <c r="B32" t="s">
        <v>239</v>
      </c>
      <c r="C32" s="321" t="s">
        <v>240</v>
      </c>
      <c r="D32" t="s">
        <v>240</v>
      </c>
      <c r="E32" t="s">
        <v>240</v>
      </c>
      <c r="F32" t="s">
        <v>240</v>
      </c>
      <c r="G32" t="s">
        <v>240</v>
      </c>
      <c r="H32" t="s">
        <v>241</v>
      </c>
      <c r="I32" t="s">
        <v>240</v>
      </c>
    </row>
    <row r="33" spans="2:9" x14ac:dyDescent="0.3">
      <c r="B33" t="s">
        <v>242</v>
      </c>
      <c r="C33" s="321" t="s">
        <v>243</v>
      </c>
      <c r="D33" t="s">
        <v>243</v>
      </c>
      <c r="E33" t="s">
        <v>243</v>
      </c>
      <c r="F33" t="s">
        <v>243</v>
      </c>
      <c r="G33" t="s">
        <v>243</v>
      </c>
      <c r="H33" t="s">
        <v>244</v>
      </c>
      <c r="I33" t="s">
        <v>243</v>
      </c>
    </row>
    <row r="34" spans="2:9" x14ac:dyDescent="0.3">
      <c r="B34" t="s">
        <v>245</v>
      </c>
      <c r="C34" s="5" t="s">
        <v>245</v>
      </c>
      <c r="D34" t="s">
        <v>246</v>
      </c>
      <c r="E34" t="s">
        <v>246</v>
      </c>
      <c r="F34" t="s">
        <v>246</v>
      </c>
      <c r="G34" t="s">
        <v>246</v>
      </c>
      <c r="H34" t="s">
        <v>246</v>
      </c>
      <c r="I34" t="s">
        <v>246</v>
      </c>
    </row>
    <row r="35" spans="2:9" x14ac:dyDescent="0.3">
      <c r="B35" t="s">
        <v>247</v>
      </c>
      <c r="C35" s="5" t="s">
        <v>247</v>
      </c>
      <c r="D35" t="s">
        <v>248</v>
      </c>
      <c r="E35" t="s">
        <v>249</v>
      </c>
      <c r="F35" t="s">
        <v>248</v>
      </c>
      <c r="G35" t="s">
        <v>249</v>
      </c>
      <c r="H35" t="s">
        <v>249</v>
      </c>
      <c r="I35" t="s">
        <v>248</v>
      </c>
    </row>
    <row r="36" spans="2:9" x14ac:dyDescent="0.3">
      <c r="B36" t="s">
        <v>250</v>
      </c>
      <c r="C36" s="324" t="s">
        <v>251</v>
      </c>
      <c r="D36" t="s">
        <v>252</v>
      </c>
      <c r="E36" t="s">
        <v>253</v>
      </c>
      <c r="F36" t="s">
        <v>254</v>
      </c>
      <c r="G36" t="s">
        <v>255</v>
      </c>
      <c r="H36" t="s">
        <v>256</v>
      </c>
      <c r="I36" t="s">
        <v>257</v>
      </c>
    </row>
    <row r="37" spans="2:9" x14ac:dyDescent="0.3">
      <c r="B37" t="s">
        <v>258</v>
      </c>
      <c r="C37" s="324" t="s">
        <v>259</v>
      </c>
      <c r="D37" t="s">
        <v>260</v>
      </c>
      <c r="E37" t="s">
        <v>261</v>
      </c>
      <c r="F37" t="s">
        <v>262</v>
      </c>
      <c r="G37" t="s">
        <v>263</v>
      </c>
      <c r="H37" t="s">
        <v>264</v>
      </c>
      <c r="I37" t="s">
        <v>265</v>
      </c>
    </row>
    <row r="38" spans="2:9" x14ac:dyDescent="0.3">
      <c r="B38" t="s">
        <v>266</v>
      </c>
      <c r="C38" s="324" t="s">
        <v>267</v>
      </c>
      <c r="D38" t="s">
        <v>268</v>
      </c>
      <c r="E38" t="s">
        <v>269</v>
      </c>
      <c r="F38" t="s">
        <v>270</v>
      </c>
      <c r="G38" t="s">
        <v>271</v>
      </c>
      <c r="H38" t="s">
        <v>272</v>
      </c>
      <c r="I38" t="s">
        <v>273</v>
      </c>
    </row>
    <row r="39" spans="2:9" x14ac:dyDescent="0.3">
      <c r="B39" t="s">
        <v>274</v>
      </c>
      <c r="C39" s="324" t="s">
        <v>275</v>
      </c>
      <c r="D39" t="s">
        <v>276</v>
      </c>
      <c r="E39" t="s">
        <v>277</v>
      </c>
      <c r="F39" t="s">
        <v>278</v>
      </c>
      <c r="G39" t="s">
        <v>279</v>
      </c>
      <c r="H39" t="s">
        <v>280</v>
      </c>
      <c r="I39" t="s">
        <v>281</v>
      </c>
    </row>
    <row r="40" spans="2:9" x14ac:dyDescent="0.3">
      <c r="B40" t="s">
        <v>282</v>
      </c>
      <c r="C40" s="324" t="s">
        <v>283</v>
      </c>
      <c r="D40" t="s">
        <v>284</v>
      </c>
      <c r="E40" t="s">
        <v>285</v>
      </c>
      <c r="F40" t="s">
        <v>286</v>
      </c>
      <c r="G40" t="s">
        <v>287</v>
      </c>
      <c r="H40" t="s">
        <v>288</v>
      </c>
      <c r="I40" t="s">
        <v>289</v>
      </c>
    </row>
    <row r="41" spans="2:9" x14ac:dyDescent="0.3">
      <c r="B41" t="s">
        <v>290</v>
      </c>
      <c r="C41" s="324" t="s">
        <v>291</v>
      </c>
      <c r="D41" t="s">
        <v>292</v>
      </c>
      <c r="E41" t="s">
        <v>293</v>
      </c>
      <c r="F41" t="s">
        <v>294</v>
      </c>
      <c r="G41" t="s">
        <v>295</v>
      </c>
      <c r="H41" t="s">
        <v>296</v>
      </c>
      <c r="I41" t="s">
        <v>297</v>
      </c>
    </row>
    <row r="42" spans="2:9" ht="28.8" x14ac:dyDescent="0.3">
      <c r="B42" t="s">
        <v>298</v>
      </c>
      <c r="C42" s="325" t="s">
        <v>299</v>
      </c>
      <c r="D42" t="s">
        <v>300</v>
      </c>
      <c r="E42" t="s">
        <v>301</v>
      </c>
      <c r="F42" t="s">
        <v>302</v>
      </c>
      <c r="G42" t="s">
        <v>303</v>
      </c>
      <c r="H42" t="s">
        <v>304</v>
      </c>
      <c r="I42" t="s">
        <v>305</v>
      </c>
    </row>
    <row r="43" spans="2:9" x14ac:dyDescent="0.3">
      <c r="B43" s="38" t="s">
        <v>306</v>
      </c>
      <c r="C43" s="38" t="s">
        <v>307</v>
      </c>
      <c r="D43" t="s">
        <v>308</v>
      </c>
      <c r="E43" t="s">
        <v>309</v>
      </c>
      <c r="F43" t="s">
        <v>310</v>
      </c>
      <c r="G43" t="s">
        <v>311</v>
      </c>
      <c r="H43" t="s">
        <v>312</v>
      </c>
      <c r="I43" t="s">
        <v>313</v>
      </c>
    </row>
    <row r="44" spans="2:9" x14ac:dyDescent="0.3">
      <c r="B44" s="15" t="s">
        <v>314</v>
      </c>
      <c r="C44" s="5" t="s">
        <v>315</v>
      </c>
      <c r="D44" t="s">
        <v>316</v>
      </c>
      <c r="E44" t="s">
        <v>317</v>
      </c>
      <c r="F44" t="s">
        <v>318</v>
      </c>
      <c r="G44" t="s">
        <v>319</v>
      </c>
      <c r="H44" t="s">
        <v>320</v>
      </c>
      <c r="I44" t="s">
        <v>321</v>
      </c>
    </row>
    <row r="45" spans="2:9" x14ac:dyDescent="0.3">
      <c r="B45" s="15" t="s">
        <v>322</v>
      </c>
      <c r="C45" s="5" t="s">
        <v>323</v>
      </c>
      <c r="D45" t="s">
        <v>324</v>
      </c>
      <c r="E45" t="s">
        <v>325</v>
      </c>
      <c r="F45" t="s">
        <v>326</v>
      </c>
      <c r="G45" t="s">
        <v>327</v>
      </c>
      <c r="H45" t="s">
        <v>328</v>
      </c>
      <c r="I45" t="s">
        <v>329</v>
      </c>
    </row>
    <row r="46" spans="2:9" ht="15.6" x14ac:dyDescent="0.3">
      <c r="B46" s="217" t="s">
        <v>330</v>
      </c>
      <c r="C46" s="217" t="s">
        <v>330</v>
      </c>
      <c r="D46" t="s">
        <v>330</v>
      </c>
      <c r="E46" t="s">
        <v>330</v>
      </c>
      <c r="F46" t="s">
        <v>330</v>
      </c>
      <c r="G46" t="s">
        <v>330</v>
      </c>
      <c r="H46" t="s">
        <v>330</v>
      </c>
      <c r="I46" t="s">
        <v>330</v>
      </c>
    </row>
    <row r="47" spans="2:9" ht="15.6" x14ac:dyDescent="0.3">
      <c r="B47" s="220" t="s">
        <v>330</v>
      </c>
      <c r="C47" s="220" t="s">
        <v>330</v>
      </c>
      <c r="D47" t="s">
        <v>330</v>
      </c>
      <c r="E47" t="s">
        <v>330</v>
      </c>
      <c r="F47" t="s">
        <v>330</v>
      </c>
      <c r="G47" t="s">
        <v>330</v>
      </c>
      <c r="H47" t="s">
        <v>330</v>
      </c>
      <c r="I47" t="s">
        <v>330</v>
      </c>
    </row>
    <row r="48" spans="2:9" ht="15.6" x14ac:dyDescent="0.3">
      <c r="B48" s="220" t="s">
        <v>331</v>
      </c>
      <c r="C48" s="326" t="s">
        <v>332</v>
      </c>
      <c r="D48" t="s">
        <v>333</v>
      </c>
      <c r="E48" t="s">
        <v>334</v>
      </c>
      <c r="F48" t="s">
        <v>335</v>
      </c>
      <c r="G48" t="s">
        <v>336</v>
      </c>
      <c r="H48" t="s">
        <v>337</v>
      </c>
      <c r="I48" t="s">
        <v>338</v>
      </c>
    </row>
    <row r="49" spans="2:9" ht="15.6" x14ac:dyDescent="0.3">
      <c r="B49" s="217" t="s">
        <v>339</v>
      </c>
      <c r="C49" s="217" t="s">
        <v>340</v>
      </c>
      <c r="D49" t="s">
        <v>341</v>
      </c>
      <c r="E49" t="s">
        <v>342</v>
      </c>
      <c r="F49" t="s">
        <v>343</v>
      </c>
      <c r="G49" t="s">
        <v>344</v>
      </c>
      <c r="H49" t="s">
        <v>345</v>
      </c>
      <c r="I49" t="s">
        <v>346</v>
      </c>
    </row>
    <row r="50" spans="2:9" x14ac:dyDescent="0.3">
      <c r="B50" t="s">
        <v>347</v>
      </c>
      <c r="C50" t="s">
        <v>348</v>
      </c>
      <c r="D50" t="s">
        <v>349</v>
      </c>
      <c r="E50" t="s">
        <v>350</v>
      </c>
      <c r="F50" t="s">
        <v>351</v>
      </c>
      <c r="G50" t="s">
        <v>352</v>
      </c>
      <c r="H50" t="s">
        <v>353</v>
      </c>
      <c r="I50" t="s">
        <v>354</v>
      </c>
    </row>
    <row r="51" spans="2:9" x14ac:dyDescent="0.3">
      <c r="B51" t="s">
        <v>355</v>
      </c>
      <c r="C51" t="s">
        <v>356</v>
      </c>
      <c r="D51" t="s">
        <v>357</v>
      </c>
      <c r="E51" t="s">
        <v>358</v>
      </c>
      <c r="F51" t="s">
        <v>359</v>
      </c>
      <c r="G51" t="s">
        <v>360</v>
      </c>
      <c r="H51" t="s">
        <v>361</v>
      </c>
      <c r="I51" t="s">
        <v>362</v>
      </c>
    </row>
    <row r="52" spans="2:9" x14ac:dyDescent="0.3">
      <c r="B52" s="191" t="s">
        <v>363</v>
      </c>
      <c r="C52" s="191" t="s">
        <v>364</v>
      </c>
      <c r="D52" t="s">
        <v>365</v>
      </c>
      <c r="E52" t="s">
        <v>366</v>
      </c>
      <c r="F52" t="s">
        <v>367</v>
      </c>
      <c r="G52" t="s">
        <v>368</v>
      </c>
      <c r="H52" t="s">
        <v>369</v>
      </c>
      <c r="I52" t="s">
        <v>370</v>
      </c>
    </row>
    <row r="53" spans="2:9" x14ac:dyDescent="0.3">
      <c r="B53" t="s">
        <v>371</v>
      </c>
      <c r="C53" t="s">
        <v>372</v>
      </c>
      <c r="D53" t="s">
        <v>373</v>
      </c>
      <c r="E53" t="s">
        <v>374</v>
      </c>
      <c r="F53" t="s">
        <v>375</v>
      </c>
      <c r="G53" t="s">
        <v>376</v>
      </c>
      <c r="H53" t="s">
        <v>377</v>
      </c>
      <c r="I53" t="s">
        <v>378</v>
      </c>
    </row>
    <row r="54" spans="2:9" x14ac:dyDescent="0.3">
      <c r="B54" t="s">
        <v>379</v>
      </c>
      <c r="C54" t="s">
        <v>380</v>
      </c>
      <c r="D54" t="s">
        <v>381</v>
      </c>
      <c r="E54" t="s">
        <v>382</v>
      </c>
      <c r="F54" t="s">
        <v>383</v>
      </c>
      <c r="G54" t="s">
        <v>384</v>
      </c>
      <c r="H54" t="s">
        <v>385</v>
      </c>
      <c r="I54" t="s">
        <v>386</v>
      </c>
    </row>
    <row r="55" spans="2:9" ht="15.6" x14ac:dyDescent="0.3">
      <c r="B55" s="84" t="s">
        <v>387</v>
      </c>
      <c r="C55" s="193" t="s">
        <v>388</v>
      </c>
      <c r="D55" t="s">
        <v>389</v>
      </c>
      <c r="E55" t="s">
        <v>390</v>
      </c>
      <c r="F55" t="s">
        <v>391</v>
      </c>
      <c r="G55" t="s">
        <v>392</v>
      </c>
      <c r="H55" t="s">
        <v>393</v>
      </c>
      <c r="I55" t="s">
        <v>394</v>
      </c>
    </row>
    <row r="56" spans="2:9" x14ac:dyDescent="0.3">
      <c r="B56" t="s">
        <v>395</v>
      </c>
      <c r="C56" t="s">
        <v>396</v>
      </c>
      <c r="D56" t="s">
        <v>397</v>
      </c>
      <c r="E56" t="s">
        <v>398</v>
      </c>
      <c r="F56" t="s">
        <v>399</v>
      </c>
      <c r="G56" t="s">
        <v>400</v>
      </c>
      <c r="H56" t="s">
        <v>401</v>
      </c>
      <c r="I56" t="s">
        <v>402</v>
      </c>
    </row>
    <row r="57" spans="2:9" ht="15.6" x14ac:dyDescent="0.3">
      <c r="B57" s="84" t="s">
        <v>403</v>
      </c>
      <c r="C57" s="84" t="s">
        <v>404</v>
      </c>
      <c r="D57" t="s">
        <v>405</v>
      </c>
      <c r="E57" t="s">
        <v>406</v>
      </c>
      <c r="F57" t="s">
        <v>407</v>
      </c>
      <c r="G57" t="s">
        <v>408</v>
      </c>
      <c r="H57" t="s">
        <v>409</v>
      </c>
      <c r="I57" t="s">
        <v>410</v>
      </c>
    </row>
    <row r="58" spans="2:9" ht="15.6" x14ac:dyDescent="0.3">
      <c r="B58" t="s">
        <v>411</v>
      </c>
      <c r="C58" s="192" t="s">
        <v>412</v>
      </c>
      <c r="D58" t="s">
        <v>413</v>
      </c>
      <c r="E58" t="s">
        <v>414</v>
      </c>
      <c r="F58" t="s">
        <v>415</v>
      </c>
      <c r="G58" t="s">
        <v>416</v>
      </c>
      <c r="H58" t="s">
        <v>417</v>
      </c>
      <c r="I58" t="s">
        <v>418</v>
      </c>
    </row>
    <row r="59" spans="2:9" ht="15.6" x14ac:dyDescent="0.3">
      <c r="B59" s="84" t="s">
        <v>419</v>
      </c>
      <c r="C59" s="193" t="s">
        <v>420</v>
      </c>
      <c r="D59" t="s">
        <v>421</v>
      </c>
      <c r="E59" t="s">
        <v>422</v>
      </c>
      <c r="F59" t="s">
        <v>423</v>
      </c>
      <c r="G59" t="s">
        <v>424</v>
      </c>
      <c r="H59" t="s">
        <v>425</v>
      </c>
      <c r="I59" t="s">
        <v>426</v>
      </c>
    </row>
    <row r="60" spans="2:9" x14ac:dyDescent="0.3">
      <c r="B60" t="s">
        <v>234</v>
      </c>
      <c r="C60" t="s">
        <v>427</v>
      </c>
      <c r="D60" t="s">
        <v>427</v>
      </c>
      <c r="E60" t="s">
        <v>428</v>
      </c>
      <c r="F60" t="s">
        <v>427</v>
      </c>
      <c r="G60" t="s">
        <v>427</v>
      </c>
      <c r="H60" t="s">
        <v>427</v>
      </c>
      <c r="I60" t="s">
        <v>427</v>
      </c>
    </row>
    <row r="61" spans="2:9" x14ac:dyDescent="0.3">
      <c r="B61" t="s">
        <v>429</v>
      </c>
      <c r="C61" t="s">
        <v>430</v>
      </c>
      <c r="D61" t="s">
        <v>431</v>
      </c>
      <c r="E61" t="s">
        <v>432</v>
      </c>
      <c r="F61" t="s">
        <v>433</v>
      </c>
      <c r="G61" t="s">
        <v>434</v>
      </c>
      <c r="H61" t="s">
        <v>435</v>
      </c>
      <c r="I61" t="s">
        <v>436</v>
      </c>
    </row>
    <row r="62" spans="2:9" x14ac:dyDescent="0.3">
      <c r="B62" t="s">
        <v>437</v>
      </c>
      <c r="C62" t="s">
        <v>438</v>
      </c>
      <c r="D62" t="s">
        <v>439</v>
      </c>
      <c r="E62" t="s">
        <v>440</v>
      </c>
      <c r="F62" t="s">
        <v>441</v>
      </c>
      <c r="G62" t="s">
        <v>442</v>
      </c>
      <c r="H62" t="s">
        <v>443</v>
      </c>
      <c r="I62" t="s">
        <v>444</v>
      </c>
    </row>
    <row r="63" spans="2:9" x14ac:dyDescent="0.3">
      <c r="B63" t="s">
        <v>445</v>
      </c>
      <c r="C63" t="s">
        <v>446</v>
      </c>
      <c r="D63" t="s">
        <v>447</v>
      </c>
      <c r="E63" t="s">
        <v>448</v>
      </c>
      <c r="F63" t="s">
        <v>449</v>
      </c>
      <c r="G63" t="s">
        <v>450</v>
      </c>
      <c r="H63" t="s">
        <v>451</v>
      </c>
      <c r="I63" t="s">
        <v>452</v>
      </c>
    </row>
    <row r="64" spans="2:9" x14ac:dyDescent="0.3">
      <c r="B64" t="s">
        <v>453</v>
      </c>
      <c r="C64" t="s">
        <v>454</v>
      </c>
      <c r="D64" t="s">
        <v>455</v>
      </c>
      <c r="E64" t="s">
        <v>456</v>
      </c>
      <c r="F64" t="s">
        <v>457</v>
      </c>
      <c r="G64" t="s">
        <v>458</v>
      </c>
      <c r="H64" t="s">
        <v>459</v>
      </c>
      <c r="I64" t="s">
        <v>460</v>
      </c>
    </row>
    <row r="65" spans="2:9" x14ac:dyDescent="0.3">
      <c r="B65" t="s">
        <v>461</v>
      </c>
      <c r="C65" t="s">
        <v>462</v>
      </c>
      <c r="D65" t="s">
        <v>463</v>
      </c>
      <c r="E65" t="s">
        <v>464</v>
      </c>
      <c r="F65" t="s">
        <v>465</v>
      </c>
      <c r="G65" t="s">
        <v>466</v>
      </c>
      <c r="H65" t="s">
        <v>467</v>
      </c>
      <c r="I65" t="s">
        <v>468</v>
      </c>
    </row>
    <row r="66" spans="2:9" x14ac:dyDescent="0.3">
      <c r="B66" t="s">
        <v>469</v>
      </c>
      <c r="C66" t="s">
        <v>470</v>
      </c>
      <c r="D66" t="s">
        <v>471</v>
      </c>
      <c r="E66" t="s">
        <v>472</v>
      </c>
      <c r="F66" t="s">
        <v>473</v>
      </c>
      <c r="G66" t="s">
        <v>474</v>
      </c>
      <c r="H66" t="s">
        <v>475</v>
      </c>
      <c r="I66" t="s">
        <v>476</v>
      </c>
    </row>
    <row r="67" spans="2:9" x14ac:dyDescent="0.3">
      <c r="B67" t="s">
        <v>477</v>
      </c>
      <c r="C67" t="s">
        <v>478</v>
      </c>
      <c r="D67" t="s">
        <v>479</v>
      </c>
      <c r="E67" t="s">
        <v>480</v>
      </c>
      <c r="F67" t="s">
        <v>481</v>
      </c>
      <c r="G67" t="s">
        <v>482</v>
      </c>
      <c r="H67" t="s">
        <v>483</v>
      </c>
      <c r="I67" t="s">
        <v>483</v>
      </c>
    </row>
    <row r="68" spans="2:9" x14ac:dyDescent="0.3">
      <c r="B68" t="s">
        <v>484</v>
      </c>
      <c r="C68" t="s">
        <v>485</v>
      </c>
      <c r="D68" t="s">
        <v>486</v>
      </c>
      <c r="E68" t="s">
        <v>487</v>
      </c>
      <c r="F68" t="s">
        <v>488</v>
      </c>
      <c r="G68" t="s">
        <v>489</v>
      </c>
      <c r="H68" t="s">
        <v>490</v>
      </c>
      <c r="I68" t="s">
        <v>491</v>
      </c>
    </row>
    <row r="69" spans="2:9" ht="15.6" x14ac:dyDescent="0.3">
      <c r="B69" s="217" t="s">
        <v>492</v>
      </c>
      <c r="C69" s="84" t="s">
        <v>493</v>
      </c>
      <c r="D69" t="s">
        <v>494</v>
      </c>
      <c r="E69" t="s">
        <v>495</v>
      </c>
      <c r="F69" t="s">
        <v>496</v>
      </c>
      <c r="G69" t="s">
        <v>497</v>
      </c>
      <c r="H69" t="s">
        <v>498</v>
      </c>
      <c r="I69" t="s">
        <v>499</v>
      </c>
    </row>
    <row r="70" spans="2:9" x14ac:dyDescent="0.3">
      <c r="B70" s="191" t="s">
        <v>500</v>
      </c>
      <c r="C70" s="191" t="s">
        <v>501</v>
      </c>
      <c r="D70" t="s">
        <v>502</v>
      </c>
      <c r="E70" t="s">
        <v>503</v>
      </c>
      <c r="F70" t="s">
        <v>504</v>
      </c>
      <c r="G70" t="s">
        <v>505</v>
      </c>
      <c r="H70" t="s">
        <v>506</v>
      </c>
      <c r="I70" t="s">
        <v>507</v>
      </c>
    </row>
    <row r="71" spans="2:9" x14ac:dyDescent="0.3">
      <c r="B71" s="191" t="s">
        <v>508</v>
      </c>
      <c r="C71" s="191" t="s">
        <v>509</v>
      </c>
      <c r="D71" t="s">
        <v>510</v>
      </c>
      <c r="E71" t="s">
        <v>511</v>
      </c>
      <c r="F71" t="s">
        <v>512</v>
      </c>
      <c r="G71" t="s">
        <v>513</v>
      </c>
      <c r="H71" t="s">
        <v>514</v>
      </c>
      <c r="I71" t="s">
        <v>515</v>
      </c>
    </row>
    <row r="72" spans="2:9" ht="15.6" x14ac:dyDescent="0.3">
      <c r="B72" s="84" t="s">
        <v>516</v>
      </c>
      <c r="C72" s="84" t="s">
        <v>517</v>
      </c>
      <c r="D72" t="s">
        <v>518</v>
      </c>
      <c r="E72" t="s">
        <v>519</v>
      </c>
      <c r="F72" t="s">
        <v>520</v>
      </c>
      <c r="G72" t="s">
        <v>521</v>
      </c>
      <c r="H72" t="s">
        <v>522</v>
      </c>
      <c r="I72" t="s">
        <v>523</v>
      </c>
    </row>
    <row r="73" spans="2:9" ht="15.6" x14ac:dyDescent="0.3">
      <c r="B73" s="192" t="s">
        <v>524</v>
      </c>
      <c r="C73" s="327" t="s">
        <v>525</v>
      </c>
      <c r="D73" t="s">
        <v>526</v>
      </c>
      <c r="E73" t="s">
        <v>527</v>
      </c>
      <c r="F73" t="s">
        <v>528</v>
      </c>
      <c r="G73" t="s">
        <v>529</v>
      </c>
      <c r="H73" t="s">
        <v>530</v>
      </c>
      <c r="I73" t="s">
        <v>531</v>
      </c>
    </row>
    <row r="74" spans="2:9" ht="31.2" x14ac:dyDescent="0.3">
      <c r="B74" s="192" t="s">
        <v>532</v>
      </c>
      <c r="C74" s="327" t="s">
        <v>533</v>
      </c>
      <c r="D74" t="s">
        <v>534</v>
      </c>
      <c r="E74" t="s">
        <v>535</v>
      </c>
      <c r="F74" t="s">
        <v>11686</v>
      </c>
      <c r="G74" t="s">
        <v>536</v>
      </c>
      <c r="H74" t="s">
        <v>537</v>
      </c>
      <c r="I74" t="s">
        <v>538</v>
      </c>
    </row>
    <row r="75" spans="2:9" ht="15.6" x14ac:dyDescent="0.3">
      <c r="B75" s="192" t="s">
        <v>539</v>
      </c>
      <c r="C75" s="192" t="s">
        <v>539</v>
      </c>
      <c r="D75" t="s">
        <v>539</v>
      </c>
      <c r="E75" t="s">
        <v>540</v>
      </c>
      <c r="F75" t="s">
        <v>541</v>
      </c>
      <c r="G75" t="s">
        <v>542</v>
      </c>
      <c r="H75" t="s">
        <v>539</v>
      </c>
      <c r="I75" t="s">
        <v>543</v>
      </c>
    </row>
    <row r="76" spans="2:9" ht="15.6" x14ac:dyDescent="0.3">
      <c r="B76" s="192" t="s">
        <v>544</v>
      </c>
      <c r="C76" s="192" t="s">
        <v>544</v>
      </c>
      <c r="D76" t="s">
        <v>544</v>
      </c>
      <c r="E76" t="s">
        <v>545</v>
      </c>
      <c r="F76" t="s">
        <v>546</v>
      </c>
      <c r="G76" t="s">
        <v>547</v>
      </c>
      <c r="H76" t="s">
        <v>544</v>
      </c>
      <c r="I76" t="s">
        <v>548</v>
      </c>
    </row>
    <row r="77" spans="2:9" ht="15.6" x14ac:dyDescent="0.3">
      <c r="B77" s="192" t="s">
        <v>549</v>
      </c>
      <c r="C77" s="192" t="s">
        <v>549</v>
      </c>
      <c r="D77" t="s">
        <v>549</v>
      </c>
      <c r="E77" t="s">
        <v>550</v>
      </c>
      <c r="F77" t="s">
        <v>549</v>
      </c>
      <c r="G77" t="s">
        <v>551</v>
      </c>
      <c r="H77" t="s">
        <v>549</v>
      </c>
      <c r="I77" t="s">
        <v>552</v>
      </c>
    </row>
    <row r="78" spans="2:9" ht="15.6" x14ac:dyDescent="0.3">
      <c r="B78" s="192" t="s">
        <v>553</v>
      </c>
      <c r="C78" s="192" t="s">
        <v>553</v>
      </c>
      <c r="D78" t="s">
        <v>553</v>
      </c>
      <c r="E78" t="s">
        <v>554</v>
      </c>
      <c r="F78" t="s">
        <v>553</v>
      </c>
      <c r="G78" t="s">
        <v>555</v>
      </c>
      <c r="H78" t="s">
        <v>553</v>
      </c>
      <c r="I78" t="s">
        <v>556</v>
      </c>
    </row>
    <row r="79" spans="2:9" ht="15.6" x14ac:dyDescent="0.3">
      <c r="B79" s="192" t="s">
        <v>557</v>
      </c>
      <c r="C79" s="192" t="s">
        <v>558</v>
      </c>
      <c r="D79" t="s">
        <v>559</v>
      </c>
      <c r="E79" t="s">
        <v>560</v>
      </c>
      <c r="F79" t="s">
        <v>561</v>
      </c>
      <c r="G79" t="s">
        <v>562</v>
      </c>
      <c r="H79" t="s">
        <v>563</v>
      </c>
      <c r="I79" t="s">
        <v>564</v>
      </c>
    </row>
    <row r="80" spans="2:9" ht="15.6" x14ac:dyDescent="0.3">
      <c r="B80" s="192" t="s">
        <v>565</v>
      </c>
      <c r="C80" s="192" t="s">
        <v>566</v>
      </c>
      <c r="D80" t="s">
        <v>567</v>
      </c>
      <c r="E80" t="s">
        <v>568</v>
      </c>
      <c r="F80" t="s">
        <v>569</v>
      </c>
      <c r="G80" t="s">
        <v>570</v>
      </c>
      <c r="H80" t="s">
        <v>571</v>
      </c>
      <c r="I80" t="s">
        <v>572</v>
      </c>
    </row>
    <row r="81" spans="2:9" ht="15.6" x14ac:dyDescent="0.3">
      <c r="B81" s="192" t="s">
        <v>573</v>
      </c>
      <c r="C81" s="192" t="s">
        <v>574</v>
      </c>
      <c r="D81" t="s">
        <v>575</v>
      </c>
      <c r="E81" t="s">
        <v>576</v>
      </c>
      <c r="F81" t="s">
        <v>577</v>
      </c>
      <c r="G81" t="s">
        <v>578</v>
      </c>
      <c r="H81" t="s">
        <v>579</v>
      </c>
      <c r="I81" t="s">
        <v>580</v>
      </c>
    </row>
    <row r="82" spans="2:9" ht="15.6" x14ac:dyDescent="0.3">
      <c r="B82" s="192" t="s">
        <v>581</v>
      </c>
      <c r="C82" s="192" t="s">
        <v>582</v>
      </c>
      <c r="D82" t="s">
        <v>583</v>
      </c>
      <c r="E82" t="s">
        <v>568</v>
      </c>
      <c r="F82" t="s">
        <v>584</v>
      </c>
      <c r="G82" t="s">
        <v>570</v>
      </c>
      <c r="H82" t="s">
        <v>585</v>
      </c>
      <c r="I82" t="s">
        <v>586</v>
      </c>
    </row>
    <row r="83" spans="2:9" ht="15.6" x14ac:dyDescent="0.3">
      <c r="B83" s="84" t="s">
        <v>587</v>
      </c>
      <c r="C83" s="84" t="s">
        <v>588</v>
      </c>
      <c r="D83" t="s">
        <v>589</v>
      </c>
      <c r="E83" t="s">
        <v>590</v>
      </c>
      <c r="F83" t="s">
        <v>591</v>
      </c>
      <c r="G83" t="s">
        <v>592</v>
      </c>
      <c r="H83" t="s">
        <v>593</v>
      </c>
      <c r="I83" t="s">
        <v>594</v>
      </c>
    </row>
    <row r="84" spans="2:9" ht="15.6" x14ac:dyDescent="0.3">
      <c r="B84" s="194" t="s">
        <v>595</v>
      </c>
      <c r="C84" s="194" t="s">
        <v>558</v>
      </c>
      <c r="D84" t="s">
        <v>559</v>
      </c>
      <c r="E84" t="s">
        <v>560</v>
      </c>
      <c r="F84" t="s">
        <v>561</v>
      </c>
      <c r="G84" t="s">
        <v>562</v>
      </c>
      <c r="H84" t="s">
        <v>563</v>
      </c>
      <c r="I84" t="s">
        <v>564</v>
      </c>
    </row>
    <row r="85" spans="2:9" ht="15.6" x14ac:dyDescent="0.3">
      <c r="B85" s="194" t="s">
        <v>596</v>
      </c>
      <c r="C85" s="194" t="s">
        <v>597</v>
      </c>
      <c r="D85" t="s">
        <v>598</v>
      </c>
      <c r="E85" t="s">
        <v>599</v>
      </c>
      <c r="F85" t="s">
        <v>600</v>
      </c>
      <c r="G85" t="s">
        <v>601</v>
      </c>
      <c r="H85" t="s">
        <v>602</v>
      </c>
      <c r="I85" t="s">
        <v>603</v>
      </c>
    </row>
    <row r="86" spans="2:9" ht="15.6" x14ac:dyDescent="0.3">
      <c r="B86" s="194" t="s">
        <v>604</v>
      </c>
      <c r="C86" s="194" t="s">
        <v>566</v>
      </c>
      <c r="D86" t="s">
        <v>567</v>
      </c>
      <c r="E86" t="s">
        <v>568</v>
      </c>
      <c r="F86" t="s">
        <v>569</v>
      </c>
      <c r="G86" t="s">
        <v>570</v>
      </c>
      <c r="H86" t="s">
        <v>571</v>
      </c>
      <c r="I86" t="s">
        <v>572</v>
      </c>
    </row>
    <row r="87" spans="2:9" ht="15.6" x14ac:dyDescent="0.3">
      <c r="B87" s="194" t="s">
        <v>605</v>
      </c>
      <c r="C87" s="194" t="s">
        <v>606</v>
      </c>
      <c r="D87" t="s">
        <v>607</v>
      </c>
      <c r="E87" t="s">
        <v>608</v>
      </c>
      <c r="F87" t="s">
        <v>609</v>
      </c>
      <c r="G87" t="s">
        <v>610</v>
      </c>
      <c r="H87" t="s">
        <v>611</v>
      </c>
      <c r="I87" t="s">
        <v>612</v>
      </c>
    </row>
    <row r="88" spans="2:9" ht="15.6" x14ac:dyDescent="0.3">
      <c r="B88" s="194" t="s">
        <v>613</v>
      </c>
      <c r="C88" s="194" t="s">
        <v>614</v>
      </c>
      <c r="D88" t="s">
        <v>567</v>
      </c>
      <c r="E88" t="s">
        <v>568</v>
      </c>
      <c r="F88" t="s">
        <v>569</v>
      </c>
      <c r="G88" t="s">
        <v>570</v>
      </c>
      <c r="H88" t="s">
        <v>571</v>
      </c>
      <c r="I88" t="s">
        <v>572</v>
      </c>
    </row>
    <row r="89" spans="2:9" ht="15.6" x14ac:dyDescent="0.3">
      <c r="B89" s="194" t="s">
        <v>615</v>
      </c>
      <c r="C89" s="194" t="s">
        <v>616</v>
      </c>
      <c r="D89" t="s">
        <v>559</v>
      </c>
      <c r="E89" t="s">
        <v>560</v>
      </c>
      <c r="F89" t="s">
        <v>561</v>
      </c>
      <c r="G89" t="s">
        <v>562</v>
      </c>
      <c r="H89" t="s">
        <v>563</v>
      </c>
      <c r="I89" t="s">
        <v>564</v>
      </c>
    </row>
    <row r="90" spans="2:9" ht="15.6" x14ac:dyDescent="0.3">
      <c r="B90" s="194" t="s">
        <v>617</v>
      </c>
      <c r="C90" s="194" t="s">
        <v>618</v>
      </c>
      <c r="D90" t="s">
        <v>607</v>
      </c>
      <c r="E90" t="s">
        <v>608</v>
      </c>
      <c r="F90" t="s">
        <v>609</v>
      </c>
      <c r="G90" t="s">
        <v>610</v>
      </c>
      <c r="H90" t="s">
        <v>611</v>
      </c>
      <c r="I90" t="s">
        <v>612</v>
      </c>
    </row>
    <row r="91" spans="2:9" ht="15.6" x14ac:dyDescent="0.3">
      <c r="B91" s="194" t="s">
        <v>619</v>
      </c>
      <c r="C91" s="328" t="s">
        <v>620</v>
      </c>
      <c r="D91" t="s">
        <v>621</v>
      </c>
      <c r="E91" t="s">
        <v>622</v>
      </c>
      <c r="F91" t="s">
        <v>11683</v>
      </c>
      <c r="G91" t="s">
        <v>623</v>
      </c>
      <c r="H91" t="s">
        <v>624</v>
      </c>
      <c r="I91" t="s">
        <v>625</v>
      </c>
    </row>
    <row r="92" spans="2:9" ht="31.2" x14ac:dyDescent="0.3">
      <c r="B92" s="194" t="s">
        <v>626</v>
      </c>
      <c r="C92" s="328" t="s">
        <v>627</v>
      </c>
      <c r="D92" t="s">
        <v>628</v>
      </c>
      <c r="E92" t="s">
        <v>629</v>
      </c>
      <c r="F92" t="s">
        <v>11685</v>
      </c>
      <c r="G92" t="s">
        <v>630</v>
      </c>
      <c r="H92" t="s">
        <v>631</v>
      </c>
      <c r="I92" t="s">
        <v>632</v>
      </c>
    </row>
    <row r="93" spans="2:9" ht="15.6" x14ac:dyDescent="0.3">
      <c r="B93" s="194" t="s">
        <v>633</v>
      </c>
      <c r="C93" s="329" t="s">
        <v>634</v>
      </c>
      <c r="D93" t="s">
        <v>635</v>
      </c>
      <c r="E93" t="s">
        <v>636</v>
      </c>
      <c r="F93" t="s">
        <v>637</v>
      </c>
      <c r="G93" t="s">
        <v>638</v>
      </c>
      <c r="H93" t="s">
        <v>639</v>
      </c>
      <c r="I93" t="s">
        <v>640</v>
      </c>
    </row>
    <row r="94" spans="2:9" x14ac:dyDescent="0.3">
      <c r="B94" s="5" t="s">
        <v>641</v>
      </c>
      <c r="C94" s="5" t="s">
        <v>642</v>
      </c>
      <c r="D94" t="s">
        <v>643</v>
      </c>
      <c r="E94" t="s">
        <v>644</v>
      </c>
      <c r="F94" t="s">
        <v>645</v>
      </c>
      <c r="G94" t="s">
        <v>646</v>
      </c>
      <c r="H94" t="s">
        <v>647</v>
      </c>
      <c r="I94" t="s">
        <v>648</v>
      </c>
    </row>
    <row r="95" spans="2:9" x14ac:dyDescent="0.3">
      <c r="B95" s="5" t="s">
        <v>649</v>
      </c>
      <c r="C95" s="5" t="s">
        <v>650</v>
      </c>
      <c r="D95" t="s">
        <v>651</v>
      </c>
      <c r="E95" t="s">
        <v>652</v>
      </c>
      <c r="F95" t="s">
        <v>653</v>
      </c>
      <c r="G95" t="s">
        <v>654</v>
      </c>
      <c r="H95" t="s">
        <v>655</v>
      </c>
      <c r="I95" t="s">
        <v>656</v>
      </c>
    </row>
    <row r="96" spans="2:9" x14ac:dyDescent="0.3">
      <c r="B96" s="5" t="s">
        <v>657</v>
      </c>
      <c r="C96" s="5" t="s">
        <v>658</v>
      </c>
      <c r="D96" t="s">
        <v>659</v>
      </c>
      <c r="E96" t="s">
        <v>660</v>
      </c>
      <c r="F96" t="s">
        <v>661</v>
      </c>
      <c r="G96" t="s">
        <v>662</v>
      </c>
      <c r="H96" t="s">
        <v>663</v>
      </c>
      <c r="I96" t="s">
        <v>664</v>
      </c>
    </row>
    <row r="97" spans="2:9" x14ac:dyDescent="0.3">
      <c r="B97" s="5" t="s">
        <v>665</v>
      </c>
      <c r="C97" s="5" t="s">
        <v>666</v>
      </c>
      <c r="D97" t="s">
        <v>667</v>
      </c>
      <c r="E97" t="s">
        <v>668</v>
      </c>
      <c r="F97" t="s">
        <v>669</v>
      </c>
      <c r="G97" t="s">
        <v>670</v>
      </c>
      <c r="H97" t="s">
        <v>671</v>
      </c>
      <c r="I97" t="s">
        <v>672</v>
      </c>
    </row>
    <row r="98" spans="2:9" ht="15.6" x14ac:dyDescent="0.3">
      <c r="B98" s="194"/>
      <c r="C98" s="194" t="s">
        <v>673</v>
      </c>
      <c r="F98" t="s">
        <v>674</v>
      </c>
    </row>
    <row r="99" spans="2:9" ht="15.6" x14ac:dyDescent="0.3">
      <c r="B99" s="194"/>
      <c r="C99" s="194"/>
    </row>
    <row r="100" spans="2:9" ht="15.6" x14ac:dyDescent="0.3">
      <c r="B100" s="84" t="s">
        <v>675</v>
      </c>
      <c r="C100" s="84" t="s">
        <v>676</v>
      </c>
      <c r="D100" t="s">
        <v>677</v>
      </c>
      <c r="E100" t="s">
        <v>678</v>
      </c>
      <c r="F100" t="s">
        <v>679</v>
      </c>
      <c r="G100" t="s">
        <v>680</v>
      </c>
      <c r="H100" t="s">
        <v>681</v>
      </c>
      <c r="I100" t="s">
        <v>682</v>
      </c>
    </row>
    <row r="101" spans="2:9" x14ac:dyDescent="0.3">
      <c r="B101" t="s">
        <v>683</v>
      </c>
      <c r="C101" t="s">
        <v>683</v>
      </c>
      <c r="D101" t="s">
        <v>684</v>
      </c>
      <c r="E101" t="s">
        <v>683</v>
      </c>
      <c r="F101" t="s">
        <v>684</v>
      </c>
      <c r="G101" t="s">
        <v>683</v>
      </c>
      <c r="H101" t="s">
        <v>683</v>
      </c>
      <c r="I101" t="s">
        <v>683</v>
      </c>
    </row>
    <row r="102" spans="2:9" x14ac:dyDescent="0.3">
      <c r="B102" t="s">
        <v>685</v>
      </c>
      <c r="C102" t="s">
        <v>685</v>
      </c>
      <c r="D102" t="s">
        <v>686</v>
      </c>
      <c r="E102" t="s">
        <v>687</v>
      </c>
      <c r="F102" t="s">
        <v>686</v>
      </c>
      <c r="G102" t="s">
        <v>687</v>
      </c>
      <c r="H102" t="s">
        <v>687</v>
      </c>
      <c r="I102" t="s">
        <v>687</v>
      </c>
    </row>
    <row r="103" spans="2:9" x14ac:dyDescent="0.3">
      <c r="B103" t="s">
        <v>688</v>
      </c>
      <c r="C103" t="s">
        <v>688</v>
      </c>
      <c r="D103" t="s">
        <v>689</v>
      </c>
      <c r="E103" t="s">
        <v>688</v>
      </c>
      <c r="F103" t="s">
        <v>689</v>
      </c>
      <c r="G103" t="s">
        <v>688</v>
      </c>
      <c r="H103" t="s">
        <v>688</v>
      </c>
      <c r="I103" t="s">
        <v>688</v>
      </c>
    </row>
    <row r="104" spans="2:9" x14ac:dyDescent="0.3">
      <c r="B104" t="s">
        <v>690</v>
      </c>
      <c r="C104" t="s">
        <v>690</v>
      </c>
      <c r="D104" t="s">
        <v>690</v>
      </c>
      <c r="E104" t="s">
        <v>690</v>
      </c>
      <c r="F104" t="s">
        <v>691</v>
      </c>
      <c r="G104" t="s">
        <v>690</v>
      </c>
      <c r="H104" t="s">
        <v>690</v>
      </c>
      <c r="I104" t="s">
        <v>692</v>
      </c>
    </row>
    <row r="105" spans="2:9" x14ac:dyDescent="0.3">
      <c r="B105" t="s">
        <v>693</v>
      </c>
      <c r="C105" t="s">
        <v>694</v>
      </c>
      <c r="D105" t="s">
        <v>695</v>
      </c>
      <c r="E105" t="s">
        <v>696</v>
      </c>
      <c r="F105" t="s">
        <v>697</v>
      </c>
      <c r="G105" t="s">
        <v>698</v>
      </c>
      <c r="H105" t="s">
        <v>699</v>
      </c>
      <c r="I105" t="s">
        <v>700</v>
      </c>
    </row>
    <row r="106" spans="2:9" x14ac:dyDescent="0.3">
      <c r="B106" s="5" t="s">
        <v>701</v>
      </c>
      <c r="C106" s="5" t="s">
        <v>702</v>
      </c>
      <c r="D106" t="s">
        <v>703</v>
      </c>
      <c r="E106" t="s">
        <v>704</v>
      </c>
      <c r="F106" t="s">
        <v>705</v>
      </c>
      <c r="G106" t="s">
        <v>706</v>
      </c>
      <c r="H106" t="s">
        <v>707</v>
      </c>
      <c r="I106" t="s">
        <v>701</v>
      </c>
    </row>
    <row r="107" spans="2:9" x14ac:dyDescent="0.3">
      <c r="B107" s="5" t="s">
        <v>701</v>
      </c>
      <c r="C107" s="5" t="s">
        <v>702</v>
      </c>
      <c r="D107" t="s">
        <v>703</v>
      </c>
      <c r="E107" t="s">
        <v>704</v>
      </c>
      <c r="F107" t="s">
        <v>705</v>
      </c>
      <c r="G107" t="s">
        <v>706</v>
      </c>
      <c r="H107" t="s">
        <v>707</v>
      </c>
      <c r="I107" t="s">
        <v>701</v>
      </c>
    </row>
    <row r="108" spans="2:9" x14ac:dyDescent="0.3">
      <c r="B108" s="5" t="s">
        <v>708</v>
      </c>
      <c r="C108" s="5" t="s">
        <v>709</v>
      </c>
      <c r="D108" t="s">
        <v>710</v>
      </c>
      <c r="E108" t="s">
        <v>711</v>
      </c>
      <c r="F108" t="s">
        <v>712</v>
      </c>
      <c r="G108" t="s">
        <v>713</v>
      </c>
      <c r="H108" t="s">
        <v>714</v>
      </c>
      <c r="I108" t="s">
        <v>715</v>
      </c>
    </row>
    <row r="109" spans="2:9" x14ac:dyDescent="0.3">
      <c r="B109" s="5" t="s">
        <v>708</v>
      </c>
      <c r="C109" s="5" t="s">
        <v>709</v>
      </c>
      <c r="D109" t="s">
        <v>710</v>
      </c>
      <c r="E109" t="s">
        <v>711</v>
      </c>
      <c r="F109" t="s">
        <v>716</v>
      </c>
      <c r="G109" t="s">
        <v>713</v>
      </c>
      <c r="H109" t="s">
        <v>714</v>
      </c>
      <c r="I109" t="s">
        <v>715</v>
      </c>
    </row>
    <row r="110" spans="2:9" x14ac:dyDescent="0.3">
      <c r="B110" s="5" t="s">
        <v>701</v>
      </c>
      <c r="C110" s="5" t="s">
        <v>717</v>
      </c>
      <c r="D110" t="s">
        <v>703</v>
      </c>
      <c r="E110" t="s">
        <v>704</v>
      </c>
      <c r="F110" t="s">
        <v>705</v>
      </c>
      <c r="G110" t="s">
        <v>706</v>
      </c>
      <c r="H110" t="s">
        <v>707</v>
      </c>
      <c r="I110" t="s">
        <v>701</v>
      </c>
    </row>
    <row r="111" spans="2:9" x14ac:dyDescent="0.3">
      <c r="B111" s="5" t="s">
        <v>715</v>
      </c>
      <c r="C111" s="5" t="s">
        <v>718</v>
      </c>
      <c r="D111" t="s">
        <v>710</v>
      </c>
      <c r="E111" t="s">
        <v>711</v>
      </c>
      <c r="F111" t="s">
        <v>716</v>
      </c>
      <c r="G111" t="s">
        <v>713</v>
      </c>
      <c r="H111" t="s">
        <v>714</v>
      </c>
      <c r="I111" t="s">
        <v>715</v>
      </c>
    </row>
    <row r="112" spans="2:9" x14ac:dyDescent="0.3">
      <c r="B112" s="5" t="s">
        <v>701</v>
      </c>
      <c r="C112" s="5" t="s">
        <v>702</v>
      </c>
      <c r="D112" t="s">
        <v>703</v>
      </c>
      <c r="E112" t="s">
        <v>704</v>
      </c>
      <c r="F112" t="s">
        <v>705</v>
      </c>
      <c r="G112" t="s">
        <v>706</v>
      </c>
      <c r="H112" t="s">
        <v>707</v>
      </c>
      <c r="I112" t="s">
        <v>701</v>
      </c>
    </row>
    <row r="113" spans="2:9" x14ac:dyDescent="0.3">
      <c r="B113" s="5" t="s">
        <v>719</v>
      </c>
      <c r="C113" s="5" t="s">
        <v>720</v>
      </c>
      <c r="D113" t="s">
        <v>721</v>
      </c>
      <c r="E113" t="s">
        <v>722</v>
      </c>
      <c r="F113" t="s">
        <v>723</v>
      </c>
      <c r="G113" t="s">
        <v>724</v>
      </c>
      <c r="H113" t="s">
        <v>725</v>
      </c>
      <c r="I113" t="s">
        <v>726</v>
      </c>
    </row>
    <row r="114" spans="2:9" x14ac:dyDescent="0.3">
      <c r="B114" s="5" t="s">
        <v>719</v>
      </c>
      <c r="C114" s="5" t="s">
        <v>720</v>
      </c>
      <c r="D114" t="s">
        <v>721</v>
      </c>
      <c r="E114" t="s">
        <v>722</v>
      </c>
      <c r="F114" t="s">
        <v>723</v>
      </c>
      <c r="G114" t="s">
        <v>724</v>
      </c>
      <c r="H114" t="s">
        <v>725</v>
      </c>
      <c r="I114" t="s">
        <v>726</v>
      </c>
    </row>
    <row r="115" spans="2:9" x14ac:dyDescent="0.3">
      <c r="B115" s="5" t="s">
        <v>719</v>
      </c>
      <c r="C115" s="5" t="s">
        <v>720</v>
      </c>
      <c r="D115" t="s">
        <v>721</v>
      </c>
      <c r="E115" t="s">
        <v>722</v>
      </c>
      <c r="F115" t="s">
        <v>723</v>
      </c>
      <c r="G115" t="s">
        <v>724</v>
      </c>
      <c r="H115" t="s">
        <v>725</v>
      </c>
      <c r="I115" t="s">
        <v>726</v>
      </c>
    </row>
    <row r="116" spans="2:9" x14ac:dyDescent="0.3">
      <c r="B116" s="5" t="s">
        <v>719</v>
      </c>
      <c r="C116" s="5" t="s">
        <v>720</v>
      </c>
      <c r="D116" t="s">
        <v>721</v>
      </c>
      <c r="E116" t="s">
        <v>722</v>
      </c>
      <c r="F116" t="s">
        <v>723</v>
      </c>
      <c r="G116" t="s">
        <v>724</v>
      </c>
      <c r="H116" t="s">
        <v>725</v>
      </c>
      <c r="I116" t="s">
        <v>726</v>
      </c>
    </row>
    <row r="117" spans="2:9" x14ac:dyDescent="0.3">
      <c r="B117" s="5" t="s">
        <v>727</v>
      </c>
      <c r="C117" s="5" t="s">
        <v>728</v>
      </c>
      <c r="D117" t="s">
        <v>729</v>
      </c>
      <c r="E117" t="s">
        <v>730</v>
      </c>
      <c r="F117" t="s">
        <v>731</v>
      </c>
      <c r="G117" t="s">
        <v>732</v>
      </c>
      <c r="H117" t="s">
        <v>733</v>
      </c>
      <c r="I117" t="s">
        <v>734</v>
      </c>
    </row>
    <row r="118" spans="2:9" x14ac:dyDescent="0.3">
      <c r="B118" s="5" t="s">
        <v>735</v>
      </c>
      <c r="C118" s="323" t="s">
        <v>736</v>
      </c>
      <c r="D118" t="s">
        <v>737</v>
      </c>
      <c r="E118" t="s">
        <v>738</v>
      </c>
      <c r="F118" t="s">
        <v>739</v>
      </c>
      <c r="G118" t="s">
        <v>740</v>
      </c>
      <c r="H118" t="s">
        <v>741</v>
      </c>
      <c r="I118" t="s">
        <v>742</v>
      </c>
    </row>
    <row r="119" spans="2:9" x14ac:dyDescent="0.3">
      <c r="B119" s="5" t="s">
        <v>743</v>
      </c>
      <c r="C119" s="5" t="s">
        <v>744</v>
      </c>
      <c r="D119" t="s">
        <v>745</v>
      </c>
      <c r="E119" t="s">
        <v>746</v>
      </c>
      <c r="F119" t="s">
        <v>747</v>
      </c>
      <c r="G119" t="s">
        <v>748</v>
      </c>
      <c r="H119" t="s">
        <v>749</v>
      </c>
      <c r="I119" t="s">
        <v>749</v>
      </c>
    </row>
    <row r="120" spans="2:9" x14ac:dyDescent="0.3">
      <c r="B120" s="5" t="s">
        <v>750</v>
      </c>
      <c r="C120" s="5" t="s">
        <v>751</v>
      </c>
      <c r="D120" t="s">
        <v>752</v>
      </c>
      <c r="E120" t="s">
        <v>753</v>
      </c>
      <c r="F120" t="s">
        <v>754</v>
      </c>
      <c r="G120" t="s">
        <v>755</v>
      </c>
      <c r="H120" t="s">
        <v>756</v>
      </c>
      <c r="I120" t="s">
        <v>756</v>
      </c>
    </row>
    <row r="121" spans="2:9" x14ac:dyDescent="0.3">
      <c r="B121" s="193" t="s">
        <v>757</v>
      </c>
      <c r="C121" s="193" t="s">
        <v>758</v>
      </c>
      <c r="D121" t="s">
        <v>759</v>
      </c>
      <c r="E121" t="s">
        <v>760</v>
      </c>
      <c r="F121" t="s">
        <v>761</v>
      </c>
      <c r="G121" t="s">
        <v>762</v>
      </c>
      <c r="H121" t="s">
        <v>763</v>
      </c>
      <c r="I121" t="s">
        <v>764</v>
      </c>
    </row>
    <row r="122" spans="2:9" x14ac:dyDescent="0.3">
      <c r="B122" t="s">
        <v>765</v>
      </c>
      <c r="C122" t="s">
        <v>766</v>
      </c>
      <c r="D122" t="s">
        <v>767</v>
      </c>
      <c r="E122" t="s">
        <v>768</v>
      </c>
      <c r="F122" t="s">
        <v>769</v>
      </c>
      <c r="G122" t="s">
        <v>770</v>
      </c>
      <c r="H122" t="s">
        <v>771</v>
      </c>
      <c r="I122" t="s">
        <v>772</v>
      </c>
    </row>
    <row r="123" spans="2:9" x14ac:dyDescent="0.3">
      <c r="B123" t="s">
        <v>773</v>
      </c>
      <c r="C123" t="s">
        <v>774</v>
      </c>
      <c r="D123" t="s">
        <v>775</v>
      </c>
      <c r="E123" t="s">
        <v>776</v>
      </c>
      <c r="F123" t="s">
        <v>777</v>
      </c>
      <c r="G123" t="s">
        <v>778</v>
      </c>
      <c r="H123" t="s">
        <v>779</v>
      </c>
      <c r="I123" t="s">
        <v>780</v>
      </c>
    </row>
    <row r="124" spans="2:9" x14ac:dyDescent="0.3">
      <c r="B124" t="s">
        <v>781</v>
      </c>
      <c r="C124" t="s">
        <v>782</v>
      </c>
      <c r="D124" t="s">
        <v>783</v>
      </c>
      <c r="E124" t="s">
        <v>784</v>
      </c>
      <c r="F124" t="s">
        <v>785</v>
      </c>
      <c r="G124" t="s">
        <v>786</v>
      </c>
      <c r="H124" t="s">
        <v>787</v>
      </c>
      <c r="I124" t="s">
        <v>788</v>
      </c>
    </row>
    <row r="125" spans="2:9" x14ac:dyDescent="0.3">
      <c r="B125" t="s">
        <v>789</v>
      </c>
      <c r="C125" t="s">
        <v>790</v>
      </c>
      <c r="D125" t="s">
        <v>791</v>
      </c>
      <c r="E125" t="s">
        <v>792</v>
      </c>
      <c r="F125" t="s">
        <v>793</v>
      </c>
      <c r="G125" t="s">
        <v>794</v>
      </c>
      <c r="H125" t="s">
        <v>795</v>
      </c>
      <c r="I125" t="s">
        <v>796</v>
      </c>
    </row>
    <row r="126" spans="2:9" x14ac:dyDescent="0.3">
      <c r="B126" t="s">
        <v>797</v>
      </c>
      <c r="C126" t="s">
        <v>798</v>
      </c>
      <c r="D126" t="s">
        <v>799</v>
      </c>
      <c r="E126" t="s">
        <v>800</v>
      </c>
      <c r="F126" t="s">
        <v>801</v>
      </c>
      <c r="G126" t="s">
        <v>802</v>
      </c>
      <c r="H126" t="s">
        <v>803</v>
      </c>
      <c r="I126" t="s">
        <v>804</v>
      </c>
    </row>
    <row r="127" spans="2:9" x14ac:dyDescent="0.3">
      <c r="B127" t="s">
        <v>805</v>
      </c>
      <c r="C127" t="s">
        <v>806</v>
      </c>
      <c r="D127" t="s">
        <v>807</v>
      </c>
      <c r="E127" t="s">
        <v>808</v>
      </c>
      <c r="F127" t="s">
        <v>809</v>
      </c>
      <c r="G127" t="s">
        <v>810</v>
      </c>
      <c r="H127" t="s">
        <v>811</v>
      </c>
      <c r="I127" t="s">
        <v>812</v>
      </c>
    </row>
    <row r="128" spans="2:9" x14ac:dyDescent="0.3">
      <c r="B128" t="s">
        <v>813</v>
      </c>
      <c r="C128" t="s">
        <v>814</v>
      </c>
      <c r="D128" t="s">
        <v>815</v>
      </c>
      <c r="E128" t="s">
        <v>816</v>
      </c>
      <c r="F128" t="s">
        <v>817</v>
      </c>
      <c r="G128" t="s">
        <v>818</v>
      </c>
      <c r="H128" t="s">
        <v>819</v>
      </c>
      <c r="I128" t="s">
        <v>820</v>
      </c>
    </row>
    <row r="129" spans="2:9" x14ac:dyDescent="0.3">
      <c r="B129" t="s">
        <v>821</v>
      </c>
      <c r="C129" t="s">
        <v>782</v>
      </c>
      <c r="D129" t="s">
        <v>783</v>
      </c>
      <c r="E129" t="s">
        <v>784</v>
      </c>
      <c r="F129" t="s">
        <v>785</v>
      </c>
      <c r="G129" t="s">
        <v>786</v>
      </c>
      <c r="H129" t="s">
        <v>787</v>
      </c>
      <c r="I129" t="s">
        <v>788</v>
      </c>
    </row>
    <row r="130" spans="2:9" x14ac:dyDescent="0.3">
      <c r="B130" t="s">
        <v>822</v>
      </c>
      <c r="C130" t="s">
        <v>823</v>
      </c>
      <c r="D130" t="s">
        <v>824</v>
      </c>
      <c r="E130" t="s">
        <v>825</v>
      </c>
      <c r="F130" t="s">
        <v>826</v>
      </c>
      <c r="G130" t="s">
        <v>827</v>
      </c>
      <c r="H130" t="s">
        <v>828</v>
      </c>
      <c r="I130" t="s">
        <v>829</v>
      </c>
    </row>
    <row r="131" spans="2:9" x14ac:dyDescent="0.3">
      <c r="B131" t="s">
        <v>830</v>
      </c>
      <c r="C131" t="s">
        <v>831</v>
      </c>
      <c r="D131" t="s">
        <v>832</v>
      </c>
      <c r="E131" t="s">
        <v>833</v>
      </c>
      <c r="F131" t="s">
        <v>834</v>
      </c>
      <c r="G131" t="s">
        <v>835</v>
      </c>
      <c r="H131" t="s">
        <v>836</v>
      </c>
      <c r="I131" t="s">
        <v>837</v>
      </c>
    </row>
    <row r="132" spans="2:9" x14ac:dyDescent="0.3">
      <c r="B132" t="s">
        <v>838</v>
      </c>
      <c r="C132" t="s">
        <v>839</v>
      </c>
      <c r="D132" t="s">
        <v>840</v>
      </c>
      <c r="E132" t="s">
        <v>841</v>
      </c>
      <c r="F132" t="s">
        <v>842</v>
      </c>
      <c r="G132" t="s">
        <v>843</v>
      </c>
      <c r="H132" t="s">
        <v>844</v>
      </c>
      <c r="I132" t="s">
        <v>844</v>
      </c>
    </row>
    <row r="133" spans="2:9" x14ac:dyDescent="0.3">
      <c r="B133" t="s">
        <v>845</v>
      </c>
      <c r="C133" t="s">
        <v>846</v>
      </c>
      <c r="D133" t="s">
        <v>847</v>
      </c>
      <c r="E133" t="s">
        <v>848</v>
      </c>
      <c r="F133" t="s">
        <v>849</v>
      </c>
      <c r="G133" t="s">
        <v>850</v>
      </c>
      <c r="H133" t="s">
        <v>851</v>
      </c>
      <c r="I133" t="s">
        <v>852</v>
      </c>
    </row>
    <row r="135" spans="2:9" ht="15.6" x14ac:dyDescent="0.3">
      <c r="B135" s="84" t="s">
        <v>853</v>
      </c>
      <c r="C135" s="193" t="s">
        <v>854</v>
      </c>
      <c r="D135" t="s">
        <v>855</v>
      </c>
      <c r="E135" t="s">
        <v>856</v>
      </c>
      <c r="F135" t="s">
        <v>857</v>
      </c>
      <c r="G135" t="s">
        <v>856</v>
      </c>
      <c r="H135" t="s">
        <v>857</v>
      </c>
      <c r="I135" t="s">
        <v>857</v>
      </c>
    </row>
    <row r="136" spans="2:9" x14ac:dyDescent="0.3">
      <c r="B136" t="s">
        <v>858</v>
      </c>
      <c r="C136" t="s">
        <v>859</v>
      </c>
      <c r="D136" t="s">
        <v>860</v>
      </c>
      <c r="E136" t="s">
        <v>861</v>
      </c>
      <c r="F136" t="s">
        <v>862</v>
      </c>
      <c r="G136" t="s">
        <v>863</v>
      </c>
      <c r="H136" t="s">
        <v>864</v>
      </c>
      <c r="I136" t="s">
        <v>865</v>
      </c>
    </row>
    <row r="137" spans="2:9" x14ac:dyDescent="0.3">
      <c r="B137" t="s">
        <v>866</v>
      </c>
      <c r="C137" t="s">
        <v>867</v>
      </c>
      <c r="D137" t="s">
        <v>868</v>
      </c>
      <c r="E137" t="s">
        <v>869</v>
      </c>
      <c r="F137" t="s">
        <v>870</v>
      </c>
      <c r="G137" t="s">
        <v>871</v>
      </c>
      <c r="H137" t="s">
        <v>872</v>
      </c>
      <c r="I137" t="s">
        <v>873</v>
      </c>
    </row>
    <row r="138" spans="2:9" x14ac:dyDescent="0.3">
      <c r="B138" t="s">
        <v>874</v>
      </c>
      <c r="C138" t="s">
        <v>875</v>
      </c>
      <c r="D138" t="s">
        <v>876</v>
      </c>
      <c r="E138" t="s">
        <v>877</v>
      </c>
      <c r="F138" t="s">
        <v>878</v>
      </c>
      <c r="G138" t="s">
        <v>879</v>
      </c>
      <c r="H138" t="s">
        <v>880</v>
      </c>
      <c r="I138" t="s">
        <v>881</v>
      </c>
    </row>
    <row r="139" spans="2:9" x14ac:dyDescent="0.3">
      <c r="B139" t="s">
        <v>882</v>
      </c>
      <c r="C139" t="s">
        <v>883</v>
      </c>
      <c r="D139" t="s">
        <v>884</v>
      </c>
      <c r="E139" t="s">
        <v>885</v>
      </c>
      <c r="F139" t="s">
        <v>886</v>
      </c>
      <c r="G139" t="s">
        <v>887</v>
      </c>
      <c r="H139" t="s">
        <v>888</v>
      </c>
      <c r="I139" t="s">
        <v>889</v>
      </c>
    </row>
    <row r="140" spans="2:9" x14ac:dyDescent="0.3">
      <c r="B140" t="s">
        <v>890</v>
      </c>
      <c r="C140" t="s">
        <v>891</v>
      </c>
      <c r="D140" t="s">
        <v>892</v>
      </c>
      <c r="E140" t="s">
        <v>893</v>
      </c>
      <c r="F140" t="s">
        <v>894</v>
      </c>
      <c r="G140" t="s">
        <v>895</v>
      </c>
      <c r="H140" t="s">
        <v>896</v>
      </c>
      <c r="I140" t="s">
        <v>897</v>
      </c>
    </row>
    <row r="141" spans="2:9" x14ac:dyDescent="0.3">
      <c r="B141" t="s">
        <v>898</v>
      </c>
      <c r="C141" t="s">
        <v>899</v>
      </c>
      <c r="D141" t="s">
        <v>900</v>
      </c>
      <c r="E141" t="s">
        <v>901</v>
      </c>
      <c r="F141" t="s">
        <v>902</v>
      </c>
      <c r="G141" t="s">
        <v>903</v>
      </c>
      <c r="H141" t="s">
        <v>904</v>
      </c>
      <c r="I141" t="s">
        <v>905</v>
      </c>
    </row>
    <row r="142" spans="2:9" x14ac:dyDescent="0.3">
      <c r="B142" t="s">
        <v>906</v>
      </c>
      <c r="C142" t="s">
        <v>907</v>
      </c>
      <c r="D142" t="s">
        <v>908</v>
      </c>
      <c r="E142" t="s">
        <v>909</v>
      </c>
      <c r="F142" t="s">
        <v>910</v>
      </c>
      <c r="G142" t="s">
        <v>911</v>
      </c>
      <c r="H142" t="s">
        <v>912</v>
      </c>
      <c r="I142" t="s">
        <v>913</v>
      </c>
    </row>
    <row r="143" spans="2:9" ht="15.6" x14ac:dyDescent="0.3">
      <c r="B143" s="84" t="s">
        <v>914</v>
      </c>
      <c r="C143" s="193" t="s">
        <v>915</v>
      </c>
      <c r="D143" t="s">
        <v>916</v>
      </c>
      <c r="E143" t="s">
        <v>917</v>
      </c>
      <c r="F143" t="s">
        <v>918</v>
      </c>
      <c r="G143" t="s">
        <v>919</v>
      </c>
      <c r="H143" t="s">
        <v>920</v>
      </c>
      <c r="I143" t="s">
        <v>921</v>
      </c>
    </row>
    <row r="144" spans="2:9" x14ac:dyDescent="0.3">
      <c r="B144" s="195" t="s">
        <v>922</v>
      </c>
      <c r="C144" s="195" t="s">
        <v>923</v>
      </c>
      <c r="D144" t="s">
        <v>924</v>
      </c>
      <c r="E144" t="s">
        <v>925</v>
      </c>
      <c r="F144" t="s">
        <v>926</v>
      </c>
      <c r="G144" t="s">
        <v>927</v>
      </c>
      <c r="H144" t="s">
        <v>928</v>
      </c>
      <c r="I144" t="s">
        <v>929</v>
      </c>
    </row>
    <row r="145" spans="2:9" x14ac:dyDescent="0.3">
      <c r="B145" s="195" t="s">
        <v>930</v>
      </c>
      <c r="C145" s="195" t="s">
        <v>931</v>
      </c>
      <c r="D145" t="s">
        <v>932</v>
      </c>
      <c r="E145" t="s">
        <v>933</v>
      </c>
      <c r="F145" t="s">
        <v>934</v>
      </c>
      <c r="G145" t="s">
        <v>935</v>
      </c>
      <c r="H145" t="s">
        <v>936</v>
      </c>
      <c r="I145" t="s">
        <v>937</v>
      </c>
    </row>
    <row r="146" spans="2:9" x14ac:dyDescent="0.3">
      <c r="B146" s="195" t="s">
        <v>938</v>
      </c>
      <c r="C146" s="195" t="s">
        <v>939</v>
      </c>
      <c r="D146" t="s">
        <v>940</v>
      </c>
      <c r="E146" t="s">
        <v>941</v>
      </c>
      <c r="F146" t="s">
        <v>942</v>
      </c>
      <c r="G146" t="s">
        <v>943</v>
      </c>
      <c r="H146" t="s">
        <v>944</v>
      </c>
      <c r="I146" t="s">
        <v>945</v>
      </c>
    </row>
    <row r="147" spans="2:9" x14ac:dyDescent="0.3">
      <c r="B147" s="195" t="s">
        <v>946</v>
      </c>
      <c r="C147" s="195" t="s">
        <v>947</v>
      </c>
      <c r="D147" t="s">
        <v>948</v>
      </c>
      <c r="E147" t="s">
        <v>949</v>
      </c>
      <c r="F147" t="s">
        <v>950</v>
      </c>
      <c r="G147" t="s">
        <v>951</v>
      </c>
      <c r="H147" t="s">
        <v>952</v>
      </c>
      <c r="I147" t="s">
        <v>953</v>
      </c>
    </row>
    <row r="148" spans="2:9" x14ac:dyDescent="0.3">
      <c r="B148" s="195" t="s">
        <v>954</v>
      </c>
      <c r="C148" s="195" t="s">
        <v>954</v>
      </c>
      <c r="D148" t="s">
        <v>954</v>
      </c>
      <c r="E148" t="s">
        <v>954</v>
      </c>
      <c r="F148" t="s">
        <v>955</v>
      </c>
      <c r="G148" t="s">
        <v>956</v>
      </c>
      <c r="H148" t="s">
        <v>954</v>
      </c>
      <c r="I148" t="s">
        <v>954</v>
      </c>
    </row>
    <row r="149" spans="2:9" x14ac:dyDescent="0.3">
      <c r="B149" s="195" t="s">
        <v>954</v>
      </c>
      <c r="C149" s="195" t="s">
        <v>954</v>
      </c>
      <c r="D149" t="s">
        <v>954</v>
      </c>
      <c r="E149" t="s">
        <v>954</v>
      </c>
      <c r="F149" t="s">
        <v>955</v>
      </c>
      <c r="G149" t="s">
        <v>956</v>
      </c>
      <c r="H149" t="s">
        <v>954</v>
      </c>
      <c r="I149" t="s">
        <v>954</v>
      </c>
    </row>
    <row r="150" spans="2:9" x14ac:dyDescent="0.3">
      <c r="B150" s="195" t="s">
        <v>954</v>
      </c>
      <c r="C150" s="195" t="s">
        <v>954</v>
      </c>
      <c r="D150" t="s">
        <v>954</v>
      </c>
      <c r="E150" t="s">
        <v>954</v>
      </c>
      <c r="F150" t="s">
        <v>955</v>
      </c>
      <c r="G150" t="s">
        <v>956</v>
      </c>
      <c r="H150" t="s">
        <v>954</v>
      </c>
      <c r="I150" t="s">
        <v>954</v>
      </c>
    </row>
    <row r="151" spans="2:9" x14ac:dyDescent="0.3">
      <c r="B151" s="195" t="s">
        <v>957</v>
      </c>
      <c r="C151" s="195" t="s">
        <v>957</v>
      </c>
      <c r="D151" t="s">
        <v>958</v>
      </c>
      <c r="E151" t="s">
        <v>958</v>
      </c>
      <c r="F151" t="s">
        <v>959</v>
      </c>
      <c r="G151" t="s">
        <v>960</v>
      </c>
      <c r="H151" t="s">
        <v>958</v>
      </c>
      <c r="I151" t="s">
        <v>958</v>
      </c>
    </row>
    <row r="152" spans="2:9" x14ac:dyDescent="0.3">
      <c r="B152" s="195" t="s">
        <v>961</v>
      </c>
      <c r="C152" s="195" t="s">
        <v>962</v>
      </c>
      <c r="D152" t="s">
        <v>963</v>
      </c>
      <c r="E152" t="s">
        <v>964</v>
      </c>
      <c r="F152" t="s">
        <v>961</v>
      </c>
      <c r="G152" t="s">
        <v>964</v>
      </c>
      <c r="H152" t="s">
        <v>962</v>
      </c>
      <c r="I152" t="s">
        <v>961</v>
      </c>
    </row>
    <row r="153" spans="2:9" x14ac:dyDescent="0.3">
      <c r="B153" s="195" t="s">
        <v>965</v>
      </c>
      <c r="C153" s="195" t="s">
        <v>966</v>
      </c>
      <c r="D153" t="s">
        <v>967</v>
      </c>
      <c r="E153" t="s">
        <v>968</v>
      </c>
      <c r="F153" t="s">
        <v>969</v>
      </c>
      <c r="G153" t="s">
        <v>970</v>
      </c>
      <c r="H153" t="s">
        <v>971</v>
      </c>
      <c r="I153" t="s">
        <v>972</v>
      </c>
    </row>
    <row r="154" spans="2:9" x14ac:dyDescent="0.3">
      <c r="B154" s="195" t="s">
        <v>973</v>
      </c>
      <c r="C154" s="195" t="s">
        <v>974</v>
      </c>
      <c r="D154" t="s">
        <v>975</v>
      </c>
      <c r="E154" t="s">
        <v>976</v>
      </c>
      <c r="F154" t="s">
        <v>977</v>
      </c>
      <c r="G154" t="s">
        <v>978</v>
      </c>
      <c r="H154" t="s">
        <v>979</v>
      </c>
      <c r="I154" t="s">
        <v>980</v>
      </c>
    </row>
    <row r="155" spans="2:9" x14ac:dyDescent="0.3">
      <c r="B155" s="195" t="s">
        <v>981</v>
      </c>
      <c r="C155" s="195" t="s">
        <v>982</v>
      </c>
      <c r="D155" t="s">
        <v>967</v>
      </c>
      <c r="E155" t="s">
        <v>983</v>
      </c>
      <c r="F155" t="s">
        <v>984</v>
      </c>
      <c r="G155" t="s">
        <v>985</v>
      </c>
      <c r="H155" t="s">
        <v>986</v>
      </c>
      <c r="I155" t="s">
        <v>987</v>
      </c>
    </row>
    <row r="156" spans="2:9" x14ac:dyDescent="0.3">
      <c r="B156" s="195" t="s">
        <v>988</v>
      </c>
      <c r="C156" s="195" t="s">
        <v>989</v>
      </c>
      <c r="D156" t="s">
        <v>990</v>
      </c>
      <c r="E156" t="s">
        <v>991</v>
      </c>
      <c r="F156" t="s">
        <v>992</v>
      </c>
      <c r="G156" t="s">
        <v>993</v>
      </c>
      <c r="H156" t="s">
        <v>994</v>
      </c>
      <c r="I156" t="s">
        <v>995</v>
      </c>
    </row>
    <row r="157" spans="2:9" x14ac:dyDescent="0.3">
      <c r="B157" s="195" t="s">
        <v>996</v>
      </c>
      <c r="C157" s="195" t="s">
        <v>997</v>
      </c>
      <c r="D157" t="s">
        <v>998</v>
      </c>
      <c r="E157" t="s">
        <v>999</v>
      </c>
      <c r="F157" t="s">
        <v>1000</v>
      </c>
      <c r="G157" t="s">
        <v>1001</v>
      </c>
      <c r="H157" t="s">
        <v>1002</v>
      </c>
      <c r="I157" t="s">
        <v>1003</v>
      </c>
    </row>
    <row r="158" spans="2:9" x14ac:dyDescent="0.3">
      <c r="B158" s="195" t="s">
        <v>1004</v>
      </c>
      <c r="C158" s="195" t="s">
        <v>1005</v>
      </c>
      <c r="D158" t="s">
        <v>1006</v>
      </c>
      <c r="E158" t="s">
        <v>1007</v>
      </c>
      <c r="F158" t="s">
        <v>1008</v>
      </c>
      <c r="G158" t="s">
        <v>1009</v>
      </c>
      <c r="H158" t="s">
        <v>1010</v>
      </c>
      <c r="I158" t="s">
        <v>1011</v>
      </c>
    </row>
    <row r="159" spans="2:9" x14ac:dyDescent="0.3">
      <c r="B159" s="16" t="s">
        <v>1012</v>
      </c>
      <c r="C159" s="16" t="s">
        <v>1013</v>
      </c>
      <c r="D159" t="s">
        <v>1014</v>
      </c>
      <c r="E159" t="s">
        <v>1015</v>
      </c>
      <c r="F159" t="s">
        <v>1016</v>
      </c>
      <c r="G159" t="s">
        <v>1017</v>
      </c>
      <c r="H159" t="s">
        <v>1018</v>
      </c>
      <c r="I159" t="s">
        <v>1019</v>
      </c>
    </row>
    <row r="160" spans="2:9" x14ac:dyDescent="0.3">
      <c r="B160" s="16" t="s">
        <v>1020</v>
      </c>
      <c r="C160" s="16" t="s">
        <v>1021</v>
      </c>
      <c r="D160" t="s">
        <v>1022</v>
      </c>
      <c r="E160" t="s">
        <v>1023</v>
      </c>
      <c r="F160" t="s">
        <v>1024</v>
      </c>
      <c r="G160" t="s">
        <v>1025</v>
      </c>
      <c r="H160" t="s">
        <v>1026</v>
      </c>
      <c r="I160" t="s">
        <v>1027</v>
      </c>
    </row>
    <row r="161" spans="2:9" x14ac:dyDescent="0.3">
      <c r="B161" s="16" t="s">
        <v>1028</v>
      </c>
      <c r="C161" s="16" t="s">
        <v>1029</v>
      </c>
      <c r="D161" t="s">
        <v>1014</v>
      </c>
      <c r="E161" t="s">
        <v>1030</v>
      </c>
      <c r="F161" t="s">
        <v>1016</v>
      </c>
      <c r="G161" t="s">
        <v>1031</v>
      </c>
      <c r="H161" t="s">
        <v>1032</v>
      </c>
      <c r="I161" t="s">
        <v>1033</v>
      </c>
    </row>
    <row r="162" spans="2:9" x14ac:dyDescent="0.3">
      <c r="B162" s="16" t="s">
        <v>1034</v>
      </c>
      <c r="C162" s="16" t="s">
        <v>1035</v>
      </c>
      <c r="D162" t="s">
        <v>1036</v>
      </c>
      <c r="E162" t="s">
        <v>1037</v>
      </c>
      <c r="F162" t="s">
        <v>1038</v>
      </c>
      <c r="G162" t="s">
        <v>1039</v>
      </c>
      <c r="H162" t="s">
        <v>1040</v>
      </c>
      <c r="I162" t="s">
        <v>1041</v>
      </c>
    </row>
    <row r="163" spans="2:9" x14ac:dyDescent="0.3">
      <c r="B163" s="16" t="s">
        <v>1042</v>
      </c>
      <c r="C163" s="16" t="s">
        <v>1043</v>
      </c>
      <c r="D163" t="s">
        <v>1044</v>
      </c>
      <c r="E163" t="s">
        <v>1045</v>
      </c>
      <c r="F163" t="s">
        <v>1046</v>
      </c>
      <c r="G163" t="s">
        <v>1047</v>
      </c>
      <c r="H163" t="s">
        <v>1048</v>
      </c>
      <c r="I163" t="s">
        <v>1049</v>
      </c>
    </row>
    <row r="164" spans="2:9" x14ac:dyDescent="0.3">
      <c r="B164" s="16" t="s">
        <v>1050</v>
      </c>
      <c r="C164" s="16" t="s">
        <v>1051</v>
      </c>
      <c r="D164" t="s">
        <v>1052</v>
      </c>
      <c r="E164" t="s">
        <v>1053</v>
      </c>
      <c r="F164" t="s">
        <v>1054</v>
      </c>
      <c r="G164" t="s">
        <v>1055</v>
      </c>
      <c r="H164" t="s">
        <v>1056</v>
      </c>
      <c r="I164" t="s">
        <v>1057</v>
      </c>
    </row>
    <row r="165" spans="2:9" x14ac:dyDescent="0.3">
      <c r="B165" s="195" t="s">
        <v>1058</v>
      </c>
      <c r="C165" s="195" t="s">
        <v>1059</v>
      </c>
      <c r="D165" t="s">
        <v>1060</v>
      </c>
      <c r="E165" t="s">
        <v>1061</v>
      </c>
      <c r="F165" t="s">
        <v>1062</v>
      </c>
      <c r="G165" t="s">
        <v>1063</v>
      </c>
      <c r="H165" t="s">
        <v>1064</v>
      </c>
      <c r="I165" t="s">
        <v>1065</v>
      </c>
    </row>
    <row r="166" spans="2:9" x14ac:dyDescent="0.3">
      <c r="B166" s="195" t="s">
        <v>1066</v>
      </c>
      <c r="C166" s="195" t="s">
        <v>1067</v>
      </c>
      <c r="D166" t="s">
        <v>1068</v>
      </c>
      <c r="E166" t="s">
        <v>1069</v>
      </c>
      <c r="F166" t="s">
        <v>1070</v>
      </c>
      <c r="G166" t="s">
        <v>1071</v>
      </c>
      <c r="H166" t="s">
        <v>1072</v>
      </c>
      <c r="I166" t="s">
        <v>1073</v>
      </c>
    </row>
    <row r="167" spans="2:9" x14ac:dyDescent="0.3">
      <c r="B167" s="195" t="s">
        <v>1074</v>
      </c>
      <c r="C167" s="195" t="s">
        <v>1075</v>
      </c>
      <c r="D167" t="s">
        <v>1076</v>
      </c>
      <c r="E167" t="s">
        <v>1077</v>
      </c>
      <c r="F167" t="s">
        <v>1078</v>
      </c>
      <c r="G167" t="s">
        <v>1079</v>
      </c>
      <c r="H167" t="s">
        <v>1080</v>
      </c>
      <c r="I167" t="s">
        <v>1081</v>
      </c>
    </row>
    <row r="168" spans="2:9" x14ac:dyDescent="0.3">
      <c r="B168" s="195" t="s">
        <v>1082</v>
      </c>
      <c r="C168" s="195" t="s">
        <v>1083</v>
      </c>
      <c r="D168" t="s">
        <v>1084</v>
      </c>
      <c r="E168" t="s">
        <v>1085</v>
      </c>
      <c r="F168" t="s">
        <v>1086</v>
      </c>
      <c r="G168" t="s">
        <v>1087</v>
      </c>
      <c r="H168" t="s">
        <v>1088</v>
      </c>
      <c r="I168" t="s">
        <v>1089</v>
      </c>
    </row>
    <row r="169" spans="2:9" x14ac:dyDescent="0.3">
      <c r="B169" s="195" t="s">
        <v>1090</v>
      </c>
      <c r="C169" s="195" t="s">
        <v>1091</v>
      </c>
      <c r="D169" t="s">
        <v>1092</v>
      </c>
      <c r="E169" t="s">
        <v>1093</v>
      </c>
      <c r="F169" t="s">
        <v>1094</v>
      </c>
      <c r="G169" t="s">
        <v>1095</v>
      </c>
      <c r="H169" t="s">
        <v>1096</v>
      </c>
      <c r="I169" t="s">
        <v>1097</v>
      </c>
    </row>
    <row r="170" spans="2:9" x14ac:dyDescent="0.3">
      <c r="B170" s="195" t="s">
        <v>1098</v>
      </c>
      <c r="C170" s="195" t="s">
        <v>1099</v>
      </c>
      <c r="D170" t="s">
        <v>1100</v>
      </c>
      <c r="E170" t="s">
        <v>1101</v>
      </c>
      <c r="F170" t="s">
        <v>1102</v>
      </c>
      <c r="G170" t="s">
        <v>1103</v>
      </c>
      <c r="H170" t="s">
        <v>1104</v>
      </c>
      <c r="I170" t="s">
        <v>1105</v>
      </c>
    </row>
    <row r="171" spans="2:9" x14ac:dyDescent="0.3">
      <c r="B171" s="195" t="s">
        <v>1106</v>
      </c>
      <c r="C171" s="195" t="s">
        <v>1107</v>
      </c>
      <c r="D171" t="s">
        <v>1108</v>
      </c>
      <c r="E171" t="s">
        <v>1109</v>
      </c>
      <c r="F171" t="s">
        <v>1110</v>
      </c>
      <c r="G171" t="s">
        <v>1111</v>
      </c>
      <c r="H171" t="s">
        <v>1112</v>
      </c>
      <c r="I171" t="s">
        <v>1113</v>
      </c>
    </row>
    <row r="172" spans="2:9" x14ac:dyDescent="0.3">
      <c r="B172" s="195" t="s">
        <v>1114</v>
      </c>
      <c r="C172" s="195" t="s">
        <v>1115</v>
      </c>
      <c r="D172" t="s">
        <v>1116</v>
      </c>
      <c r="E172" t="s">
        <v>1117</v>
      </c>
      <c r="F172" t="s">
        <v>1118</v>
      </c>
      <c r="G172" t="s">
        <v>1119</v>
      </c>
      <c r="H172" t="s">
        <v>1120</v>
      </c>
      <c r="I172" t="s">
        <v>1120</v>
      </c>
    </row>
    <row r="173" spans="2:9" x14ac:dyDescent="0.3">
      <c r="B173" s="208" t="s">
        <v>1121</v>
      </c>
      <c r="C173" s="208" t="s">
        <v>1122</v>
      </c>
      <c r="D173" t="s">
        <v>1123</v>
      </c>
      <c r="E173" t="s">
        <v>1124</v>
      </c>
      <c r="F173" t="s">
        <v>1125</v>
      </c>
      <c r="G173" t="s">
        <v>1126</v>
      </c>
      <c r="H173" t="s">
        <v>1127</v>
      </c>
      <c r="I173" t="s">
        <v>1128</v>
      </c>
    </row>
    <row r="174" spans="2:9" ht="15.6" x14ac:dyDescent="0.3">
      <c r="B174" s="194" t="s">
        <v>1129</v>
      </c>
      <c r="C174" s="194" t="s">
        <v>1129</v>
      </c>
      <c r="D174" t="s">
        <v>1130</v>
      </c>
      <c r="E174" t="s">
        <v>1131</v>
      </c>
      <c r="F174" t="s">
        <v>1132</v>
      </c>
      <c r="G174" t="s">
        <v>1131</v>
      </c>
      <c r="H174" t="s">
        <v>1131</v>
      </c>
      <c r="I174" t="s">
        <v>1130</v>
      </c>
    </row>
    <row r="175" spans="2:9" ht="15.6" x14ac:dyDescent="0.3">
      <c r="B175" s="194" t="s">
        <v>1133</v>
      </c>
      <c r="C175" s="194" t="s">
        <v>1133</v>
      </c>
      <c r="D175" t="s">
        <v>23</v>
      </c>
      <c r="E175" t="s">
        <v>1134</v>
      </c>
      <c r="F175" t="s">
        <v>1135</v>
      </c>
      <c r="G175" t="s">
        <v>23</v>
      </c>
      <c r="H175" t="s">
        <v>23</v>
      </c>
      <c r="I175" t="s">
        <v>23</v>
      </c>
    </row>
    <row r="176" spans="2:9" x14ac:dyDescent="0.3">
      <c r="B176" s="195" t="s">
        <v>1136</v>
      </c>
      <c r="C176" s="195" t="s">
        <v>1136</v>
      </c>
      <c r="D176" t="s">
        <v>1137</v>
      </c>
      <c r="E176" t="s">
        <v>1137</v>
      </c>
      <c r="F176" t="s">
        <v>1137</v>
      </c>
      <c r="G176" t="s">
        <v>1137</v>
      </c>
      <c r="H176" t="s">
        <v>1137</v>
      </c>
      <c r="I176" t="s">
        <v>1137</v>
      </c>
    </row>
    <row r="177" spans="2:9" x14ac:dyDescent="0.3">
      <c r="B177" s="195" t="s">
        <v>1138</v>
      </c>
      <c r="C177" s="195" t="s">
        <v>1139</v>
      </c>
      <c r="D177" t="s">
        <v>1140</v>
      </c>
      <c r="E177" t="s">
        <v>1141</v>
      </c>
      <c r="F177" t="s">
        <v>1142</v>
      </c>
      <c r="G177" t="s">
        <v>1143</v>
      </c>
      <c r="H177" t="s">
        <v>1144</v>
      </c>
      <c r="I177" t="s">
        <v>1145</v>
      </c>
    </row>
    <row r="178" spans="2:9" x14ac:dyDescent="0.3">
      <c r="B178" s="195" t="s">
        <v>1146</v>
      </c>
      <c r="C178" s="195" t="s">
        <v>1147</v>
      </c>
      <c r="D178" t="s">
        <v>1148</v>
      </c>
      <c r="E178" t="s">
        <v>1149</v>
      </c>
      <c r="F178" t="s">
        <v>1149</v>
      </c>
      <c r="G178" t="s">
        <v>1150</v>
      </c>
      <c r="H178" t="s">
        <v>1149</v>
      </c>
      <c r="I178" t="s">
        <v>1149</v>
      </c>
    </row>
    <row r="179" spans="2:9" x14ac:dyDescent="0.3">
      <c r="B179" s="195" t="s">
        <v>1151</v>
      </c>
      <c r="C179" s="195" t="s">
        <v>1152</v>
      </c>
      <c r="D179" t="s">
        <v>1153</v>
      </c>
      <c r="E179" t="s">
        <v>1154</v>
      </c>
      <c r="F179" t="s">
        <v>1155</v>
      </c>
      <c r="G179" t="s">
        <v>1156</v>
      </c>
      <c r="H179" t="s">
        <v>1157</v>
      </c>
      <c r="I179" t="s">
        <v>1158</v>
      </c>
    </row>
    <row r="180" spans="2:9" x14ac:dyDescent="0.3">
      <c r="B180" s="16" t="s">
        <v>1159</v>
      </c>
      <c r="C180" s="16" t="s">
        <v>1160</v>
      </c>
      <c r="D180" t="s">
        <v>1161</v>
      </c>
      <c r="E180" t="s">
        <v>1162</v>
      </c>
      <c r="F180" t="s">
        <v>1163</v>
      </c>
      <c r="G180" t="s">
        <v>1164</v>
      </c>
      <c r="H180" t="s">
        <v>1165</v>
      </c>
      <c r="I180" t="s">
        <v>1166</v>
      </c>
    </row>
    <row r="181" spans="2:9" x14ac:dyDescent="0.3">
      <c r="B181" s="16" t="s">
        <v>1167</v>
      </c>
      <c r="C181" s="16" t="s">
        <v>1168</v>
      </c>
      <c r="D181" t="s">
        <v>1169</v>
      </c>
      <c r="E181" t="s">
        <v>1170</v>
      </c>
      <c r="F181" t="s">
        <v>1171</v>
      </c>
      <c r="G181" t="s">
        <v>1172</v>
      </c>
      <c r="H181" t="s">
        <v>1173</v>
      </c>
      <c r="I181" t="s">
        <v>1174</v>
      </c>
    </row>
    <row r="182" spans="2:9" x14ac:dyDescent="0.3">
      <c r="B182" s="16" t="s">
        <v>1175</v>
      </c>
      <c r="C182" s="16" t="s">
        <v>1176</v>
      </c>
      <c r="D182" t="s">
        <v>1177</v>
      </c>
      <c r="E182" t="s">
        <v>1178</v>
      </c>
      <c r="F182" t="s">
        <v>1179</v>
      </c>
      <c r="G182" t="s">
        <v>1180</v>
      </c>
      <c r="H182" t="s">
        <v>1181</v>
      </c>
      <c r="I182" t="s">
        <v>1182</v>
      </c>
    </row>
    <row r="183" spans="2:9" x14ac:dyDescent="0.3">
      <c r="B183" s="218" t="s">
        <v>1183</v>
      </c>
      <c r="C183" s="218" t="s">
        <v>1184</v>
      </c>
      <c r="D183" t="s">
        <v>1185</v>
      </c>
      <c r="E183" t="s">
        <v>1186</v>
      </c>
      <c r="F183" t="s">
        <v>1187</v>
      </c>
      <c r="G183" t="s">
        <v>1188</v>
      </c>
      <c r="H183" t="s">
        <v>1189</v>
      </c>
      <c r="I183" t="s">
        <v>1190</v>
      </c>
    </row>
    <row r="184" spans="2:9" x14ac:dyDescent="0.3">
      <c r="B184" t="s">
        <v>1183</v>
      </c>
      <c r="C184" t="s">
        <v>1191</v>
      </c>
      <c r="D184" t="s">
        <v>1185</v>
      </c>
      <c r="E184" t="s">
        <v>1186</v>
      </c>
      <c r="F184" t="s">
        <v>1187</v>
      </c>
      <c r="G184" t="s">
        <v>1188</v>
      </c>
      <c r="H184" t="s">
        <v>1189</v>
      </c>
      <c r="I184" t="s">
        <v>1190</v>
      </c>
    </row>
    <row r="185" spans="2:9" x14ac:dyDescent="0.3">
      <c r="B185" t="s">
        <v>961</v>
      </c>
      <c r="C185" t="s">
        <v>962</v>
      </c>
      <c r="D185" t="s">
        <v>963</v>
      </c>
      <c r="E185" t="s">
        <v>964</v>
      </c>
      <c r="F185" t="s">
        <v>961</v>
      </c>
      <c r="G185" t="s">
        <v>964</v>
      </c>
      <c r="H185" t="s">
        <v>962</v>
      </c>
      <c r="I185" t="s">
        <v>961</v>
      </c>
    </row>
    <row r="186" spans="2:9" x14ac:dyDescent="0.3">
      <c r="B186" t="s">
        <v>1192</v>
      </c>
      <c r="C186" t="s">
        <v>1192</v>
      </c>
      <c r="D186" t="s">
        <v>1192</v>
      </c>
      <c r="E186" t="s">
        <v>1192</v>
      </c>
      <c r="F186" t="s">
        <v>1192</v>
      </c>
      <c r="G186" t="s">
        <v>1192</v>
      </c>
      <c r="H186" t="s">
        <v>1192</v>
      </c>
      <c r="I186" t="s">
        <v>1192</v>
      </c>
    </row>
    <row r="187" spans="2:9" x14ac:dyDescent="0.3">
      <c r="B187" t="s">
        <v>1193</v>
      </c>
      <c r="C187" t="s">
        <v>1193</v>
      </c>
      <c r="D187" t="s">
        <v>1193</v>
      </c>
      <c r="E187" t="s">
        <v>1193</v>
      </c>
      <c r="F187" t="s">
        <v>1193</v>
      </c>
      <c r="G187" t="s">
        <v>1193</v>
      </c>
      <c r="H187" t="s">
        <v>1193</v>
      </c>
      <c r="I187" t="s">
        <v>1193</v>
      </c>
    </row>
    <row r="188" spans="2:9" x14ac:dyDescent="0.3">
      <c r="B188" t="s">
        <v>1194</v>
      </c>
      <c r="C188" t="s">
        <v>1195</v>
      </c>
      <c r="D188" t="s">
        <v>1195</v>
      </c>
      <c r="E188" t="s">
        <v>1195</v>
      </c>
      <c r="F188" t="s">
        <v>1195</v>
      </c>
      <c r="G188" t="s">
        <v>1195</v>
      </c>
      <c r="H188" t="s">
        <v>1195</v>
      </c>
      <c r="I188" t="s">
        <v>1195</v>
      </c>
    </row>
    <row r="189" spans="2:9" x14ac:dyDescent="0.3">
      <c r="B189" t="s">
        <v>1196</v>
      </c>
      <c r="C189" t="s">
        <v>1197</v>
      </c>
      <c r="D189" t="s">
        <v>1198</v>
      </c>
      <c r="E189" t="s">
        <v>1199</v>
      </c>
      <c r="F189" t="s">
        <v>1200</v>
      </c>
      <c r="G189" t="s">
        <v>1201</v>
      </c>
      <c r="H189" t="s">
        <v>1202</v>
      </c>
      <c r="I189" t="s">
        <v>1203</v>
      </c>
    </row>
    <row r="190" spans="2:9" x14ac:dyDescent="0.3">
      <c r="B190" t="s">
        <v>1204</v>
      </c>
      <c r="C190" t="s">
        <v>1204</v>
      </c>
      <c r="D190" t="s">
        <v>1204</v>
      </c>
      <c r="E190" t="s">
        <v>1205</v>
      </c>
      <c r="F190" t="s">
        <v>1204</v>
      </c>
      <c r="G190" t="s">
        <v>1206</v>
      </c>
      <c r="H190" t="s">
        <v>1204</v>
      </c>
      <c r="I190" t="s">
        <v>1204</v>
      </c>
    </row>
    <row r="191" spans="2:9" x14ac:dyDescent="0.3">
      <c r="B191" s="81" t="s">
        <v>1207</v>
      </c>
      <c r="C191" s="81" t="s">
        <v>1208</v>
      </c>
      <c r="D191" t="s">
        <v>1209</v>
      </c>
      <c r="E191" t="s">
        <v>1210</v>
      </c>
      <c r="F191" t="s">
        <v>1211</v>
      </c>
      <c r="G191" t="s">
        <v>1212</v>
      </c>
      <c r="H191" t="s">
        <v>1213</v>
      </c>
      <c r="I191" t="s">
        <v>1214</v>
      </c>
    </row>
    <row r="192" spans="2:9" x14ac:dyDescent="0.3">
      <c r="B192" t="s">
        <v>1215</v>
      </c>
      <c r="C192" t="s">
        <v>1216</v>
      </c>
      <c r="D192" t="s">
        <v>1217</v>
      </c>
      <c r="E192" t="s">
        <v>1218</v>
      </c>
      <c r="F192" t="s">
        <v>1219</v>
      </c>
      <c r="G192" t="s">
        <v>1220</v>
      </c>
      <c r="H192" t="s">
        <v>1221</v>
      </c>
      <c r="I192" t="s">
        <v>1221</v>
      </c>
    </row>
    <row r="193" spans="2:9" x14ac:dyDescent="0.3">
      <c r="B193" t="s">
        <v>1222</v>
      </c>
      <c r="C193" t="s">
        <v>1223</v>
      </c>
      <c r="D193" t="s">
        <v>1224</v>
      </c>
      <c r="E193" t="s">
        <v>1225</v>
      </c>
      <c r="F193" t="s">
        <v>1226</v>
      </c>
      <c r="G193" t="s">
        <v>1227</v>
      </c>
      <c r="H193" t="s">
        <v>1228</v>
      </c>
      <c r="I193" t="s">
        <v>1228</v>
      </c>
    </row>
    <row r="194" spans="2:9" x14ac:dyDescent="0.3">
      <c r="B194" t="s">
        <v>1229</v>
      </c>
      <c r="C194" t="s">
        <v>1230</v>
      </c>
      <c r="D194" t="s">
        <v>1231</v>
      </c>
      <c r="E194" t="s">
        <v>1232</v>
      </c>
      <c r="F194" t="s">
        <v>1233</v>
      </c>
      <c r="G194" t="s">
        <v>1234</v>
      </c>
      <c r="H194" t="s">
        <v>1235</v>
      </c>
      <c r="I194" t="s">
        <v>1236</v>
      </c>
    </row>
    <row r="195" spans="2:9" x14ac:dyDescent="0.3">
      <c r="B195" t="s">
        <v>1237</v>
      </c>
      <c r="C195" t="s">
        <v>1238</v>
      </c>
      <c r="D195" t="s">
        <v>1239</v>
      </c>
      <c r="E195" t="s">
        <v>1240</v>
      </c>
      <c r="F195" t="s">
        <v>1241</v>
      </c>
      <c r="G195" t="s">
        <v>1242</v>
      </c>
      <c r="H195" t="s">
        <v>1243</v>
      </c>
      <c r="I195" t="s">
        <v>1244</v>
      </c>
    </row>
    <row r="196" spans="2:9" x14ac:dyDescent="0.3">
      <c r="B196" t="s">
        <v>1245</v>
      </c>
      <c r="C196" t="s">
        <v>1246</v>
      </c>
      <c r="D196" t="s">
        <v>1247</v>
      </c>
      <c r="E196" t="s">
        <v>1248</v>
      </c>
      <c r="F196" t="s">
        <v>1249</v>
      </c>
      <c r="G196" t="s">
        <v>1250</v>
      </c>
      <c r="H196" t="s">
        <v>1251</v>
      </c>
      <c r="I196" t="s">
        <v>1252</v>
      </c>
    </row>
    <row r="197" spans="2:9" x14ac:dyDescent="0.3">
      <c r="B197" t="s">
        <v>1253</v>
      </c>
      <c r="C197" t="s">
        <v>1254</v>
      </c>
      <c r="D197" t="s">
        <v>1255</v>
      </c>
      <c r="E197" t="s">
        <v>1256</v>
      </c>
      <c r="F197" t="s">
        <v>1257</v>
      </c>
      <c r="G197" t="s">
        <v>1258</v>
      </c>
      <c r="H197" t="s">
        <v>1259</v>
      </c>
      <c r="I197" t="s">
        <v>1260</v>
      </c>
    </row>
    <row r="198" spans="2:9" x14ac:dyDescent="0.3">
      <c r="B198" t="s">
        <v>1261</v>
      </c>
      <c r="C198" t="s">
        <v>1262</v>
      </c>
      <c r="D198" t="s">
        <v>1263</v>
      </c>
      <c r="E198" t="s">
        <v>1264</v>
      </c>
      <c r="F198" t="s">
        <v>1265</v>
      </c>
      <c r="G198" t="s">
        <v>1266</v>
      </c>
      <c r="H198" t="s">
        <v>1267</v>
      </c>
      <c r="I198" t="s">
        <v>1267</v>
      </c>
    </row>
    <row r="199" spans="2:9" x14ac:dyDescent="0.3">
      <c r="B199" t="s">
        <v>1268</v>
      </c>
    </row>
    <row r="200" spans="2:9" x14ac:dyDescent="0.3">
      <c r="B200" t="s">
        <v>1269</v>
      </c>
      <c r="C200" t="s">
        <v>1270</v>
      </c>
      <c r="D200" t="s">
        <v>1271</v>
      </c>
      <c r="E200" t="s">
        <v>1272</v>
      </c>
      <c r="F200" t="s">
        <v>1273</v>
      </c>
      <c r="G200" t="s">
        <v>1274</v>
      </c>
      <c r="H200" t="s">
        <v>1275</v>
      </c>
      <c r="I200" t="s">
        <v>1275</v>
      </c>
    </row>
    <row r="201" spans="2:9" x14ac:dyDescent="0.3">
      <c r="B201" t="s">
        <v>1276</v>
      </c>
      <c r="C201" t="s">
        <v>1277</v>
      </c>
      <c r="D201" t="s">
        <v>1278</v>
      </c>
      <c r="E201" t="s">
        <v>1279</v>
      </c>
      <c r="F201" t="s">
        <v>1280</v>
      </c>
      <c r="G201" t="s">
        <v>1281</v>
      </c>
      <c r="H201" t="s">
        <v>1282</v>
      </c>
      <c r="I201" t="s">
        <v>1283</v>
      </c>
    </row>
    <row r="202" spans="2:9" x14ac:dyDescent="0.3">
      <c r="B202" t="s">
        <v>1284</v>
      </c>
      <c r="C202" t="s">
        <v>1285</v>
      </c>
      <c r="D202" t="s">
        <v>1286</v>
      </c>
      <c r="E202" t="s">
        <v>1287</v>
      </c>
      <c r="F202" t="s">
        <v>1288</v>
      </c>
      <c r="G202" t="s">
        <v>1289</v>
      </c>
      <c r="H202" t="s">
        <v>1290</v>
      </c>
      <c r="I202" t="s">
        <v>1291</v>
      </c>
    </row>
    <row r="203" spans="2:9" x14ac:dyDescent="0.3">
      <c r="B203" t="s">
        <v>1292</v>
      </c>
      <c r="C203" t="s">
        <v>1293</v>
      </c>
      <c r="D203" t="s">
        <v>1294</v>
      </c>
      <c r="E203" t="s">
        <v>1295</v>
      </c>
      <c r="F203" t="s">
        <v>1296</v>
      </c>
      <c r="G203" t="s">
        <v>1297</v>
      </c>
      <c r="H203" t="s">
        <v>1298</v>
      </c>
      <c r="I203" t="s">
        <v>1299</v>
      </c>
    </row>
    <row r="204" spans="2:9" x14ac:dyDescent="0.3">
      <c r="B204" t="s">
        <v>1300</v>
      </c>
      <c r="C204" t="s">
        <v>1301</v>
      </c>
      <c r="D204" t="s">
        <v>1302</v>
      </c>
      <c r="E204" t="s">
        <v>1303</v>
      </c>
      <c r="F204" t="s">
        <v>1304</v>
      </c>
      <c r="G204" t="s">
        <v>1305</v>
      </c>
      <c r="H204" t="s">
        <v>1306</v>
      </c>
      <c r="I204" t="s">
        <v>1307</v>
      </c>
    </row>
    <row r="205" spans="2:9" x14ac:dyDescent="0.3">
      <c r="B205" t="s">
        <v>1308</v>
      </c>
      <c r="C205" t="s">
        <v>1309</v>
      </c>
      <c r="D205" t="s">
        <v>1310</v>
      </c>
      <c r="E205" t="s">
        <v>1311</v>
      </c>
      <c r="F205" t="s">
        <v>1280</v>
      </c>
      <c r="G205" t="s">
        <v>1312</v>
      </c>
      <c r="H205" t="s">
        <v>1313</v>
      </c>
      <c r="I205" t="s">
        <v>1314</v>
      </c>
    </row>
    <row r="206" spans="2:9" x14ac:dyDescent="0.3">
      <c r="B206" t="s">
        <v>1315</v>
      </c>
      <c r="C206" t="s">
        <v>1316</v>
      </c>
      <c r="D206" t="s">
        <v>1294</v>
      </c>
      <c r="E206" t="s">
        <v>1317</v>
      </c>
      <c r="F206" t="s">
        <v>1296</v>
      </c>
      <c r="G206" t="s">
        <v>1297</v>
      </c>
      <c r="H206" t="s">
        <v>1298</v>
      </c>
      <c r="I206" t="s">
        <v>1299</v>
      </c>
    </row>
    <row r="207" spans="2:9" x14ac:dyDescent="0.3">
      <c r="B207" t="s">
        <v>1318</v>
      </c>
      <c r="C207" t="s">
        <v>1319</v>
      </c>
      <c r="D207" t="s">
        <v>1320</v>
      </c>
      <c r="E207" t="s">
        <v>1321</v>
      </c>
      <c r="F207" t="s">
        <v>1322</v>
      </c>
      <c r="G207" t="s">
        <v>1323</v>
      </c>
      <c r="H207" t="s">
        <v>1324</v>
      </c>
      <c r="I207" t="s">
        <v>1325</v>
      </c>
    </row>
    <row r="208" spans="2:9" x14ac:dyDescent="0.3">
      <c r="B208" t="s">
        <v>1326</v>
      </c>
      <c r="C208" t="s">
        <v>1327</v>
      </c>
      <c r="D208" t="s">
        <v>1328</v>
      </c>
      <c r="E208" t="s">
        <v>1329</v>
      </c>
      <c r="F208" t="s">
        <v>1330</v>
      </c>
      <c r="G208" t="s">
        <v>1331</v>
      </c>
      <c r="H208" t="s">
        <v>1332</v>
      </c>
      <c r="I208" t="s">
        <v>1332</v>
      </c>
    </row>
    <row r="209" spans="2:9" x14ac:dyDescent="0.3">
      <c r="B209" t="s">
        <v>1333</v>
      </c>
      <c r="C209" t="s">
        <v>1334</v>
      </c>
      <c r="D209" t="s">
        <v>1335</v>
      </c>
      <c r="E209" t="s">
        <v>1336</v>
      </c>
      <c r="F209" t="s">
        <v>1337</v>
      </c>
      <c r="G209" t="s">
        <v>1338</v>
      </c>
      <c r="H209" t="s">
        <v>1339</v>
      </c>
      <c r="I209" t="s">
        <v>1339</v>
      </c>
    </row>
    <row r="210" spans="2:9" x14ac:dyDescent="0.3">
      <c r="B210" t="s">
        <v>1340</v>
      </c>
      <c r="C210" t="s">
        <v>1341</v>
      </c>
      <c r="D210" t="s">
        <v>1342</v>
      </c>
      <c r="E210" t="s">
        <v>1343</v>
      </c>
      <c r="F210" t="s">
        <v>1344</v>
      </c>
      <c r="G210" t="s">
        <v>1345</v>
      </c>
      <c r="H210" t="s">
        <v>1346</v>
      </c>
      <c r="I210" t="s">
        <v>1347</v>
      </c>
    </row>
    <row r="211" spans="2:9" x14ac:dyDescent="0.3">
      <c r="B211" t="s">
        <v>1348</v>
      </c>
      <c r="C211" t="s">
        <v>1349</v>
      </c>
      <c r="D211" t="s">
        <v>1350</v>
      </c>
      <c r="E211" t="s">
        <v>1351</v>
      </c>
      <c r="F211" t="s">
        <v>1352</v>
      </c>
      <c r="G211" t="s">
        <v>1353</v>
      </c>
      <c r="H211" t="s">
        <v>1354</v>
      </c>
      <c r="I211" t="s">
        <v>1355</v>
      </c>
    </row>
    <row r="212" spans="2:9" x14ac:dyDescent="0.3">
      <c r="B212" t="s">
        <v>1356</v>
      </c>
      <c r="C212" t="s">
        <v>1357</v>
      </c>
      <c r="D212" t="s">
        <v>1358</v>
      </c>
      <c r="E212" t="s">
        <v>1359</v>
      </c>
      <c r="F212" t="s">
        <v>1360</v>
      </c>
      <c r="G212" t="s">
        <v>1361</v>
      </c>
      <c r="H212" t="s">
        <v>1362</v>
      </c>
      <c r="I212" t="s">
        <v>1363</v>
      </c>
    </row>
    <row r="213" spans="2:9" x14ac:dyDescent="0.3">
      <c r="B213" t="s">
        <v>1364</v>
      </c>
      <c r="C213" t="s">
        <v>1365</v>
      </c>
      <c r="D213" t="s">
        <v>1366</v>
      </c>
      <c r="E213" t="s">
        <v>1367</v>
      </c>
      <c r="F213" t="s">
        <v>1368</v>
      </c>
      <c r="G213" t="s">
        <v>1369</v>
      </c>
      <c r="H213" t="s">
        <v>1370</v>
      </c>
      <c r="I213" t="s">
        <v>1371</v>
      </c>
    </row>
    <row r="214" spans="2:9" x14ac:dyDescent="0.3">
      <c r="B214" t="s">
        <v>1372</v>
      </c>
      <c r="C214" t="s">
        <v>1373</v>
      </c>
      <c r="D214" t="s">
        <v>1374</v>
      </c>
      <c r="E214" t="s">
        <v>1375</v>
      </c>
      <c r="F214" t="s">
        <v>1376</v>
      </c>
      <c r="G214" t="s">
        <v>1377</v>
      </c>
      <c r="H214" t="s">
        <v>1378</v>
      </c>
      <c r="I214" t="s">
        <v>1379</v>
      </c>
    </row>
    <row r="215" spans="2:9" x14ac:dyDescent="0.3">
      <c r="B215" t="s">
        <v>1380</v>
      </c>
      <c r="C215" t="s">
        <v>1381</v>
      </c>
      <c r="D215" t="s">
        <v>1382</v>
      </c>
      <c r="E215" t="s">
        <v>1383</v>
      </c>
      <c r="F215" t="s">
        <v>1384</v>
      </c>
      <c r="G215" t="s">
        <v>1385</v>
      </c>
      <c r="H215" t="s">
        <v>1386</v>
      </c>
      <c r="I215" t="s">
        <v>1387</v>
      </c>
    </row>
    <row r="216" spans="2:9" x14ac:dyDescent="0.3">
      <c r="B216" t="s">
        <v>1388</v>
      </c>
      <c r="C216" t="s">
        <v>1389</v>
      </c>
      <c r="D216" t="s">
        <v>1390</v>
      </c>
      <c r="E216" t="s">
        <v>1391</v>
      </c>
      <c r="F216" t="s">
        <v>1392</v>
      </c>
      <c r="G216" t="s">
        <v>1393</v>
      </c>
      <c r="H216" t="s">
        <v>1394</v>
      </c>
      <c r="I216" t="s">
        <v>1395</v>
      </c>
    </row>
    <row r="217" spans="2:9" x14ac:dyDescent="0.3">
      <c r="B217" t="s">
        <v>1396</v>
      </c>
      <c r="C217" t="s">
        <v>1397</v>
      </c>
      <c r="D217" t="s">
        <v>1398</v>
      </c>
      <c r="E217" t="s">
        <v>1399</v>
      </c>
      <c r="F217" t="s">
        <v>1400</v>
      </c>
      <c r="G217" t="s">
        <v>1401</v>
      </c>
      <c r="H217" t="s">
        <v>1402</v>
      </c>
      <c r="I217" t="s">
        <v>1403</v>
      </c>
    </row>
    <row r="218" spans="2:9" x14ac:dyDescent="0.3">
      <c r="B218" t="s">
        <v>1404</v>
      </c>
      <c r="C218" t="s">
        <v>1405</v>
      </c>
      <c r="D218" t="s">
        <v>1406</v>
      </c>
      <c r="E218" t="s">
        <v>1407</v>
      </c>
      <c r="F218" t="s">
        <v>1408</v>
      </c>
      <c r="G218" t="s">
        <v>1409</v>
      </c>
      <c r="H218" t="s">
        <v>1410</v>
      </c>
      <c r="I218" t="s">
        <v>1410</v>
      </c>
    </row>
    <row r="219" spans="2:9" x14ac:dyDescent="0.3">
      <c r="B219" t="s">
        <v>1411</v>
      </c>
      <c r="C219" t="s">
        <v>1412</v>
      </c>
      <c r="D219" t="s">
        <v>1358</v>
      </c>
      <c r="E219" t="s">
        <v>1359</v>
      </c>
      <c r="F219" t="s">
        <v>1360</v>
      </c>
      <c r="G219" t="s">
        <v>1361</v>
      </c>
      <c r="H219" t="s">
        <v>1362</v>
      </c>
      <c r="I219" t="s">
        <v>1363</v>
      </c>
    </row>
    <row r="220" spans="2:9" x14ac:dyDescent="0.3">
      <c r="B220" t="s">
        <v>29</v>
      </c>
      <c r="C220" t="s">
        <v>1413</v>
      </c>
      <c r="D220" t="s">
        <v>1414</v>
      </c>
      <c r="E220" t="s">
        <v>1415</v>
      </c>
      <c r="F220" t="s">
        <v>1416</v>
      </c>
      <c r="G220" t="s">
        <v>1417</v>
      </c>
      <c r="H220" t="s">
        <v>1418</v>
      </c>
      <c r="I220" t="s">
        <v>1419</v>
      </c>
    </row>
    <row r="221" spans="2:9" x14ac:dyDescent="0.3">
      <c r="B221" t="s">
        <v>1420</v>
      </c>
      <c r="C221" t="s">
        <v>1421</v>
      </c>
      <c r="D221" t="s">
        <v>1422</v>
      </c>
      <c r="E221" t="s">
        <v>1423</v>
      </c>
      <c r="F221" t="s">
        <v>1424</v>
      </c>
      <c r="G221" t="s">
        <v>1425</v>
      </c>
      <c r="H221" t="s">
        <v>1426</v>
      </c>
      <c r="I221" t="s">
        <v>1427</v>
      </c>
    </row>
    <row r="222" spans="2:9" x14ac:dyDescent="0.3">
      <c r="B222" t="s">
        <v>1428</v>
      </c>
      <c r="C222" t="s">
        <v>1429</v>
      </c>
      <c r="D222" t="s">
        <v>1430</v>
      </c>
      <c r="E222" t="s">
        <v>1431</v>
      </c>
      <c r="F222" t="s">
        <v>1432</v>
      </c>
      <c r="G222" t="s">
        <v>1433</v>
      </c>
      <c r="H222" t="s">
        <v>1434</v>
      </c>
      <c r="I222" t="s">
        <v>1435</v>
      </c>
    </row>
    <row r="223" spans="2:9" x14ac:dyDescent="0.3">
      <c r="B223" t="s">
        <v>1436</v>
      </c>
      <c r="C223" t="s">
        <v>1437</v>
      </c>
      <c r="D223" t="s">
        <v>1438</v>
      </c>
      <c r="E223" t="s">
        <v>1439</v>
      </c>
      <c r="F223" t="s">
        <v>1440</v>
      </c>
      <c r="G223" t="s">
        <v>1441</v>
      </c>
      <c r="H223" t="s">
        <v>1442</v>
      </c>
      <c r="I223" t="s">
        <v>1443</v>
      </c>
    </row>
    <row r="224" spans="2:9" x14ac:dyDescent="0.3">
      <c r="B224" t="s">
        <v>1444</v>
      </c>
      <c r="C224" t="s">
        <v>1445</v>
      </c>
      <c r="D224" t="s">
        <v>1446</v>
      </c>
      <c r="E224" t="s">
        <v>1447</v>
      </c>
      <c r="F224" t="s">
        <v>1448</v>
      </c>
      <c r="G224" t="s">
        <v>1449</v>
      </c>
      <c r="H224" t="s">
        <v>1450</v>
      </c>
      <c r="I224" t="s">
        <v>1451</v>
      </c>
    </row>
    <row r="225" spans="2:9" x14ac:dyDescent="0.3">
      <c r="B225" t="s">
        <v>1452</v>
      </c>
      <c r="C225" t="s">
        <v>1453</v>
      </c>
      <c r="D225" t="s">
        <v>1454</v>
      </c>
      <c r="E225" t="s">
        <v>1455</v>
      </c>
      <c r="F225" t="s">
        <v>1456</v>
      </c>
      <c r="G225" t="s">
        <v>1457</v>
      </c>
      <c r="H225" t="s">
        <v>1458</v>
      </c>
      <c r="I225" t="s">
        <v>1458</v>
      </c>
    </row>
    <row r="226" spans="2:9" x14ac:dyDescent="0.3">
      <c r="B226" t="s">
        <v>1459</v>
      </c>
      <c r="C226" t="s">
        <v>1460</v>
      </c>
      <c r="D226" t="s">
        <v>1461</v>
      </c>
      <c r="E226" t="s">
        <v>1462</v>
      </c>
      <c r="F226" t="s">
        <v>1463</v>
      </c>
      <c r="G226" t="s">
        <v>1464</v>
      </c>
      <c r="H226" t="s">
        <v>1465</v>
      </c>
      <c r="I226" t="s">
        <v>1466</v>
      </c>
    </row>
    <row r="227" spans="2:9" x14ac:dyDescent="0.3">
      <c r="B227" t="s">
        <v>1467</v>
      </c>
      <c r="C227" t="s">
        <v>1059</v>
      </c>
      <c r="D227" t="s">
        <v>1060</v>
      </c>
      <c r="E227" t="s">
        <v>1061</v>
      </c>
      <c r="F227" t="s">
        <v>1468</v>
      </c>
      <c r="G227" t="s">
        <v>1063</v>
      </c>
      <c r="H227" t="s">
        <v>1064</v>
      </c>
      <c r="I227" t="s">
        <v>1065</v>
      </c>
    </row>
    <row r="228" spans="2:9" x14ac:dyDescent="0.3">
      <c r="B228" t="s">
        <v>1469</v>
      </c>
      <c r="C228" t="s">
        <v>1470</v>
      </c>
      <c r="D228" t="s">
        <v>1471</v>
      </c>
      <c r="E228" t="s">
        <v>1472</v>
      </c>
      <c r="F228" t="s">
        <v>1473</v>
      </c>
      <c r="G228" t="s">
        <v>1474</v>
      </c>
      <c r="H228" t="s">
        <v>1475</v>
      </c>
      <c r="I228" t="s">
        <v>1476</v>
      </c>
    </row>
    <row r="229" spans="2:9" x14ac:dyDescent="0.3">
      <c r="B229" t="s">
        <v>1477</v>
      </c>
      <c r="C229" t="s">
        <v>1478</v>
      </c>
      <c r="D229" t="s">
        <v>1479</v>
      </c>
      <c r="E229" t="s">
        <v>1480</v>
      </c>
      <c r="F229" t="s">
        <v>1481</v>
      </c>
      <c r="G229" t="s">
        <v>1482</v>
      </c>
      <c r="H229" t="s">
        <v>1483</v>
      </c>
      <c r="I229" t="s">
        <v>1484</v>
      </c>
    </row>
    <row r="230" spans="2:9" x14ac:dyDescent="0.3">
      <c r="B230" t="s">
        <v>1372</v>
      </c>
      <c r="C230" t="s">
        <v>1373</v>
      </c>
      <c r="D230" t="s">
        <v>1374</v>
      </c>
      <c r="E230" t="s">
        <v>1375</v>
      </c>
      <c r="F230" t="s">
        <v>1376</v>
      </c>
      <c r="G230" t="s">
        <v>1377</v>
      </c>
      <c r="H230" t="s">
        <v>1378</v>
      </c>
      <c r="I230" t="s">
        <v>1379</v>
      </c>
    </row>
    <row r="231" spans="2:9" x14ac:dyDescent="0.3">
      <c r="B231" t="s">
        <v>1388</v>
      </c>
      <c r="C231" t="s">
        <v>1389</v>
      </c>
      <c r="D231" t="s">
        <v>1390</v>
      </c>
      <c r="E231" t="s">
        <v>1391</v>
      </c>
      <c r="F231" t="s">
        <v>1485</v>
      </c>
      <c r="G231" t="s">
        <v>1393</v>
      </c>
      <c r="H231" t="s">
        <v>1394</v>
      </c>
      <c r="I231" t="s">
        <v>1395</v>
      </c>
    </row>
    <row r="232" spans="2:9" x14ac:dyDescent="0.3">
      <c r="B232" t="s">
        <v>1486</v>
      </c>
      <c r="C232" t="s">
        <v>1405</v>
      </c>
      <c r="D232" t="s">
        <v>1406</v>
      </c>
      <c r="E232" t="s">
        <v>1407</v>
      </c>
      <c r="F232" t="s">
        <v>1408</v>
      </c>
      <c r="G232" t="s">
        <v>1409</v>
      </c>
      <c r="H232" t="s">
        <v>1410</v>
      </c>
      <c r="I232" t="s">
        <v>1410</v>
      </c>
    </row>
    <row r="233" spans="2:9" x14ac:dyDescent="0.3">
      <c r="B233" t="s">
        <v>1487</v>
      </c>
      <c r="C233" t="s">
        <v>1488</v>
      </c>
      <c r="D233" t="s">
        <v>1489</v>
      </c>
      <c r="E233" t="s">
        <v>1490</v>
      </c>
      <c r="F233" t="s">
        <v>1491</v>
      </c>
      <c r="G233" t="s">
        <v>1492</v>
      </c>
      <c r="H233" t="s">
        <v>1487</v>
      </c>
      <c r="I233" t="s">
        <v>1487</v>
      </c>
    </row>
    <row r="234" spans="2:9" x14ac:dyDescent="0.3">
      <c r="B234" s="196" t="s">
        <v>1493</v>
      </c>
      <c r="C234" s="196" t="s">
        <v>1494</v>
      </c>
      <c r="D234" t="s">
        <v>1495</v>
      </c>
      <c r="E234" t="s">
        <v>1496</v>
      </c>
      <c r="F234" t="s">
        <v>1497</v>
      </c>
      <c r="G234" t="s">
        <v>1498</v>
      </c>
      <c r="H234" t="s">
        <v>1499</v>
      </c>
      <c r="I234" t="s">
        <v>1500</v>
      </c>
    </row>
    <row r="235" spans="2:9" x14ac:dyDescent="0.3">
      <c r="B235" s="196" t="s">
        <v>1501</v>
      </c>
      <c r="C235" s="196" t="s">
        <v>1502</v>
      </c>
      <c r="D235" t="s">
        <v>1503</v>
      </c>
      <c r="E235" t="s">
        <v>1504</v>
      </c>
      <c r="F235" t="s">
        <v>1505</v>
      </c>
      <c r="G235" t="s">
        <v>1506</v>
      </c>
      <c r="H235" t="s">
        <v>1507</v>
      </c>
      <c r="I235" t="s">
        <v>1507</v>
      </c>
    </row>
    <row r="236" spans="2:9" x14ac:dyDescent="0.3">
      <c r="B236" t="s">
        <v>1508</v>
      </c>
      <c r="C236" t="s">
        <v>1509</v>
      </c>
      <c r="D236" t="s">
        <v>1509</v>
      </c>
      <c r="E236" t="s">
        <v>1510</v>
      </c>
      <c r="F236" t="s">
        <v>1509</v>
      </c>
      <c r="G236" t="s">
        <v>1509</v>
      </c>
      <c r="H236" t="s">
        <v>1509</v>
      </c>
      <c r="I236" t="s">
        <v>1510</v>
      </c>
    </row>
    <row r="237" spans="2:9" x14ac:dyDescent="0.3">
      <c r="B237" t="s">
        <v>1511</v>
      </c>
      <c r="C237" t="s">
        <v>1511</v>
      </c>
      <c r="D237" t="s">
        <v>1512</v>
      </c>
      <c r="E237" t="s">
        <v>1513</v>
      </c>
      <c r="F237" t="s">
        <v>1512</v>
      </c>
      <c r="G237" t="s">
        <v>1512</v>
      </c>
      <c r="H237" t="s">
        <v>1512</v>
      </c>
      <c r="I237" t="s">
        <v>1512</v>
      </c>
    </row>
    <row r="238" spans="2:9" x14ac:dyDescent="0.3">
      <c r="B238" t="s">
        <v>1514</v>
      </c>
      <c r="C238" t="s">
        <v>1514</v>
      </c>
      <c r="D238" t="s">
        <v>1515</v>
      </c>
      <c r="E238" t="s">
        <v>1516</v>
      </c>
      <c r="F238" t="s">
        <v>1517</v>
      </c>
      <c r="G238" t="s">
        <v>1517</v>
      </c>
      <c r="H238" t="s">
        <v>1517</v>
      </c>
      <c r="I238" t="s">
        <v>1517</v>
      </c>
    </row>
    <row r="239" spans="2:9" x14ac:dyDescent="0.3">
      <c r="B239" t="s">
        <v>1518</v>
      </c>
      <c r="C239" t="s">
        <v>1519</v>
      </c>
      <c r="D239" t="s">
        <v>1520</v>
      </c>
      <c r="E239" t="s">
        <v>1521</v>
      </c>
      <c r="F239" t="s">
        <v>1522</v>
      </c>
      <c r="G239" t="s">
        <v>1523</v>
      </c>
      <c r="H239" t="s">
        <v>1524</v>
      </c>
      <c r="I239" t="s">
        <v>1525</v>
      </c>
    </row>
    <row r="240" spans="2:9" x14ac:dyDescent="0.3">
      <c r="B240" t="s">
        <v>1526</v>
      </c>
      <c r="C240" t="s">
        <v>1526</v>
      </c>
      <c r="D240" t="s">
        <v>1526</v>
      </c>
      <c r="E240" t="s">
        <v>1526</v>
      </c>
      <c r="F240" t="s">
        <v>1526</v>
      </c>
      <c r="G240" t="s">
        <v>1526</v>
      </c>
      <c r="H240" t="s">
        <v>1526</v>
      </c>
      <c r="I240" t="s">
        <v>1526</v>
      </c>
    </row>
    <row r="241" spans="2:9" x14ac:dyDescent="0.3">
      <c r="B241" t="s">
        <v>1527</v>
      </c>
      <c r="C241" t="s">
        <v>1528</v>
      </c>
      <c r="D241" t="s">
        <v>1529</v>
      </c>
      <c r="E241" t="s">
        <v>1530</v>
      </c>
      <c r="F241" t="s">
        <v>1531</v>
      </c>
      <c r="G241" t="s">
        <v>1532</v>
      </c>
      <c r="H241" t="s">
        <v>1533</v>
      </c>
      <c r="I241" t="s">
        <v>1534</v>
      </c>
    </row>
    <row r="242" spans="2:9" x14ac:dyDescent="0.3">
      <c r="B242" s="191" t="s">
        <v>1444</v>
      </c>
      <c r="C242" s="191" t="s">
        <v>1445</v>
      </c>
      <c r="D242" t="s">
        <v>1535</v>
      </c>
      <c r="E242" t="s">
        <v>1536</v>
      </c>
      <c r="F242" t="s">
        <v>1448</v>
      </c>
      <c r="G242" t="s">
        <v>1537</v>
      </c>
      <c r="H242" t="s">
        <v>1538</v>
      </c>
      <c r="I242" t="s">
        <v>1451</v>
      </c>
    </row>
    <row r="243" spans="2:9" x14ac:dyDescent="0.3">
      <c r="B243" s="191" t="s">
        <v>1539</v>
      </c>
      <c r="C243" s="191" t="s">
        <v>1539</v>
      </c>
      <c r="D243" t="s">
        <v>1539</v>
      </c>
      <c r="E243" t="s">
        <v>1540</v>
      </c>
      <c r="F243" t="s">
        <v>1539</v>
      </c>
      <c r="G243" t="s">
        <v>1539</v>
      </c>
      <c r="H243" t="s">
        <v>1539</v>
      </c>
      <c r="I243" t="s">
        <v>1541</v>
      </c>
    </row>
    <row r="244" spans="2:9" x14ac:dyDescent="0.3">
      <c r="B244" s="191" t="s">
        <v>1542</v>
      </c>
      <c r="C244" s="191" t="s">
        <v>1542</v>
      </c>
      <c r="D244" t="s">
        <v>1542</v>
      </c>
      <c r="E244" t="s">
        <v>1543</v>
      </c>
      <c r="F244" t="s">
        <v>1544</v>
      </c>
      <c r="G244" t="s">
        <v>1545</v>
      </c>
      <c r="H244" t="s">
        <v>1546</v>
      </c>
      <c r="I244" t="s">
        <v>1547</v>
      </c>
    </row>
    <row r="245" spans="2:9" x14ac:dyDescent="0.3">
      <c r="B245" s="191" t="s">
        <v>1548</v>
      </c>
      <c r="C245" s="191" t="s">
        <v>1548</v>
      </c>
      <c r="D245" t="s">
        <v>1548</v>
      </c>
      <c r="E245" t="s">
        <v>1549</v>
      </c>
      <c r="F245" t="s">
        <v>1550</v>
      </c>
      <c r="G245" t="s">
        <v>1551</v>
      </c>
      <c r="H245" t="s">
        <v>1552</v>
      </c>
      <c r="I245" t="s">
        <v>1553</v>
      </c>
    </row>
    <row r="246" spans="2:9" x14ac:dyDescent="0.3">
      <c r="B246" s="191" t="s">
        <v>1554</v>
      </c>
      <c r="C246" s="191" t="s">
        <v>1554</v>
      </c>
      <c r="D246" t="s">
        <v>1554</v>
      </c>
      <c r="E246" t="s">
        <v>1555</v>
      </c>
      <c r="F246" t="s">
        <v>1554</v>
      </c>
      <c r="G246" t="s">
        <v>1554</v>
      </c>
      <c r="H246" t="s">
        <v>1554</v>
      </c>
      <c r="I246" t="s">
        <v>1556</v>
      </c>
    </row>
    <row r="247" spans="2:9" x14ac:dyDescent="0.3">
      <c r="B247" s="191" t="s">
        <v>1557</v>
      </c>
      <c r="C247" s="191" t="s">
        <v>1558</v>
      </c>
      <c r="D247" t="s">
        <v>1559</v>
      </c>
      <c r="E247" t="s">
        <v>1560</v>
      </c>
      <c r="F247" t="s">
        <v>1561</v>
      </c>
      <c r="G247" t="s">
        <v>1562</v>
      </c>
      <c r="H247" t="s">
        <v>1563</v>
      </c>
      <c r="I247" t="s">
        <v>1564</v>
      </c>
    </row>
    <row r="248" spans="2:9" x14ac:dyDescent="0.3">
      <c r="B248" s="191" t="s">
        <v>1565</v>
      </c>
      <c r="C248" s="191" t="s">
        <v>1566</v>
      </c>
      <c r="D248" t="s">
        <v>1567</v>
      </c>
      <c r="E248" t="s">
        <v>1568</v>
      </c>
      <c r="F248" t="s">
        <v>1569</v>
      </c>
      <c r="G248" t="s">
        <v>1570</v>
      </c>
      <c r="H248" t="s">
        <v>1571</v>
      </c>
      <c r="I248" t="s">
        <v>1572</v>
      </c>
    </row>
    <row r="249" spans="2:9" x14ac:dyDescent="0.3">
      <c r="B249" s="191" t="s">
        <v>1573</v>
      </c>
      <c r="C249" s="323" t="s">
        <v>1574</v>
      </c>
      <c r="D249" t="s">
        <v>1575</v>
      </c>
      <c r="E249" t="s">
        <v>1576</v>
      </c>
      <c r="F249" t="s">
        <v>1577</v>
      </c>
      <c r="G249" t="s">
        <v>1578</v>
      </c>
      <c r="H249" t="s">
        <v>1579</v>
      </c>
      <c r="I249" t="s">
        <v>1580</v>
      </c>
    </row>
    <row r="250" spans="2:9" x14ac:dyDescent="0.3">
      <c r="B250" s="191" t="s">
        <v>1581</v>
      </c>
      <c r="C250" s="191" t="s">
        <v>1581</v>
      </c>
      <c r="D250" t="s">
        <v>1582</v>
      </c>
      <c r="E250" t="s">
        <v>1583</v>
      </c>
      <c r="F250" t="s">
        <v>1582</v>
      </c>
      <c r="G250" t="s">
        <v>1581</v>
      </c>
      <c r="H250" t="s">
        <v>1582</v>
      </c>
      <c r="I250" t="s">
        <v>1581</v>
      </c>
    </row>
    <row r="251" spans="2:9" x14ac:dyDescent="0.3">
      <c r="B251" t="s">
        <v>1584</v>
      </c>
      <c r="C251" t="s">
        <v>1584</v>
      </c>
      <c r="D251" t="s">
        <v>1585</v>
      </c>
      <c r="E251" t="s">
        <v>1586</v>
      </c>
      <c r="F251" t="s">
        <v>1587</v>
      </c>
      <c r="G251" t="s">
        <v>1588</v>
      </c>
      <c r="H251" t="s">
        <v>1589</v>
      </c>
      <c r="I251" t="s">
        <v>1584</v>
      </c>
    </row>
    <row r="252" spans="2:9" x14ac:dyDescent="0.3">
      <c r="B252" t="s">
        <v>1590</v>
      </c>
      <c r="C252" t="s">
        <v>1591</v>
      </c>
      <c r="D252" t="s">
        <v>1592</v>
      </c>
      <c r="E252" t="s">
        <v>1593</v>
      </c>
      <c r="F252" t="s">
        <v>1594</v>
      </c>
      <c r="G252" t="s">
        <v>1595</v>
      </c>
      <c r="H252" t="s">
        <v>1596</v>
      </c>
      <c r="I252" t="s">
        <v>1597</v>
      </c>
    </row>
    <row r="253" spans="2:9" x14ac:dyDescent="0.3">
      <c r="B253" s="191" t="s">
        <v>1598</v>
      </c>
      <c r="C253" s="191" t="s">
        <v>1599</v>
      </c>
      <c r="D253" t="s">
        <v>1600</v>
      </c>
      <c r="E253" t="s">
        <v>1601</v>
      </c>
      <c r="F253" t="s">
        <v>1602</v>
      </c>
      <c r="G253" t="s">
        <v>1603</v>
      </c>
      <c r="H253" t="s">
        <v>1604</v>
      </c>
      <c r="I253" t="s">
        <v>1605</v>
      </c>
    </row>
    <row r="254" spans="2:9" x14ac:dyDescent="0.3">
      <c r="B254" s="191" t="s">
        <v>1606</v>
      </c>
      <c r="C254" s="191" t="s">
        <v>1607</v>
      </c>
      <c r="D254" t="s">
        <v>1608</v>
      </c>
      <c r="E254" t="s">
        <v>1609</v>
      </c>
      <c r="F254" t="s">
        <v>1610</v>
      </c>
      <c r="G254" t="s">
        <v>1611</v>
      </c>
      <c r="H254" t="s">
        <v>1612</v>
      </c>
      <c r="I254" t="s">
        <v>1613</v>
      </c>
    </row>
    <row r="255" spans="2:9" x14ac:dyDescent="0.3">
      <c r="B255" s="191" t="s">
        <v>1614</v>
      </c>
      <c r="C255" s="191" t="s">
        <v>1615</v>
      </c>
      <c r="D255" t="s">
        <v>1616</v>
      </c>
      <c r="E255" t="s">
        <v>1617</v>
      </c>
      <c r="F255" t="s">
        <v>1618</v>
      </c>
      <c r="G255" t="s">
        <v>1619</v>
      </c>
      <c r="H255" t="s">
        <v>1620</v>
      </c>
      <c r="I255" t="s">
        <v>1621</v>
      </c>
    </row>
    <row r="256" spans="2:9" x14ac:dyDescent="0.3">
      <c r="B256" s="191" t="s">
        <v>1622</v>
      </c>
      <c r="C256" s="191" t="s">
        <v>1623</v>
      </c>
      <c r="D256" t="s">
        <v>1624</v>
      </c>
      <c r="E256" t="s">
        <v>1625</v>
      </c>
      <c r="F256" t="s">
        <v>1626</v>
      </c>
      <c r="G256" t="s">
        <v>1627</v>
      </c>
      <c r="H256" t="s">
        <v>1628</v>
      </c>
      <c r="I256" t="s">
        <v>1629</v>
      </c>
    </row>
    <row r="257" spans="2:9" x14ac:dyDescent="0.3">
      <c r="B257" s="191" t="s">
        <v>1630</v>
      </c>
      <c r="C257" s="191" t="s">
        <v>1631</v>
      </c>
      <c r="D257" t="s">
        <v>1632</v>
      </c>
      <c r="E257" t="s">
        <v>1633</v>
      </c>
      <c r="F257" t="s">
        <v>1634</v>
      </c>
      <c r="G257" t="s">
        <v>1635</v>
      </c>
      <c r="H257" t="s">
        <v>1636</v>
      </c>
      <c r="I257" t="s">
        <v>1637</v>
      </c>
    </row>
    <row r="258" spans="2:9" x14ac:dyDescent="0.3">
      <c r="B258" t="s">
        <v>1638</v>
      </c>
      <c r="C258" t="s">
        <v>1639</v>
      </c>
      <c r="D258" t="s">
        <v>1640</v>
      </c>
      <c r="E258" t="s">
        <v>1641</v>
      </c>
      <c r="F258" t="s">
        <v>1642</v>
      </c>
      <c r="G258" t="s">
        <v>1643</v>
      </c>
      <c r="H258" t="s">
        <v>1644</v>
      </c>
      <c r="I258" t="s">
        <v>1645</v>
      </c>
    </row>
    <row r="259" spans="2:9" x14ac:dyDescent="0.3">
      <c r="B259" t="s">
        <v>1646</v>
      </c>
      <c r="C259" t="s">
        <v>1647</v>
      </c>
      <c r="D259" t="s">
        <v>1648</v>
      </c>
      <c r="E259" t="s">
        <v>1649</v>
      </c>
      <c r="F259" t="s">
        <v>1650</v>
      </c>
      <c r="G259" t="s">
        <v>1651</v>
      </c>
      <c r="H259" t="s">
        <v>1652</v>
      </c>
      <c r="I259" t="s">
        <v>1653</v>
      </c>
    </row>
    <row r="260" spans="2:9" x14ac:dyDescent="0.3">
      <c r="B260" t="s">
        <v>1654</v>
      </c>
      <c r="C260" t="s">
        <v>1655</v>
      </c>
      <c r="D260" t="s">
        <v>1656</v>
      </c>
      <c r="E260" t="s">
        <v>1657</v>
      </c>
      <c r="F260" t="s">
        <v>1658</v>
      </c>
      <c r="G260" t="s">
        <v>1659</v>
      </c>
      <c r="H260" t="s">
        <v>1660</v>
      </c>
      <c r="I260" t="s">
        <v>1661</v>
      </c>
    </row>
    <row r="261" spans="2:9" x14ac:dyDescent="0.3">
      <c r="B261" t="s">
        <v>1662</v>
      </c>
      <c r="C261" t="s">
        <v>1662</v>
      </c>
      <c r="D261" t="s">
        <v>1663</v>
      </c>
      <c r="E261" t="s">
        <v>1662</v>
      </c>
      <c r="F261" t="s">
        <v>1662</v>
      </c>
      <c r="G261" t="s">
        <v>1664</v>
      </c>
      <c r="H261" t="s">
        <v>1665</v>
      </c>
      <c r="I261" t="s">
        <v>1665</v>
      </c>
    </row>
    <row r="262" spans="2:9" x14ac:dyDescent="0.3">
      <c r="B262" t="s">
        <v>1666</v>
      </c>
      <c r="C262" t="s">
        <v>1667</v>
      </c>
      <c r="D262" t="s">
        <v>1668</v>
      </c>
      <c r="E262" t="s">
        <v>1669</v>
      </c>
      <c r="F262" t="s">
        <v>1670</v>
      </c>
      <c r="G262" t="s">
        <v>1671</v>
      </c>
      <c r="H262" t="s">
        <v>1672</v>
      </c>
      <c r="I262" t="s">
        <v>1673</v>
      </c>
    </row>
    <row r="263" spans="2:9" x14ac:dyDescent="0.3">
      <c r="B263" t="s">
        <v>1674</v>
      </c>
      <c r="C263" t="s">
        <v>1675</v>
      </c>
      <c r="D263" t="s">
        <v>1676</v>
      </c>
      <c r="E263" t="s">
        <v>1677</v>
      </c>
      <c r="F263" t="s">
        <v>1678</v>
      </c>
      <c r="G263" t="s">
        <v>1679</v>
      </c>
      <c r="H263" t="s">
        <v>1680</v>
      </c>
      <c r="I263" t="s">
        <v>1680</v>
      </c>
    </row>
    <row r="264" spans="2:9" x14ac:dyDescent="0.3">
      <c r="B264" t="s">
        <v>314</v>
      </c>
      <c r="C264" t="s">
        <v>315</v>
      </c>
      <c r="D264" t="s">
        <v>316</v>
      </c>
      <c r="E264" t="s">
        <v>317</v>
      </c>
      <c r="F264" t="s">
        <v>318</v>
      </c>
      <c r="G264" t="s">
        <v>319</v>
      </c>
      <c r="H264" t="s">
        <v>320</v>
      </c>
      <c r="I264" t="s">
        <v>321</v>
      </c>
    </row>
    <row r="265" spans="2:9" x14ac:dyDescent="0.3">
      <c r="B265" t="s">
        <v>1681</v>
      </c>
      <c r="C265" t="s">
        <v>1682</v>
      </c>
      <c r="D265" t="s">
        <v>1683</v>
      </c>
      <c r="E265" t="s">
        <v>1684</v>
      </c>
      <c r="F265" t="s">
        <v>1685</v>
      </c>
      <c r="G265" t="s">
        <v>1686</v>
      </c>
      <c r="H265" t="s">
        <v>1687</v>
      </c>
      <c r="I265" t="s">
        <v>1688</v>
      </c>
    </row>
    <row r="266" spans="2:9" x14ac:dyDescent="0.3">
      <c r="B266" t="s">
        <v>1689</v>
      </c>
      <c r="C266" t="s">
        <v>1690</v>
      </c>
      <c r="D266" t="s">
        <v>1691</v>
      </c>
      <c r="E266" t="s">
        <v>1692</v>
      </c>
      <c r="F266" t="s">
        <v>1693</v>
      </c>
      <c r="G266" t="s">
        <v>1694</v>
      </c>
      <c r="H266" t="s">
        <v>1695</v>
      </c>
      <c r="I266" t="s">
        <v>1696</v>
      </c>
    </row>
    <row r="267" spans="2:9" x14ac:dyDescent="0.3">
      <c r="B267" t="s">
        <v>1697</v>
      </c>
      <c r="C267" t="s">
        <v>1698</v>
      </c>
      <c r="D267" t="s">
        <v>1699</v>
      </c>
      <c r="E267" t="s">
        <v>1700</v>
      </c>
      <c r="F267" t="s">
        <v>1701</v>
      </c>
      <c r="G267" t="s">
        <v>1702</v>
      </c>
      <c r="H267" t="s">
        <v>1703</v>
      </c>
      <c r="I267" t="s">
        <v>1704</v>
      </c>
    </row>
    <row r="268" spans="2:9" x14ac:dyDescent="0.3">
      <c r="B268" t="s">
        <v>1705</v>
      </c>
      <c r="C268" t="s">
        <v>1706</v>
      </c>
      <c r="D268" t="s">
        <v>1707</v>
      </c>
      <c r="E268" t="s">
        <v>1708</v>
      </c>
      <c r="F268" t="s">
        <v>1709</v>
      </c>
      <c r="G268" t="s">
        <v>1710</v>
      </c>
      <c r="H268" t="s">
        <v>1711</v>
      </c>
      <c r="I268" t="s">
        <v>1712</v>
      </c>
    </row>
    <row r="269" spans="2:9" x14ac:dyDescent="0.3">
      <c r="B269" t="s">
        <v>1713</v>
      </c>
      <c r="C269" t="s">
        <v>1714</v>
      </c>
      <c r="D269" t="s">
        <v>1715</v>
      </c>
      <c r="E269" t="s">
        <v>1716</v>
      </c>
      <c r="F269" t="s">
        <v>1717</v>
      </c>
      <c r="G269" t="s">
        <v>1718</v>
      </c>
      <c r="H269" t="s">
        <v>1719</v>
      </c>
      <c r="I269" t="s">
        <v>1720</v>
      </c>
    </row>
    <row r="270" spans="2:9" x14ac:dyDescent="0.3">
      <c r="B270" t="s">
        <v>1721</v>
      </c>
      <c r="C270" t="s">
        <v>1722</v>
      </c>
      <c r="D270" t="s">
        <v>1723</v>
      </c>
      <c r="E270" t="s">
        <v>1724</v>
      </c>
      <c r="F270" t="s">
        <v>1725</v>
      </c>
      <c r="G270" t="s">
        <v>1726</v>
      </c>
      <c r="H270" t="s">
        <v>1727</v>
      </c>
      <c r="I270" t="s">
        <v>1727</v>
      </c>
    </row>
    <row r="271" spans="2:9" x14ac:dyDescent="0.3">
      <c r="B271" s="16" t="s">
        <v>1728</v>
      </c>
      <c r="C271" s="16" t="s">
        <v>1729</v>
      </c>
      <c r="D271" t="s">
        <v>1730</v>
      </c>
      <c r="E271" t="s">
        <v>1731</v>
      </c>
      <c r="F271" t="s">
        <v>1732</v>
      </c>
      <c r="G271" t="s">
        <v>1733</v>
      </c>
      <c r="H271" t="s">
        <v>1734</v>
      </c>
      <c r="I271" t="s">
        <v>1735</v>
      </c>
    </row>
    <row r="272" spans="2:9" x14ac:dyDescent="0.3">
      <c r="B272" s="16" t="s">
        <v>1736</v>
      </c>
      <c r="C272" s="16" t="s">
        <v>1737</v>
      </c>
      <c r="D272" t="s">
        <v>1738</v>
      </c>
      <c r="E272" t="s">
        <v>1739</v>
      </c>
      <c r="F272" t="s">
        <v>1740</v>
      </c>
      <c r="G272" t="s">
        <v>1741</v>
      </c>
      <c r="H272" t="s">
        <v>1742</v>
      </c>
      <c r="I272" t="s">
        <v>1743</v>
      </c>
    </row>
    <row r="273" spans="2:9" x14ac:dyDescent="0.3">
      <c r="B273" s="16" t="s">
        <v>1744</v>
      </c>
      <c r="C273" s="16" t="s">
        <v>1745</v>
      </c>
      <c r="D273" t="s">
        <v>1746</v>
      </c>
      <c r="E273" t="s">
        <v>1747</v>
      </c>
      <c r="F273" t="s">
        <v>1748</v>
      </c>
      <c r="G273" t="s">
        <v>1749</v>
      </c>
      <c r="H273" t="s">
        <v>1745</v>
      </c>
      <c r="I273" t="s">
        <v>1750</v>
      </c>
    </row>
    <row r="274" spans="2:9" x14ac:dyDescent="0.3">
      <c r="B274" s="16" t="s">
        <v>1751</v>
      </c>
      <c r="C274" s="16" t="s">
        <v>1745</v>
      </c>
      <c r="D274" t="s">
        <v>1746</v>
      </c>
      <c r="E274" t="s">
        <v>1747</v>
      </c>
      <c r="F274" t="s">
        <v>1748</v>
      </c>
      <c r="G274" t="s">
        <v>1749</v>
      </c>
      <c r="H274" t="s">
        <v>1745</v>
      </c>
      <c r="I274" t="s">
        <v>1750</v>
      </c>
    </row>
    <row r="275" spans="2:9" x14ac:dyDescent="0.3">
      <c r="B275" s="16" t="s">
        <v>1752</v>
      </c>
      <c r="C275" s="16" t="s">
        <v>1753</v>
      </c>
      <c r="D275" t="s">
        <v>1754</v>
      </c>
      <c r="E275" t="s">
        <v>1755</v>
      </c>
      <c r="F275" t="s">
        <v>1756</v>
      </c>
      <c r="G275" t="s">
        <v>1757</v>
      </c>
      <c r="H275" t="s">
        <v>1758</v>
      </c>
      <c r="I275" t="s">
        <v>1759</v>
      </c>
    </row>
    <row r="276" spans="2:9" x14ac:dyDescent="0.3">
      <c r="B276" s="16" t="s">
        <v>1760</v>
      </c>
      <c r="C276" s="16" t="s">
        <v>1761</v>
      </c>
      <c r="D276" t="s">
        <v>1762</v>
      </c>
      <c r="E276" t="s">
        <v>1763</v>
      </c>
      <c r="F276" t="s">
        <v>1764</v>
      </c>
      <c r="G276" t="s">
        <v>1765</v>
      </c>
      <c r="H276" t="s">
        <v>1766</v>
      </c>
      <c r="I276" t="s">
        <v>1767</v>
      </c>
    </row>
    <row r="277" spans="2:9" x14ac:dyDescent="0.3">
      <c r="B277" s="16" t="s">
        <v>1768</v>
      </c>
      <c r="C277" s="16" t="s">
        <v>1769</v>
      </c>
      <c r="D277" t="s">
        <v>1770</v>
      </c>
      <c r="E277" t="s">
        <v>1771</v>
      </c>
      <c r="F277" t="s">
        <v>1772</v>
      </c>
      <c r="G277" t="s">
        <v>1773</v>
      </c>
      <c r="H277" t="s">
        <v>1774</v>
      </c>
      <c r="I277" t="s">
        <v>1774</v>
      </c>
    </row>
    <row r="278" spans="2:9" x14ac:dyDescent="0.3">
      <c r="B278" s="16" t="s">
        <v>1775</v>
      </c>
      <c r="C278" s="16" t="s">
        <v>1776</v>
      </c>
      <c r="D278" t="s">
        <v>1777</v>
      </c>
      <c r="E278" t="s">
        <v>1778</v>
      </c>
      <c r="F278" t="s">
        <v>1779</v>
      </c>
      <c r="G278" t="s">
        <v>1780</v>
      </c>
      <c r="H278" t="s">
        <v>1781</v>
      </c>
      <c r="I278" t="s">
        <v>1782</v>
      </c>
    </row>
    <row r="279" spans="2:9" x14ac:dyDescent="0.3">
      <c r="B279" s="16" t="s">
        <v>1783</v>
      </c>
      <c r="C279" s="16" t="s">
        <v>1784</v>
      </c>
      <c r="D279" t="s">
        <v>1785</v>
      </c>
      <c r="E279" t="s">
        <v>1786</v>
      </c>
      <c r="F279" t="s">
        <v>1787</v>
      </c>
      <c r="G279" t="s">
        <v>1786</v>
      </c>
      <c r="H279" t="s">
        <v>1787</v>
      </c>
      <c r="I279" t="s">
        <v>1787</v>
      </c>
    </row>
    <row r="280" spans="2:9" x14ac:dyDescent="0.3">
      <c r="B280" s="16" t="s">
        <v>1788</v>
      </c>
      <c r="C280" s="16" t="s">
        <v>1789</v>
      </c>
      <c r="D280" t="s">
        <v>1790</v>
      </c>
      <c r="E280" t="s">
        <v>1791</v>
      </c>
      <c r="F280" t="s">
        <v>1792</v>
      </c>
      <c r="G280" t="s">
        <v>1793</v>
      </c>
      <c r="H280" t="s">
        <v>1794</v>
      </c>
      <c r="I280" t="s">
        <v>1795</v>
      </c>
    </row>
    <row r="281" spans="2:9" x14ac:dyDescent="0.3">
      <c r="B281" s="16" t="s">
        <v>1796</v>
      </c>
      <c r="C281" s="16" t="s">
        <v>1797</v>
      </c>
      <c r="D281" t="s">
        <v>1798</v>
      </c>
      <c r="E281" t="s">
        <v>1799</v>
      </c>
      <c r="F281" t="s">
        <v>1800</v>
      </c>
      <c r="G281" t="s">
        <v>1801</v>
      </c>
      <c r="H281" t="s">
        <v>1802</v>
      </c>
      <c r="I281" t="s">
        <v>1803</v>
      </c>
    </row>
    <row r="282" spans="2:9" x14ac:dyDescent="0.3">
      <c r="B282" s="198" t="s">
        <v>1804</v>
      </c>
      <c r="C282" s="198" t="s">
        <v>1805</v>
      </c>
      <c r="D282" t="s">
        <v>1806</v>
      </c>
      <c r="E282" t="s">
        <v>1807</v>
      </c>
      <c r="F282" t="s">
        <v>1808</v>
      </c>
      <c r="G282" t="s">
        <v>1809</v>
      </c>
      <c r="H282" t="s">
        <v>1810</v>
      </c>
      <c r="I282" t="s">
        <v>1811</v>
      </c>
    </row>
    <row r="283" spans="2:9" x14ac:dyDescent="0.3">
      <c r="B283" s="199" t="s">
        <v>1207</v>
      </c>
      <c r="C283" s="199" t="s">
        <v>1208</v>
      </c>
      <c r="D283" t="s">
        <v>1209</v>
      </c>
      <c r="E283" t="s">
        <v>1210</v>
      </c>
      <c r="F283" t="s">
        <v>1211</v>
      </c>
      <c r="G283" t="s">
        <v>1212</v>
      </c>
      <c r="H283" t="s">
        <v>1213</v>
      </c>
      <c r="I283" t="s">
        <v>1214</v>
      </c>
    </row>
    <row r="284" spans="2:9" x14ac:dyDescent="0.3">
      <c r="B284" s="200" t="s">
        <v>1812</v>
      </c>
      <c r="C284" s="200" t="s">
        <v>1813</v>
      </c>
      <c r="D284" t="s">
        <v>1814</v>
      </c>
      <c r="E284" t="s">
        <v>1815</v>
      </c>
      <c r="F284" t="s">
        <v>1816</v>
      </c>
      <c r="G284" t="s">
        <v>1817</v>
      </c>
      <c r="H284" t="s">
        <v>1818</v>
      </c>
      <c r="I284" t="s">
        <v>1819</v>
      </c>
    </row>
    <row r="285" spans="2:9" x14ac:dyDescent="0.3">
      <c r="B285" s="16" t="s">
        <v>1820</v>
      </c>
      <c r="C285" s="16" t="s">
        <v>1821</v>
      </c>
      <c r="D285" t="s">
        <v>1822</v>
      </c>
      <c r="E285" t="s">
        <v>1823</v>
      </c>
      <c r="F285" t="s">
        <v>1824</v>
      </c>
      <c r="G285" t="s">
        <v>1825</v>
      </c>
      <c r="H285" t="s">
        <v>1826</v>
      </c>
      <c r="I285" t="s">
        <v>1827</v>
      </c>
    </row>
    <row r="286" spans="2:9" x14ac:dyDescent="0.3">
      <c r="B286" s="16" t="s">
        <v>1828</v>
      </c>
      <c r="C286" s="16" t="s">
        <v>1829</v>
      </c>
      <c r="D286" t="s">
        <v>1830</v>
      </c>
      <c r="E286" t="s">
        <v>1831</v>
      </c>
      <c r="F286" t="s">
        <v>1832</v>
      </c>
      <c r="G286" t="s">
        <v>1833</v>
      </c>
      <c r="H286" t="s">
        <v>1834</v>
      </c>
      <c r="I286" t="s">
        <v>1835</v>
      </c>
    </row>
    <row r="287" spans="2:9" x14ac:dyDescent="0.3">
      <c r="B287" s="16" t="s">
        <v>1836</v>
      </c>
      <c r="C287" s="16" t="s">
        <v>1421</v>
      </c>
      <c r="D287" t="s">
        <v>1422</v>
      </c>
      <c r="E287" t="s">
        <v>1423</v>
      </c>
      <c r="F287" t="s">
        <v>1424</v>
      </c>
      <c r="G287" t="s">
        <v>1425</v>
      </c>
      <c r="H287" t="s">
        <v>1426</v>
      </c>
      <c r="I287" t="s">
        <v>1427</v>
      </c>
    </row>
    <row r="288" spans="2:9" x14ac:dyDescent="0.3">
      <c r="B288" s="16" t="s">
        <v>1837</v>
      </c>
      <c r="C288" s="16" t="s">
        <v>1429</v>
      </c>
      <c r="D288" t="s">
        <v>1430</v>
      </c>
      <c r="E288" t="s">
        <v>1431</v>
      </c>
      <c r="F288" t="s">
        <v>1432</v>
      </c>
      <c r="G288" t="s">
        <v>1433</v>
      </c>
      <c r="H288" t="s">
        <v>1434</v>
      </c>
      <c r="I288" t="s">
        <v>1435</v>
      </c>
    </row>
    <row r="289" spans="2:9" x14ac:dyDescent="0.3">
      <c r="B289" s="16" t="s">
        <v>1838</v>
      </c>
      <c r="C289" s="16" t="s">
        <v>1839</v>
      </c>
      <c r="D289" t="s">
        <v>1840</v>
      </c>
      <c r="E289" t="s">
        <v>1841</v>
      </c>
      <c r="F289" t="s">
        <v>1842</v>
      </c>
      <c r="G289" t="s">
        <v>1843</v>
      </c>
      <c r="H289" t="s">
        <v>1844</v>
      </c>
      <c r="I289" t="s">
        <v>1845</v>
      </c>
    </row>
    <row r="290" spans="2:9" x14ac:dyDescent="0.3">
      <c r="B290" s="16" t="s">
        <v>1846</v>
      </c>
      <c r="C290" s="16" t="s">
        <v>1847</v>
      </c>
      <c r="D290" t="s">
        <v>1848</v>
      </c>
      <c r="E290" t="s">
        <v>1849</v>
      </c>
      <c r="F290" t="s">
        <v>1850</v>
      </c>
      <c r="G290" t="s">
        <v>1851</v>
      </c>
      <c r="H290" t="s">
        <v>1852</v>
      </c>
      <c r="I290" t="s">
        <v>1853</v>
      </c>
    </row>
    <row r="291" spans="2:9" x14ac:dyDescent="0.3">
      <c r="B291" s="16" t="s">
        <v>1854</v>
      </c>
      <c r="C291" s="16" t="s">
        <v>1855</v>
      </c>
      <c r="D291" t="s">
        <v>1856</v>
      </c>
      <c r="E291" t="s">
        <v>1857</v>
      </c>
      <c r="F291" t="s">
        <v>1858</v>
      </c>
      <c r="G291" t="s">
        <v>1859</v>
      </c>
      <c r="H291" t="s">
        <v>1860</v>
      </c>
      <c r="I291" t="s">
        <v>1861</v>
      </c>
    </row>
    <row r="292" spans="2:9" x14ac:dyDescent="0.3">
      <c r="B292" s="16" t="s">
        <v>1862</v>
      </c>
      <c r="C292" s="16" t="s">
        <v>1863</v>
      </c>
      <c r="D292" t="s">
        <v>1864</v>
      </c>
      <c r="E292" t="s">
        <v>1865</v>
      </c>
      <c r="F292" t="s">
        <v>1866</v>
      </c>
      <c r="G292" t="s">
        <v>1867</v>
      </c>
      <c r="H292" t="s">
        <v>1868</v>
      </c>
      <c r="I292" t="s">
        <v>1868</v>
      </c>
    </row>
    <row r="293" spans="2:9" x14ac:dyDescent="0.3">
      <c r="B293" s="16" t="s">
        <v>1869</v>
      </c>
      <c r="C293" s="16" t="s">
        <v>1870</v>
      </c>
      <c r="D293" t="s">
        <v>1871</v>
      </c>
      <c r="E293" t="s">
        <v>1872</v>
      </c>
      <c r="F293" t="s">
        <v>1873</v>
      </c>
      <c r="G293" t="s">
        <v>1874</v>
      </c>
      <c r="H293" t="s">
        <v>1875</v>
      </c>
      <c r="I293" t="s">
        <v>1876</v>
      </c>
    </row>
    <row r="294" spans="2:9" x14ac:dyDescent="0.3">
      <c r="B294" s="16" t="s">
        <v>1877</v>
      </c>
      <c r="C294" s="16" t="s">
        <v>1526</v>
      </c>
      <c r="D294" s="16" t="s">
        <v>1526</v>
      </c>
      <c r="E294" s="16" t="s">
        <v>1526</v>
      </c>
      <c r="F294" s="16" t="s">
        <v>1526</v>
      </c>
      <c r="G294" s="16" t="s">
        <v>1526</v>
      </c>
      <c r="H294" s="16" t="s">
        <v>1526</v>
      </c>
      <c r="I294" s="16" t="s">
        <v>1526</v>
      </c>
    </row>
    <row r="295" spans="2:9" x14ac:dyDescent="0.3">
      <c r="B295" s="16" t="s">
        <v>1878</v>
      </c>
      <c r="C295" s="16" t="s">
        <v>1879</v>
      </c>
      <c r="D295" t="s">
        <v>1880</v>
      </c>
      <c r="E295" t="s">
        <v>1881</v>
      </c>
      <c r="F295" t="s">
        <v>1882</v>
      </c>
      <c r="G295" t="s">
        <v>1883</v>
      </c>
      <c r="H295" t="s">
        <v>1878</v>
      </c>
      <c r="I295" t="s">
        <v>1884</v>
      </c>
    </row>
    <row r="296" spans="2:9" x14ac:dyDescent="0.3">
      <c r="B296" s="16" t="s">
        <v>1885</v>
      </c>
      <c r="C296" s="16" t="s">
        <v>1885</v>
      </c>
      <c r="D296" t="s">
        <v>1886</v>
      </c>
      <c r="E296" s="16" t="s">
        <v>1885</v>
      </c>
      <c r="F296" t="s">
        <v>1885</v>
      </c>
      <c r="G296" t="s">
        <v>1885</v>
      </c>
      <c r="H296" t="s">
        <v>1885</v>
      </c>
      <c r="I296" t="s">
        <v>1885</v>
      </c>
    </row>
    <row r="297" spans="2:9" x14ac:dyDescent="0.3">
      <c r="B297" s="16" t="s">
        <v>1838</v>
      </c>
      <c r="C297" s="16" t="s">
        <v>1839</v>
      </c>
      <c r="D297" t="s">
        <v>1840</v>
      </c>
      <c r="E297" t="s">
        <v>1841</v>
      </c>
      <c r="F297" t="s">
        <v>1842</v>
      </c>
      <c r="G297" t="s">
        <v>1843</v>
      </c>
      <c r="H297" t="s">
        <v>1844</v>
      </c>
      <c r="I297" t="s">
        <v>1845</v>
      </c>
    </row>
    <row r="298" spans="2:9" x14ac:dyDescent="0.3">
      <c r="B298" s="16" t="s">
        <v>1887</v>
      </c>
      <c r="C298" s="16" t="s">
        <v>1888</v>
      </c>
      <c r="D298" t="s">
        <v>1889</v>
      </c>
      <c r="E298" t="s">
        <v>1890</v>
      </c>
      <c r="F298" t="s">
        <v>1891</v>
      </c>
      <c r="G298" t="s">
        <v>1892</v>
      </c>
      <c r="H298" t="s">
        <v>1887</v>
      </c>
      <c r="I298" t="s">
        <v>1887</v>
      </c>
    </row>
    <row r="299" spans="2:9" x14ac:dyDescent="0.3">
      <c r="B299" s="16" t="s">
        <v>1893</v>
      </c>
      <c r="C299" s="16" t="s">
        <v>1894</v>
      </c>
      <c r="D299" t="s">
        <v>1559</v>
      </c>
      <c r="E299" t="s">
        <v>1560</v>
      </c>
      <c r="F299" t="s">
        <v>1561</v>
      </c>
      <c r="G299" t="s">
        <v>1562</v>
      </c>
      <c r="H299" t="s">
        <v>1563</v>
      </c>
      <c r="I299" t="s">
        <v>1564</v>
      </c>
    </row>
    <row r="300" spans="2:9" x14ac:dyDescent="0.3">
      <c r="B300" s="16" t="s">
        <v>1895</v>
      </c>
      <c r="C300" s="16" t="s">
        <v>1896</v>
      </c>
      <c r="D300" t="s">
        <v>1897</v>
      </c>
      <c r="E300" t="s">
        <v>1898</v>
      </c>
      <c r="F300" t="s">
        <v>1895</v>
      </c>
      <c r="G300" t="s">
        <v>1899</v>
      </c>
      <c r="H300" t="s">
        <v>1895</v>
      </c>
      <c r="I300" t="s">
        <v>1895</v>
      </c>
    </row>
    <row r="301" spans="2:9" x14ac:dyDescent="0.3">
      <c r="B301" s="197" t="s">
        <v>1900</v>
      </c>
      <c r="C301" s="197" t="s">
        <v>1901</v>
      </c>
      <c r="D301" t="s">
        <v>1902</v>
      </c>
      <c r="E301" t="s">
        <v>1903</v>
      </c>
      <c r="F301" t="s">
        <v>1904</v>
      </c>
      <c r="G301" t="s">
        <v>1905</v>
      </c>
      <c r="H301" t="s">
        <v>1906</v>
      </c>
      <c r="I301" t="s">
        <v>1907</v>
      </c>
    </row>
    <row r="302" spans="2:9" x14ac:dyDescent="0.3">
      <c r="B302" s="16" t="s">
        <v>1908</v>
      </c>
      <c r="C302" s="16" t="s">
        <v>1909</v>
      </c>
      <c r="D302" t="s">
        <v>1910</v>
      </c>
      <c r="E302" t="s">
        <v>1911</v>
      </c>
      <c r="F302" t="s">
        <v>1912</v>
      </c>
      <c r="G302" t="s">
        <v>1913</v>
      </c>
      <c r="H302" t="s">
        <v>1914</v>
      </c>
      <c r="I302" t="s">
        <v>1915</v>
      </c>
    </row>
    <row r="303" spans="2:9" x14ac:dyDescent="0.3">
      <c r="B303" s="16" t="s">
        <v>1916</v>
      </c>
      <c r="C303" s="16" t="s">
        <v>1917</v>
      </c>
      <c r="D303" t="s">
        <v>1918</v>
      </c>
      <c r="E303" t="s">
        <v>1919</v>
      </c>
      <c r="F303" t="s">
        <v>1920</v>
      </c>
      <c r="G303" t="s">
        <v>1921</v>
      </c>
      <c r="H303" t="s">
        <v>1922</v>
      </c>
      <c r="I303" t="s">
        <v>1923</v>
      </c>
    </row>
    <row r="304" spans="2:9" x14ac:dyDescent="0.3">
      <c r="B304" s="16" t="s">
        <v>1924</v>
      </c>
      <c r="C304" s="16" t="s">
        <v>1925</v>
      </c>
      <c r="D304" t="s">
        <v>1926</v>
      </c>
      <c r="E304" t="s">
        <v>1927</v>
      </c>
      <c r="F304" t="s">
        <v>1928</v>
      </c>
      <c r="G304" t="s">
        <v>1929</v>
      </c>
      <c r="H304" t="s">
        <v>1930</v>
      </c>
      <c r="I304" t="s">
        <v>1931</v>
      </c>
    </row>
    <row r="305" spans="2:9" x14ac:dyDescent="0.3">
      <c r="B305" s="16" t="s">
        <v>1932</v>
      </c>
      <c r="C305" s="16" t="s">
        <v>1933</v>
      </c>
      <c r="D305" t="s">
        <v>1934</v>
      </c>
      <c r="E305" t="s">
        <v>1935</v>
      </c>
      <c r="F305" t="s">
        <v>1936</v>
      </c>
      <c r="G305" t="s">
        <v>1937</v>
      </c>
      <c r="H305" t="s">
        <v>1938</v>
      </c>
      <c r="I305" t="s">
        <v>1939</v>
      </c>
    </row>
    <row r="306" spans="2:9" x14ac:dyDescent="0.3">
      <c r="B306" s="16" t="s">
        <v>1940</v>
      </c>
      <c r="C306" s="16" t="s">
        <v>1941</v>
      </c>
      <c r="D306" t="s">
        <v>1942</v>
      </c>
      <c r="E306" t="s">
        <v>1943</v>
      </c>
      <c r="F306" t="s">
        <v>1944</v>
      </c>
      <c r="G306" t="s">
        <v>1945</v>
      </c>
      <c r="H306" t="s">
        <v>1946</v>
      </c>
      <c r="I306" t="s">
        <v>1947</v>
      </c>
    </row>
    <row r="307" spans="2:9" x14ac:dyDescent="0.3">
      <c r="B307" s="16" t="s">
        <v>1948</v>
      </c>
      <c r="C307" s="16" t="s">
        <v>1949</v>
      </c>
      <c r="D307" t="s">
        <v>1950</v>
      </c>
      <c r="E307" t="s">
        <v>1951</v>
      </c>
      <c r="F307" t="s">
        <v>1952</v>
      </c>
      <c r="G307" t="s">
        <v>1953</v>
      </c>
      <c r="H307" t="s">
        <v>1954</v>
      </c>
      <c r="I307" t="s">
        <v>1955</v>
      </c>
    </row>
    <row r="308" spans="2:9" x14ac:dyDescent="0.3">
      <c r="B308" s="16" t="s">
        <v>1932</v>
      </c>
      <c r="C308" s="16" t="s">
        <v>1933</v>
      </c>
      <c r="D308" t="s">
        <v>1934</v>
      </c>
      <c r="E308" t="s">
        <v>1935</v>
      </c>
      <c r="F308" t="s">
        <v>1936</v>
      </c>
      <c r="G308" t="s">
        <v>1937</v>
      </c>
      <c r="H308" t="s">
        <v>1938</v>
      </c>
      <c r="I308" t="s">
        <v>1939</v>
      </c>
    </row>
    <row r="309" spans="2:9" x14ac:dyDescent="0.3">
      <c r="B309" s="5" t="s">
        <v>1956</v>
      </c>
      <c r="C309" s="16" t="s">
        <v>1957</v>
      </c>
      <c r="D309" t="s">
        <v>1958</v>
      </c>
      <c r="E309" t="s">
        <v>1959</v>
      </c>
      <c r="F309" t="s">
        <v>1960</v>
      </c>
      <c r="G309" t="s">
        <v>1961</v>
      </c>
      <c r="H309" t="s">
        <v>1962</v>
      </c>
      <c r="I309" t="s">
        <v>1962</v>
      </c>
    </row>
    <row r="310" spans="2:9" ht="15.6" x14ac:dyDescent="0.3">
      <c r="B310" s="201"/>
      <c r="C310" s="202"/>
    </row>
    <row r="311" spans="2:9" x14ac:dyDescent="0.3">
      <c r="B311" s="219" t="s">
        <v>1963</v>
      </c>
      <c r="C311" s="219" t="s">
        <v>1963</v>
      </c>
      <c r="D311" t="s">
        <v>1964</v>
      </c>
      <c r="E311" t="s">
        <v>1965</v>
      </c>
      <c r="F311" t="s">
        <v>1966</v>
      </c>
      <c r="G311" t="s">
        <v>1967</v>
      </c>
      <c r="H311" t="s">
        <v>1963</v>
      </c>
      <c r="I311" t="s">
        <v>1963</v>
      </c>
    </row>
    <row r="312" spans="2:9" x14ac:dyDescent="0.3">
      <c r="B312" s="211" t="s">
        <v>234</v>
      </c>
      <c r="C312" s="211" t="s">
        <v>234</v>
      </c>
      <c r="D312" t="s">
        <v>234</v>
      </c>
      <c r="E312" t="s">
        <v>234</v>
      </c>
      <c r="F312" t="s">
        <v>234</v>
      </c>
      <c r="G312" t="s">
        <v>234</v>
      </c>
      <c r="H312" t="s">
        <v>234</v>
      </c>
      <c r="I312" t="s">
        <v>234</v>
      </c>
    </row>
    <row r="313" spans="2:9" x14ac:dyDescent="0.3">
      <c r="B313" s="212" t="s">
        <v>235</v>
      </c>
      <c r="C313" s="212" t="s">
        <v>235</v>
      </c>
      <c r="D313" t="s">
        <v>236</v>
      </c>
      <c r="E313" t="s">
        <v>235</v>
      </c>
      <c r="F313" t="s">
        <v>235</v>
      </c>
      <c r="G313" t="s">
        <v>235</v>
      </c>
      <c r="H313" t="s">
        <v>235</v>
      </c>
      <c r="I313" t="s">
        <v>235</v>
      </c>
    </row>
    <row r="314" spans="2:9" x14ac:dyDescent="0.3">
      <c r="B314" s="211" t="s">
        <v>237</v>
      </c>
      <c r="C314" s="211" t="s">
        <v>237</v>
      </c>
      <c r="D314" t="s">
        <v>238</v>
      </c>
      <c r="E314" t="s">
        <v>237</v>
      </c>
      <c r="F314" t="s">
        <v>237</v>
      </c>
      <c r="G314" t="s">
        <v>237</v>
      </c>
      <c r="H314" t="s">
        <v>237</v>
      </c>
      <c r="I314" t="s">
        <v>237</v>
      </c>
    </row>
    <row r="315" spans="2:9" x14ac:dyDescent="0.3">
      <c r="B315" s="212" t="s">
        <v>239</v>
      </c>
      <c r="C315" s="212" t="s">
        <v>240</v>
      </c>
      <c r="D315" t="s">
        <v>240</v>
      </c>
      <c r="E315" t="s">
        <v>240</v>
      </c>
      <c r="F315" t="s">
        <v>240</v>
      </c>
      <c r="G315" t="s">
        <v>240</v>
      </c>
      <c r="H315" t="s">
        <v>241</v>
      </c>
      <c r="I315" t="s">
        <v>240</v>
      </c>
    </row>
    <row r="316" spans="2:9" x14ac:dyDescent="0.3">
      <c r="B316" s="211" t="s">
        <v>242</v>
      </c>
      <c r="C316" s="211" t="s">
        <v>243</v>
      </c>
      <c r="D316" t="s">
        <v>243</v>
      </c>
      <c r="E316" t="s">
        <v>243</v>
      </c>
      <c r="F316" t="s">
        <v>243</v>
      </c>
      <c r="G316" t="s">
        <v>243</v>
      </c>
      <c r="H316" t="s">
        <v>244</v>
      </c>
      <c r="I316" t="s">
        <v>243</v>
      </c>
    </row>
    <row r="317" spans="2:9" x14ac:dyDescent="0.3">
      <c r="B317" s="213" t="s">
        <v>1968</v>
      </c>
      <c r="C317" s="213" t="s">
        <v>1968</v>
      </c>
      <c r="D317" t="s">
        <v>1968</v>
      </c>
      <c r="E317" t="s">
        <v>1968</v>
      </c>
      <c r="F317" t="s">
        <v>1968</v>
      </c>
      <c r="G317" t="s">
        <v>1968</v>
      </c>
      <c r="H317" t="s">
        <v>1968</v>
      </c>
      <c r="I317" t="s">
        <v>1968</v>
      </c>
    </row>
    <row r="318" spans="2:9" x14ac:dyDescent="0.3">
      <c r="B318" s="214" t="s">
        <v>1969</v>
      </c>
      <c r="C318" s="214" t="s">
        <v>1969</v>
      </c>
      <c r="D318" t="s">
        <v>1969</v>
      </c>
      <c r="E318" t="s">
        <v>1969</v>
      </c>
      <c r="F318" t="s">
        <v>1969</v>
      </c>
      <c r="G318" t="s">
        <v>1969</v>
      </c>
      <c r="H318" t="s">
        <v>1969</v>
      </c>
      <c r="I318" t="s">
        <v>1969</v>
      </c>
    </row>
    <row r="319" spans="2:9" x14ac:dyDescent="0.3">
      <c r="B319" s="219" t="s">
        <v>340</v>
      </c>
      <c r="C319" s="219" t="s">
        <v>340</v>
      </c>
      <c r="D319" t="s">
        <v>341</v>
      </c>
      <c r="E319" t="s">
        <v>342</v>
      </c>
      <c r="F319" t="s">
        <v>343</v>
      </c>
      <c r="G319" t="s">
        <v>344</v>
      </c>
      <c r="H319" t="s">
        <v>345</v>
      </c>
      <c r="I319" t="s">
        <v>346</v>
      </c>
    </row>
    <row r="320" spans="2:9" x14ac:dyDescent="0.3">
      <c r="B320" s="171" t="s">
        <v>1970</v>
      </c>
      <c r="C320" s="171" t="s">
        <v>1971</v>
      </c>
      <c r="D320" t="s">
        <v>1972</v>
      </c>
      <c r="E320" t="s">
        <v>1973</v>
      </c>
      <c r="F320" t="s">
        <v>1974</v>
      </c>
      <c r="G320" t="s">
        <v>1975</v>
      </c>
      <c r="H320" t="s">
        <v>1976</v>
      </c>
      <c r="I320" t="s">
        <v>1977</v>
      </c>
    </row>
    <row r="321" spans="2:9" x14ac:dyDescent="0.3">
      <c r="B321" s="171" t="s">
        <v>1978</v>
      </c>
      <c r="C321" s="171" t="s">
        <v>1979</v>
      </c>
      <c r="D321" t="s">
        <v>1980</v>
      </c>
      <c r="E321" t="s">
        <v>1981</v>
      </c>
      <c r="F321" t="s">
        <v>1982</v>
      </c>
      <c r="G321" t="s">
        <v>1983</v>
      </c>
      <c r="H321" t="s">
        <v>1984</v>
      </c>
      <c r="I321" t="s">
        <v>1978</v>
      </c>
    </row>
    <row r="322" spans="2:9" x14ac:dyDescent="0.3">
      <c r="B322" s="171" t="s">
        <v>1467</v>
      </c>
      <c r="C322" s="171" t="s">
        <v>1985</v>
      </c>
      <c r="D322" t="s">
        <v>1986</v>
      </c>
      <c r="E322" t="s">
        <v>1987</v>
      </c>
      <c r="F322" t="s">
        <v>1988</v>
      </c>
      <c r="G322" t="s">
        <v>1989</v>
      </c>
      <c r="H322" t="s">
        <v>1990</v>
      </c>
      <c r="I322" t="s">
        <v>1991</v>
      </c>
    </row>
    <row r="323" spans="2:9" x14ac:dyDescent="0.3">
      <c r="B323" s="210" t="s">
        <v>1992</v>
      </c>
      <c r="C323" s="210" t="s">
        <v>1992</v>
      </c>
      <c r="D323" t="s">
        <v>389</v>
      </c>
      <c r="E323" t="s">
        <v>390</v>
      </c>
      <c r="F323" t="s">
        <v>391</v>
      </c>
      <c r="G323" t="s">
        <v>392</v>
      </c>
      <c r="H323" t="s">
        <v>393</v>
      </c>
      <c r="I323" t="s">
        <v>394</v>
      </c>
    </row>
    <row r="324" spans="2:9" x14ac:dyDescent="0.3">
      <c r="B324" s="219" t="s">
        <v>404</v>
      </c>
      <c r="C324" s="219" t="s">
        <v>404</v>
      </c>
      <c r="D324" t="s">
        <v>405</v>
      </c>
      <c r="E324" t="s">
        <v>406</v>
      </c>
      <c r="F324" t="s">
        <v>407</v>
      </c>
      <c r="G324" t="s">
        <v>408</v>
      </c>
      <c r="H324" t="s">
        <v>409</v>
      </c>
      <c r="I324" t="s">
        <v>410</v>
      </c>
    </row>
    <row r="325" spans="2:9" x14ac:dyDescent="0.3">
      <c r="B325" s="219" t="s">
        <v>1993</v>
      </c>
      <c r="C325" s="210" t="s">
        <v>1994</v>
      </c>
      <c r="D325" t="s">
        <v>1995</v>
      </c>
      <c r="E325" t="s">
        <v>1996</v>
      </c>
      <c r="F325" t="s">
        <v>1997</v>
      </c>
      <c r="G325" t="s">
        <v>1998</v>
      </c>
      <c r="H325" t="s">
        <v>1999</v>
      </c>
      <c r="I325" t="s">
        <v>2000</v>
      </c>
    </row>
    <row r="326" spans="2:9" x14ac:dyDescent="0.3">
      <c r="B326" s="171" t="s">
        <v>234</v>
      </c>
      <c r="C326" s="171" t="s">
        <v>234</v>
      </c>
      <c r="D326" t="s">
        <v>234</v>
      </c>
      <c r="E326" t="s">
        <v>234</v>
      </c>
      <c r="F326" t="s">
        <v>234</v>
      </c>
      <c r="G326" t="s">
        <v>234</v>
      </c>
      <c r="H326" t="s">
        <v>234</v>
      </c>
      <c r="I326" t="s">
        <v>234</v>
      </c>
    </row>
    <row r="327" spans="2:9" x14ac:dyDescent="0.3">
      <c r="B327" s="171" t="s">
        <v>2001</v>
      </c>
      <c r="C327" s="171" t="s">
        <v>2002</v>
      </c>
      <c r="D327" t="s">
        <v>2003</v>
      </c>
      <c r="E327" t="s">
        <v>2004</v>
      </c>
      <c r="F327" t="s">
        <v>2005</v>
      </c>
      <c r="G327" t="s">
        <v>2006</v>
      </c>
      <c r="H327" t="s">
        <v>2007</v>
      </c>
      <c r="I327" t="s">
        <v>2008</v>
      </c>
    </row>
    <row r="328" spans="2:9" x14ac:dyDescent="0.3">
      <c r="B328" s="171" t="s">
        <v>2009</v>
      </c>
      <c r="C328" s="171" t="s">
        <v>2010</v>
      </c>
      <c r="D328" t="s">
        <v>2011</v>
      </c>
      <c r="E328" t="s">
        <v>2012</v>
      </c>
      <c r="F328" t="s">
        <v>2013</v>
      </c>
      <c r="G328" t="s">
        <v>2014</v>
      </c>
      <c r="H328" t="s">
        <v>2015</v>
      </c>
      <c r="I328" t="s">
        <v>2016</v>
      </c>
    </row>
    <row r="329" spans="2:9" x14ac:dyDescent="0.3">
      <c r="B329" s="171" t="s">
        <v>2017</v>
      </c>
      <c r="C329" s="171" t="s">
        <v>2018</v>
      </c>
      <c r="D329" t="s">
        <v>2019</v>
      </c>
      <c r="E329" t="s">
        <v>2020</v>
      </c>
      <c r="F329" t="s">
        <v>2021</v>
      </c>
      <c r="G329" t="s">
        <v>2022</v>
      </c>
      <c r="H329" t="s">
        <v>2023</v>
      </c>
      <c r="I329" t="s">
        <v>2024</v>
      </c>
    </row>
    <row r="330" spans="2:9" x14ac:dyDescent="0.3">
      <c r="B330" s="171" t="s">
        <v>2025</v>
      </c>
      <c r="C330" s="171" t="s">
        <v>2026</v>
      </c>
      <c r="D330" t="s">
        <v>2027</v>
      </c>
      <c r="E330" t="s">
        <v>2028</v>
      </c>
      <c r="F330" t="s">
        <v>2029</v>
      </c>
      <c r="G330" t="s">
        <v>2030</v>
      </c>
      <c r="H330" t="s">
        <v>2031</v>
      </c>
      <c r="I330" t="s">
        <v>2032</v>
      </c>
    </row>
    <row r="331" spans="2:9" x14ac:dyDescent="0.3">
      <c r="B331" s="171" t="s">
        <v>2033</v>
      </c>
      <c r="C331" s="171" t="s">
        <v>2034</v>
      </c>
      <c r="D331" t="s">
        <v>2035</v>
      </c>
      <c r="E331" t="s">
        <v>2036</v>
      </c>
      <c r="F331" t="s">
        <v>2037</v>
      </c>
      <c r="G331" t="s">
        <v>2038</v>
      </c>
      <c r="H331" t="s">
        <v>2039</v>
      </c>
      <c r="I331" t="s">
        <v>2040</v>
      </c>
    </row>
    <row r="332" spans="2:9" x14ac:dyDescent="0.3">
      <c r="B332" s="171" t="s">
        <v>2041</v>
      </c>
      <c r="C332" s="171" t="s">
        <v>2042</v>
      </c>
      <c r="D332" t="s">
        <v>2043</v>
      </c>
      <c r="E332" t="s">
        <v>2044</v>
      </c>
      <c r="F332" t="s">
        <v>2045</v>
      </c>
      <c r="G332" t="s">
        <v>2046</v>
      </c>
      <c r="H332" t="s">
        <v>2047</v>
      </c>
      <c r="I332" t="s">
        <v>2048</v>
      </c>
    </row>
    <row r="333" spans="2:9" x14ac:dyDescent="0.3">
      <c r="B333" s="215" t="s">
        <v>2049</v>
      </c>
      <c r="C333" s="215" t="s">
        <v>2049</v>
      </c>
      <c r="D333" t="s">
        <v>494</v>
      </c>
      <c r="E333" t="s">
        <v>495</v>
      </c>
      <c r="F333" t="s">
        <v>2050</v>
      </c>
      <c r="G333" t="s">
        <v>497</v>
      </c>
      <c r="H333" t="s">
        <v>2051</v>
      </c>
      <c r="I333" t="s">
        <v>499</v>
      </c>
    </row>
    <row r="334" spans="2:9" x14ac:dyDescent="0.3">
      <c r="B334" s="216" t="s">
        <v>2052</v>
      </c>
      <c r="C334" s="216" t="s">
        <v>2052</v>
      </c>
      <c r="D334" t="s">
        <v>2053</v>
      </c>
      <c r="E334" t="s">
        <v>2054</v>
      </c>
      <c r="F334" t="s">
        <v>2055</v>
      </c>
      <c r="G334" t="s">
        <v>2056</v>
      </c>
      <c r="H334" t="s">
        <v>2052</v>
      </c>
      <c r="I334" t="s">
        <v>2057</v>
      </c>
    </row>
    <row r="335" spans="2:9" x14ac:dyDescent="0.3">
      <c r="B335" s="171" t="s">
        <v>2058</v>
      </c>
      <c r="C335" s="171" t="s">
        <v>2058</v>
      </c>
      <c r="D335" t="s">
        <v>2058</v>
      </c>
      <c r="E335" t="s">
        <v>2059</v>
      </c>
      <c r="F335" t="s">
        <v>2059</v>
      </c>
      <c r="G335" t="s">
        <v>2058</v>
      </c>
      <c r="H335" t="s">
        <v>2059</v>
      </c>
      <c r="I335" t="s">
        <v>2058</v>
      </c>
    </row>
    <row r="336" spans="2:9" x14ac:dyDescent="0.3">
      <c r="B336" s="171" t="s">
        <v>2060</v>
      </c>
      <c r="C336" s="171" t="s">
        <v>2060</v>
      </c>
      <c r="D336" t="s">
        <v>2060</v>
      </c>
      <c r="E336" t="s">
        <v>2061</v>
      </c>
      <c r="F336" t="s">
        <v>2061</v>
      </c>
      <c r="G336" t="s">
        <v>2060</v>
      </c>
      <c r="H336" t="s">
        <v>2061</v>
      </c>
      <c r="I336" t="s">
        <v>2060</v>
      </c>
    </row>
    <row r="337" spans="2:9" x14ac:dyDescent="0.3">
      <c r="B337" s="171" t="s">
        <v>2062</v>
      </c>
      <c r="C337" s="171" t="s">
        <v>2062</v>
      </c>
      <c r="D337" t="s">
        <v>2062</v>
      </c>
      <c r="E337" t="s">
        <v>2062</v>
      </c>
      <c r="F337" t="s">
        <v>2063</v>
      </c>
      <c r="G337" t="s">
        <v>2062</v>
      </c>
      <c r="H337" t="s">
        <v>2063</v>
      </c>
      <c r="I337" t="s">
        <v>2062</v>
      </c>
    </row>
    <row r="338" spans="2:9" x14ac:dyDescent="0.3">
      <c r="B338" s="5" t="s">
        <v>539</v>
      </c>
      <c r="C338" s="5" t="s">
        <v>539</v>
      </c>
      <c r="D338" t="s">
        <v>539</v>
      </c>
      <c r="E338" t="s">
        <v>540</v>
      </c>
      <c r="F338" t="s">
        <v>541</v>
      </c>
      <c r="G338" t="s">
        <v>542</v>
      </c>
      <c r="H338" t="s">
        <v>539</v>
      </c>
      <c r="I338" t="s">
        <v>543</v>
      </c>
    </row>
    <row r="339" spans="2:9" x14ac:dyDescent="0.3">
      <c r="B339" s="5" t="s">
        <v>544</v>
      </c>
      <c r="C339" s="5" t="s">
        <v>544</v>
      </c>
      <c r="D339" t="s">
        <v>544</v>
      </c>
      <c r="E339" t="s">
        <v>545</v>
      </c>
      <c r="F339" t="s">
        <v>546</v>
      </c>
      <c r="G339" t="s">
        <v>547</v>
      </c>
      <c r="H339" t="s">
        <v>544</v>
      </c>
      <c r="I339" t="s">
        <v>548</v>
      </c>
    </row>
    <row r="340" spans="2:9" x14ac:dyDescent="0.3">
      <c r="B340" s="5" t="s">
        <v>549</v>
      </c>
      <c r="C340" s="5" t="s">
        <v>549</v>
      </c>
      <c r="D340" t="s">
        <v>549</v>
      </c>
      <c r="E340" t="s">
        <v>550</v>
      </c>
      <c r="F340" t="s">
        <v>549</v>
      </c>
      <c r="G340" t="s">
        <v>551</v>
      </c>
      <c r="H340" t="s">
        <v>549</v>
      </c>
      <c r="I340" t="s">
        <v>552</v>
      </c>
    </row>
    <row r="341" spans="2:9" x14ac:dyDescent="0.3">
      <c r="B341" s="5" t="s">
        <v>553</v>
      </c>
      <c r="C341" s="5" t="s">
        <v>553</v>
      </c>
      <c r="D341" t="s">
        <v>553</v>
      </c>
      <c r="E341" t="s">
        <v>554</v>
      </c>
      <c r="F341" t="s">
        <v>553</v>
      </c>
      <c r="G341" t="s">
        <v>555</v>
      </c>
      <c r="H341" t="s">
        <v>553</v>
      </c>
      <c r="I341" t="s">
        <v>556</v>
      </c>
    </row>
    <row r="342" spans="2:9" ht="15.75" customHeight="1" x14ac:dyDescent="0.3">
      <c r="B342" s="216" t="s">
        <v>2064</v>
      </c>
      <c r="C342" s="216" t="s">
        <v>2064</v>
      </c>
      <c r="D342" t="s">
        <v>2065</v>
      </c>
      <c r="E342" t="s">
        <v>2066</v>
      </c>
      <c r="F342" t="s">
        <v>2067</v>
      </c>
      <c r="G342" t="s">
        <v>2068</v>
      </c>
      <c r="H342" t="s">
        <v>2069</v>
      </c>
      <c r="I342" t="s">
        <v>2070</v>
      </c>
    </row>
    <row r="343" spans="2:9" ht="15.75" customHeight="1" x14ac:dyDescent="0.3">
      <c r="B343" s="171" t="s">
        <v>683</v>
      </c>
      <c r="C343" s="171" t="s">
        <v>683</v>
      </c>
      <c r="D343" t="s">
        <v>684</v>
      </c>
      <c r="E343" t="s">
        <v>683</v>
      </c>
      <c r="F343" t="s">
        <v>684</v>
      </c>
      <c r="G343" t="s">
        <v>683</v>
      </c>
      <c r="H343" t="s">
        <v>683</v>
      </c>
      <c r="I343" t="s">
        <v>683</v>
      </c>
    </row>
    <row r="344" spans="2:9" ht="15.75" customHeight="1" x14ac:dyDescent="0.3">
      <c r="B344" s="171" t="s">
        <v>687</v>
      </c>
      <c r="C344" s="171" t="s">
        <v>687</v>
      </c>
      <c r="D344" t="s">
        <v>686</v>
      </c>
      <c r="E344" t="s">
        <v>687</v>
      </c>
      <c r="F344" t="s">
        <v>686</v>
      </c>
      <c r="G344" t="s">
        <v>687</v>
      </c>
      <c r="H344" t="s">
        <v>687</v>
      </c>
      <c r="I344" t="s">
        <v>687</v>
      </c>
    </row>
    <row r="345" spans="2:9" ht="15.75" customHeight="1" x14ac:dyDescent="0.3">
      <c r="B345" s="171" t="s">
        <v>688</v>
      </c>
      <c r="C345" s="171" t="s">
        <v>688</v>
      </c>
      <c r="D345" t="s">
        <v>689</v>
      </c>
      <c r="E345" t="s">
        <v>688</v>
      </c>
      <c r="F345" t="s">
        <v>689</v>
      </c>
      <c r="G345" t="s">
        <v>688</v>
      </c>
      <c r="H345" t="s">
        <v>688</v>
      </c>
      <c r="I345" t="s">
        <v>688</v>
      </c>
    </row>
    <row r="346" spans="2:9" x14ac:dyDescent="0.3">
      <c r="B346" s="171" t="s">
        <v>2071</v>
      </c>
      <c r="C346" s="171" t="s">
        <v>2072</v>
      </c>
      <c r="D346" t="s">
        <v>2073</v>
      </c>
      <c r="E346" t="s">
        <v>2074</v>
      </c>
      <c r="F346" t="s">
        <v>2075</v>
      </c>
      <c r="G346" t="s">
        <v>2076</v>
      </c>
      <c r="H346" t="s">
        <v>2077</v>
      </c>
      <c r="I346" t="s">
        <v>2078</v>
      </c>
    </row>
    <row r="347" spans="2:9" x14ac:dyDescent="0.3">
      <c r="B347" s="216" t="s">
        <v>758</v>
      </c>
      <c r="C347" s="216" t="s">
        <v>758</v>
      </c>
      <c r="D347" t="s">
        <v>759</v>
      </c>
      <c r="E347" t="s">
        <v>760</v>
      </c>
      <c r="F347" t="s">
        <v>761</v>
      </c>
      <c r="G347" t="s">
        <v>762</v>
      </c>
      <c r="H347" t="s">
        <v>763</v>
      </c>
      <c r="I347" t="s">
        <v>764</v>
      </c>
    </row>
    <row r="348" spans="2:9" x14ac:dyDescent="0.3">
      <c r="B348" s="171" t="s">
        <v>765</v>
      </c>
      <c r="C348" s="171" t="s">
        <v>766</v>
      </c>
      <c r="D348" t="s">
        <v>767</v>
      </c>
      <c r="E348" t="s">
        <v>768</v>
      </c>
      <c r="F348" t="s">
        <v>769</v>
      </c>
      <c r="G348" t="s">
        <v>770</v>
      </c>
      <c r="H348" t="s">
        <v>771</v>
      </c>
      <c r="I348" t="s">
        <v>772</v>
      </c>
    </row>
    <row r="349" spans="2:9" x14ac:dyDescent="0.3">
      <c r="B349" s="171" t="s">
        <v>789</v>
      </c>
      <c r="C349" s="171" t="s">
        <v>790</v>
      </c>
      <c r="D349" t="s">
        <v>791</v>
      </c>
      <c r="E349" t="s">
        <v>792</v>
      </c>
      <c r="F349" t="s">
        <v>793</v>
      </c>
      <c r="G349" t="s">
        <v>794</v>
      </c>
      <c r="H349" t="s">
        <v>795</v>
      </c>
      <c r="I349" t="s">
        <v>796</v>
      </c>
    </row>
    <row r="350" spans="2:9" x14ac:dyDescent="0.3">
      <c r="B350" s="171" t="s">
        <v>2079</v>
      </c>
      <c r="C350" s="171" t="s">
        <v>2080</v>
      </c>
      <c r="D350" t="s">
        <v>2081</v>
      </c>
      <c r="E350" t="s">
        <v>2082</v>
      </c>
      <c r="F350" t="s">
        <v>2083</v>
      </c>
      <c r="G350" t="s">
        <v>2084</v>
      </c>
      <c r="H350" t="s">
        <v>2085</v>
      </c>
      <c r="I350" t="s">
        <v>2086</v>
      </c>
    </row>
    <row r="351" spans="2:9" x14ac:dyDescent="0.3">
      <c r="B351" s="171" t="s">
        <v>2087</v>
      </c>
      <c r="C351" s="171" t="s">
        <v>2088</v>
      </c>
      <c r="D351" t="s">
        <v>783</v>
      </c>
      <c r="E351" t="s">
        <v>784</v>
      </c>
      <c r="F351" t="s">
        <v>785</v>
      </c>
      <c r="G351" t="s">
        <v>786</v>
      </c>
      <c r="H351" t="s">
        <v>787</v>
      </c>
      <c r="I351" t="s">
        <v>788</v>
      </c>
    </row>
    <row r="352" spans="2:9" x14ac:dyDescent="0.3">
      <c r="B352" s="171" t="s">
        <v>2089</v>
      </c>
      <c r="C352" s="171" t="s">
        <v>2090</v>
      </c>
      <c r="D352" t="s">
        <v>832</v>
      </c>
      <c r="E352" t="s">
        <v>2091</v>
      </c>
      <c r="F352" t="s">
        <v>2092</v>
      </c>
      <c r="G352" t="s">
        <v>835</v>
      </c>
      <c r="H352" t="s">
        <v>2093</v>
      </c>
      <c r="I352" t="s">
        <v>837</v>
      </c>
    </row>
    <row r="353" spans="2:9" x14ac:dyDescent="0.3">
      <c r="B353" s="171" t="s">
        <v>773</v>
      </c>
      <c r="C353" s="171" t="s">
        <v>774</v>
      </c>
      <c r="D353" t="s">
        <v>775</v>
      </c>
      <c r="E353" t="s">
        <v>776</v>
      </c>
      <c r="F353" t="s">
        <v>777</v>
      </c>
      <c r="G353" t="s">
        <v>778</v>
      </c>
      <c r="H353" t="s">
        <v>779</v>
      </c>
      <c r="I353" t="s">
        <v>780</v>
      </c>
    </row>
    <row r="354" spans="2:9" x14ac:dyDescent="0.3">
      <c r="B354" s="171"/>
      <c r="C354" s="171"/>
    </row>
    <row r="355" spans="2:9" x14ac:dyDescent="0.3">
      <c r="B355" s="171"/>
      <c r="C355" s="171"/>
    </row>
    <row r="356" spans="2:9" x14ac:dyDescent="0.3">
      <c r="B356" s="166"/>
      <c r="C356" s="166"/>
    </row>
    <row r="357" spans="2:9" x14ac:dyDescent="0.3">
      <c r="B357" s="166" t="s">
        <v>2094</v>
      </c>
      <c r="C357" s="166" t="s">
        <v>2095</v>
      </c>
      <c r="D357" t="s">
        <v>2096</v>
      </c>
      <c r="E357" t="s">
        <v>2097</v>
      </c>
      <c r="F357" t="s">
        <v>2098</v>
      </c>
      <c r="G357" t="s">
        <v>2099</v>
      </c>
      <c r="H357" t="s">
        <v>2100</v>
      </c>
      <c r="I357" t="s">
        <v>2101</v>
      </c>
    </row>
    <row r="358" spans="2:9" x14ac:dyDescent="0.3">
      <c r="B358" s="216" t="s">
        <v>854</v>
      </c>
      <c r="C358" s="216" t="s">
        <v>854</v>
      </c>
      <c r="D358" t="s">
        <v>855</v>
      </c>
      <c r="E358" t="s">
        <v>856</v>
      </c>
      <c r="F358" t="s">
        <v>857</v>
      </c>
      <c r="G358" t="s">
        <v>856</v>
      </c>
      <c r="H358" t="s">
        <v>857</v>
      </c>
      <c r="I358" t="s">
        <v>857</v>
      </c>
    </row>
    <row r="359" spans="2:9" x14ac:dyDescent="0.3">
      <c r="B359" s="171" t="s">
        <v>2102</v>
      </c>
      <c r="C359" s="171" t="s">
        <v>2103</v>
      </c>
      <c r="D359" t="s">
        <v>2104</v>
      </c>
      <c r="E359" t="s">
        <v>2105</v>
      </c>
      <c r="F359" t="s">
        <v>2106</v>
      </c>
      <c r="G359" t="s">
        <v>2107</v>
      </c>
      <c r="H359" t="s">
        <v>2108</v>
      </c>
      <c r="I359" t="s">
        <v>2109</v>
      </c>
    </row>
    <row r="360" spans="2:9" x14ac:dyDescent="0.3">
      <c r="B360" s="171" t="s">
        <v>2110</v>
      </c>
      <c r="C360" s="171" t="s">
        <v>2111</v>
      </c>
      <c r="D360" t="s">
        <v>876</v>
      </c>
      <c r="E360" t="s">
        <v>2112</v>
      </c>
      <c r="F360" t="s">
        <v>878</v>
      </c>
      <c r="G360" t="s">
        <v>2113</v>
      </c>
      <c r="H360" t="s">
        <v>2114</v>
      </c>
      <c r="I360" t="s">
        <v>2115</v>
      </c>
    </row>
    <row r="361" spans="2:9" x14ac:dyDescent="0.3">
      <c r="B361" s="171" t="s">
        <v>2116</v>
      </c>
      <c r="C361" s="171" t="s">
        <v>2117</v>
      </c>
      <c r="D361" t="s">
        <v>2118</v>
      </c>
      <c r="E361" t="s">
        <v>2119</v>
      </c>
      <c r="F361" t="s">
        <v>2120</v>
      </c>
      <c r="G361" t="s">
        <v>2119</v>
      </c>
      <c r="H361" t="s">
        <v>2120</v>
      </c>
      <c r="I361" t="s">
        <v>2120</v>
      </c>
    </row>
    <row r="362" spans="2:9" x14ac:dyDescent="0.3">
      <c r="B362" s="216" t="s">
        <v>2121</v>
      </c>
      <c r="C362" s="216" t="s">
        <v>2121</v>
      </c>
      <c r="D362" t="s">
        <v>2122</v>
      </c>
      <c r="E362" t="s">
        <v>2123</v>
      </c>
      <c r="F362" t="s">
        <v>2124</v>
      </c>
      <c r="G362" t="s">
        <v>2125</v>
      </c>
      <c r="H362" t="s">
        <v>2126</v>
      </c>
      <c r="I362" t="s">
        <v>2127</v>
      </c>
    </row>
    <row r="363" spans="2:9" x14ac:dyDescent="0.3">
      <c r="B363" t="s">
        <v>2128</v>
      </c>
      <c r="C363" t="s">
        <v>2129</v>
      </c>
      <c r="D363" t="s">
        <v>2130</v>
      </c>
      <c r="E363" t="s">
        <v>2131</v>
      </c>
      <c r="F363" t="s">
        <v>2132</v>
      </c>
      <c r="G363" t="s">
        <v>2130</v>
      </c>
      <c r="H363" t="s">
        <v>2133</v>
      </c>
      <c r="I363" t="s">
        <v>2134</v>
      </c>
    </row>
    <row r="364" spans="2:9" x14ac:dyDescent="0.3">
      <c r="B364" t="s">
        <v>2135</v>
      </c>
      <c r="C364" t="s">
        <v>2136</v>
      </c>
      <c r="D364" t="s">
        <v>2137</v>
      </c>
      <c r="E364" t="s">
        <v>2138</v>
      </c>
      <c r="F364" t="s">
        <v>2139</v>
      </c>
      <c r="G364" t="s">
        <v>2137</v>
      </c>
      <c r="H364" t="s">
        <v>2140</v>
      </c>
      <c r="I364" t="s">
        <v>2141</v>
      </c>
    </row>
    <row r="365" spans="2:9" x14ac:dyDescent="0.3">
      <c r="B365" t="s">
        <v>2142</v>
      </c>
      <c r="C365" t="s">
        <v>2143</v>
      </c>
      <c r="D365" t="s">
        <v>2144</v>
      </c>
      <c r="E365" t="s">
        <v>2145</v>
      </c>
      <c r="F365" t="s">
        <v>2146</v>
      </c>
      <c r="G365" t="s">
        <v>2144</v>
      </c>
      <c r="H365" t="s">
        <v>2147</v>
      </c>
      <c r="I365" t="s">
        <v>2148</v>
      </c>
    </row>
    <row r="366" spans="2:9" x14ac:dyDescent="0.3">
      <c r="B366" t="s">
        <v>2149</v>
      </c>
      <c r="C366" t="s">
        <v>2150</v>
      </c>
      <c r="D366" t="s">
        <v>2151</v>
      </c>
      <c r="E366" t="s">
        <v>2152</v>
      </c>
      <c r="F366" t="s">
        <v>2153</v>
      </c>
      <c r="G366" t="s">
        <v>2151</v>
      </c>
      <c r="H366" t="s">
        <v>2154</v>
      </c>
      <c r="I366" t="s">
        <v>2155</v>
      </c>
    </row>
    <row r="367" spans="2:9" x14ac:dyDescent="0.3">
      <c r="B367" t="s">
        <v>2156</v>
      </c>
      <c r="C367" t="s">
        <v>2157</v>
      </c>
      <c r="D367" t="s">
        <v>2158</v>
      </c>
      <c r="E367" t="s">
        <v>2159</v>
      </c>
      <c r="F367" t="s">
        <v>2160</v>
      </c>
      <c r="G367" t="s">
        <v>2158</v>
      </c>
      <c r="H367" t="s">
        <v>2161</v>
      </c>
      <c r="I367" t="s">
        <v>2162</v>
      </c>
    </row>
    <row r="368" spans="2:9" x14ac:dyDescent="0.3">
      <c r="B368" t="s">
        <v>2163</v>
      </c>
      <c r="C368" t="s">
        <v>2164</v>
      </c>
      <c r="D368" t="s">
        <v>2165</v>
      </c>
      <c r="E368" t="s">
        <v>2166</v>
      </c>
      <c r="F368" t="s">
        <v>2167</v>
      </c>
      <c r="G368" t="s">
        <v>2165</v>
      </c>
      <c r="H368" t="s">
        <v>2168</v>
      </c>
      <c r="I368" t="s">
        <v>2169</v>
      </c>
    </row>
    <row r="369" spans="2:9" x14ac:dyDescent="0.3">
      <c r="B369" t="s">
        <v>2170</v>
      </c>
      <c r="C369" t="s">
        <v>2171</v>
      </c>
      <c r="D369" t="s">
        <v>2172</v>
      </c>
      <c r="E369" t="s">
        <v>2173</v>
      </c>
      <c r="F369" t="s">
        <v>2174</v>
      </c>
      <c r="G369" t="s">
        <v>2172</v>
      </c>
      <c r="H369" t="s">
        <v>2175</v>
      </c>
      <c r="I369" t="s">
        <v>2176</v>
      </c>
    </row>
    <row r="370" spans="2:9" x14ac:dyDescent="0.3">
      <c r="B370" t="s">
        <v>2177</v>
      </c>
      <c r="C370" t="s">
        <v>2178</v>
      </c>
      <c r="D370" t="s">
        <v>2179</v>
      </c>
      <c r="E370" t="s">
        <v>2180</v>
      </c>
      <c r="F370" t="s">
        <v>2181</v>
      </c>
      <c r="G370" t="s">
        <v>2179</v>
      </c>
      <c r="H370" t="s">
        <v>2182</v>
      </c>
      <c r="I370" t="s">
        <v>2183</v>
      </c>
    </row>
    <row r="371" spans="2:9" x14ac:dyDescent="0.3">
      <c r="B371" t="s">
        <v>2184</v>
      </c>
      <c r="C371" t="s">
        <v>2185</v>
      </c>
      <c r="D371" t="s">
        <v>2186</v>
      </c>
      <c r="E371" t="s">
        <v>2187</v>
      </c>
      <c r="F371" t="s">
        <v>2188</v>
      </c>
      <c r="G371" t="s">
        <v>2186</v>
      </c>
      <c r="H371" t="s">
        <v>2189</v>
      </c>
      <c r="I371" t="s">
        <v>2190</v>
      </c>
    </row>
    <row r="372" spans="2:9" x14ac:dyDescent="0.3">
      <c r="B372" t="s">
        <v>2191</v>
      </c>
      <c r="C372" t="s">
        <v>2192</v>
      </c>
      <c r="D372" t="s">
        <v>2193</v>
      </c>
      <c r="E372" t="s">
        <v>2194</v>
      </c>
      <c r="F372" t="s">
        <v>2195</v>
      </c>
      <c r="G372" t="s">
        <v>2193</v>
      </c>
      <c r="H372" t="s">
        <v>2196</v>
      </c>
      <c r="I372" t="s">
        <v>2197</v>
      </c>
    </row>
    <row r="373" spans="2:9" x14ac:dyDescent="0.3">
      <c r="B373" t="s">
        <v>2198</v>
      </c>
      <c r="C373" t="s">
        <v>2199</v>
      </c>
      <c r="D373" t="s">
        <v>2200</v>
      </c>
      <c r="E373" t="s">
        <v>2201</v>
      </c>
      <c r="F373" t="s">
        <v>2202</v>
      </c>
      <c r="G373" t="s">
        <v>2200</v>
      </c>
      <c r="H373" t="s">
        <v>2203</v>
      </c>
      <c r="I373" t="s">
        <v>2204</v>
      </c>
    </row>
    <row r="374" spans="2:9" x14ac:dyDescent="0.3">
      <c r="B374" t="s">
        <v>2205</v>
      </c>
      <c r="C374" t="s">
        <v>2206</v>
      </c>
      <c r="D374" t="s">
        <v>2207</v>
      </c>
      <c r="E374" t="s">
        <v>2208</v>
      </c>
      <c r="F374" t="s">
        <v>2209</v>
      </c>
      <c r="G374" t="s">
        <v>2207</v>
      </c>
      <c r="H374" t="s">
        <v>2210</v>
      </c>
      <c r="I374" t="s">
        <v>2211</v>
      </c>
    </row>
    <row r="375" spans="2:9" x14ac:dyDescent="0.3">
      <c r="B375" t="s">
        <v>2212</v>
      </c>
      <c r="C375" t="s">
        <v>2213</v>
      </c>
      <c r="D375" t="s">
        <v>2214</v>
      </c>
      <c r="E375" t="s">
        <v>2215</v>
      </c>
      <c r="F375" t="s">
        <v>2216</v>
      </c>
      <c r="G375" t="s">
        <v>2214</v>
      </c>
      <c r="H375" t="s">
        <v>2217</v>
      </c>
      <c r="I375" t="s">
        <v>2218</v>
      </c>
    </row>
    <row r="376" spans="2:9" x14ac:dyDescent="0.3">
      <c r="B376" t="s">
        <v>2219</v>
      </c>
      <c r="C376" t="s">
        <v>2220</v>
      </c>
      <c r="D376" t="s">
        <v>2221</v>
      </c>
      <c r="E376" t="s">
        <v>2222</v>
      </c>
      <c r="F376" t="s">
        <v>2223</v>
      </c>
      <c r="G376" t="s">
        <v>2221</v>
      </c>
      <c r="H376" t="s">
        <v>2224</v>
      </c>
      <c r="I376" t="s">
        <v>2225</v>
      </c>
    </row>
    <row r="377" spans="2:9" x14ac:dyDescent="0.3">
      <c r="B377" t="s">
        <v>2226</v>
      </c>
      <c r="C377" t="s">
        <v>2227</v>
      </c>
      <c r="D377" t="s">
        <v>2228</v>
      </c>
      <c r="E377" t="s">
        <v>2229</v>
      </c>
      <c r="F377" t="s">
        <v>2230</v>
      </c>
      <c r="G377" t="s">
        <v>2228</v>
      </c>
      <c r="H377" t="s">
        <v>2231</v>
      </c>
      <c r="I377" t="s">
        <v>2232</v>
      </c>
    </row>
    <row r="378" spans="2:9" x14ac:dyDescent="0.3">
      <c r="B378" t="s">
        <v>2233</v>
      </c>
      <c r="C378" t="s">
        <v>2234</v>
      </c>
      <c r="D378" t="s">
        <v>2235</v>
      </c>
      <c r="E378" t="s">
        <v>2236</v>
      </c>
      <c r="F378" t="s">
        <v>2237</v>
      </c>
      <c r="G378" t="s">
        <v>2235</v>
      </c>
      <c r="H378" t="s">
        <v>2238</v>
      </c>
      <c r="I378" t="s">
        <v>2239</v>
      </c>
    </row>
    <row r="379" spans="2:9" x14ac:dyDescent="0.3">
      <c r="B379" s="171" t="s">
        <v>2240</v>
      </c>
      <c r="C379" s="171" t="s">
        <v>2241</v>
      </c>
      <c r="D379" t="s">
        <v>1060</v>
      </c>
      <c r="E379" t="s">
        <v>1061</v>
      </c>
      <c r="F379" t="s">
        <v>1468</v>
      </c>
      <c r="G379" t="s">
        <v>1063</v>
      </c>
      <c r="H379" t="s">
        <v>1064</v>
      </c>
      <c r="I379" t="s">
        <v>1065</v>
      </c>
    </row>
    <row r="380" spans="2:9" x14ac:dyDescent="0.3">
      <c r="B380" s="216" t="s">
        <v>1122</v>
      </c>
      <c r="C380" s="216" t="s">
        <v>1122</v>
      </c>
      <c r="D380" t="s">
        <v>1123</v>
      </c>
      <c r="E380" t="s">
        <v>1124</v>
      </c>
      <c r="F380" t="s">
        <v>1125</v>
      </c>
      <c r="G380" t="s">
        <v>1126</v>
      </c>
      <c r="H380" t="s">
        <v>1127</v>
      </c>
      <c r="I380" t="s">
        <v>1128</v>
      </c>
    </row>
    <row r="381" spans="2:9" x14ac:dyDescent="0.3">
      <c r="B381" s="171" t="s">
        <v>1130</v>
      </c>
      <c r="C381" s="171" t="s">
        <v>1130</v>
      </c>
      <c r="D381" t="s">
        <v>1130</v>
      </c>
      <c r="E381" t="s">
        <v>1130</v>
      </c>
      <c r="F381" t="s">
        <v>1130</v>
      </c>
      <c r="G381" t="s">
        <v>1130</v>
      </c>
      <c r="H381" t="s">
        <v>1130</v>
      </c>
      <c r="I381" t="s">
        <v>1130</v>
      </c>
    </row>
    <row r="382" spans="2:9" x14ac:dyDescent="0.3">
      <c r="B382" s="171" t="s">
        <v>23</v>
      </c>
      <c r="C382" s="171" t="s">
        <v>23</v>
      </c>
      <c r="D382" t="s">
        <v>23</v>
      </c>
      <c r="E382" t="s">
        <v>1134</v>
      </c>
      <c r="F382" t="s">
        <v>1135</v>
      </c>
      <c r="G382" t="s">
        <v>23</v>
      </c>
      <c r="H382" t="s">
        <v>23</v>
      </c>
      <c r="I382" t="s">
        <v>23</v>
      </c>
    </row>
    <row r="383" spans="2:9" x14ac:dyDescent="0.3">
      <c r="B383" s="171" t="s">
        <v>1137</v>
      </c>
      <c r="C383" s="171" t="s">
        <v>1137</v>
      </c>
      <c r="D383" t="s">
        <v>1137</v>
      </c>
      <c r="E383" t="s">
        <v>1137</v>
      </c>
      <c r="F383" t="s">
        <v>1137</v>
      </c>
      <c r="G383" t="s">
        <v>1137</v>
      </c>
      <c r="H383" t="s">
        <v>1137</v>
      </c>
      <c r="I383" t="s">
        <v>1137</v>
      </c>
    </row>
    <row r="384" spans="2:9" x14ac:dyDescent="0.3">
      <c r="B384" s="171" t="s">
        <v>2242</v>
      </c>
      <c r="C384" s="171" t="s">
        <v>2243</v>
      </c>
      <c r="D384" t="s">
        <v>2244</v>
      </c>
      <c r="E384" t="s">
        <v>2245</v>
      </c>
      <c r="F384" t="s">
        <v>2246</v>
      </c>
      <c r="G384" t="s">
        <v>2245</v>
      </c>
      <c r="H384" t="s">
        <v>2246</v>
      </c>
      <c r="I384" t="s">
        <v>2246</v>
      </c>
    </row>
    <row r="385" spans="2:9" x14ac:dyDescent="0.3">
      <c r="B385" s="171" t="s">
        <v>2247</v>
      </c>
      <c r="C385" s="171" t="s">
        <v>2248</v>
      </c>
      <c r="D385" t="s">
        <v>2249</v>
      </c>
      <c r="E385" t="s">
        <v>2250</v>
      </c>
      <c r="F385" t="s">
        <v>2251</v>
      </c>
      <c r="G385" t="s">
        <v>2252</v>
      </c>
      <c r="H385" t="s">
        <v>2253</v>
      </c>
      <c r="I385" t="s">
        <v>2248</v>
      </c>
    </row>
    <row r="386" spans="2:9" x14ac:dyDescent="0.3">
      <c r="B386" s="216" t="s">
        <v>1512</v>
      </c>
      <c r="C386" s="216" t="s">
        <v>1512</v>
      </c>
      <c r="D386" t="s">
        <v>1512</v>
      </c>
      <c r="E386" t="s">
        <v>1513</v>
      </c>
      <c r="F386" t="s">
        <v>1512</v>
      </c>
      <c r="G386" t="s">
        <v>1512</v>
      </c>
      <c r="H386" t="s">
        <v>1512</v>
      </c>
      <c r="I386" t="s">
        <v>1512</v>
      </c>
    </row>
    <row r="387" spans="2:9" x14ac:dyDescent="0.3">
      <c r="B387" s="171" t="s">
        <v>1159</v>
      </c>
      <c r="C387" s="171" t="s">
        <v>1160</v>
      </c>
      <c r="D387" t="s">
        <v>1161</v>
      </c>
      <c r="E387" t="s">
        <v>2254</v>
      </c>
      <c r="F387" t="s">
        <v>1163</v>
      </c>
      <c r="G387" t="s">
        <v>1164</v>
      </c>
      <c r="H387" t="s">
        <v>1165</v>
      </c>
      <c r="I387" t="s">
        <v>1166</v>
      </c>
    </row>
    <row r="388" spans="2:9" x14ac:dyDescent="0.3">
      <c r="B388" s="171" t="s">
        <v>1167</v>
      </c>
      <c r="C388" s="171" t="s">
        <v>1168</v>
      </c>
      <c r="D388" t="s">
        <v>1169</v>
      </c>
      <c r="E388" t="s">
        <v>2255</v>
      </c>
      <c r="F388" t="s">
        <v>1171</v>
      </c>
      <c r="G388" t="s">
        <v>1172</v>
      </c>
      <c r="H388" t="s">
        <v>1173</v>
      </c>
      <c r="I388" t="s">
        <v>1174</v>
      </c>
    </row>
    <row r="389" spans="2:9" x14ac:dyDescent="0.3">
      <c r="B389" s="171" t="s">
        <v>1175</v>
      </c>
      <c r="C389" s="171" t="s">
        <v>1176</v>
      </c>
      <c r="D389" t="s">
        <v>1177</v>
      </c>
      <c r="E389" t="s">
        <v>2256</v>
      </c>
      <c r="F389" t="s">
        <v>1179</v>
      </c>
      <c r="G389" t="s">
        <v>1180</v>
      </c>
      <c r="H389" t="s">
        <v>1181</v>
      </c>
      <c r="I389" t="s">
        <v>1182</v>
      </c>
    </row>
    <row r="390" spans="2:9" x14ac:dyDescent="0.3">
      <c r="B390" s="215" t="s">
        <v>2257</v>
      </c>
      <c r="C390" s="215" t="s">
        <v>2257</v>
      </c>
      <c r="D390" t="s">
        <v>2258</v>
      </c>
      <c r="E390" t="s">
        <v>2259</v>
      </c>
      <c r="F390" t="s">
        <v>2260</v>
      </c>
      <c r="G390" t="s">
        <v>2261</v>
      </c>
      <c r="H390" t="s">
        <v>2262</v>
      </c>
      <c r="I390" t="s">
        <v>2263</v>
      </c>
    </row>
    <row r="391" spans="2:9" x14ac:dyDescent="0.3">
      <c r="B391" s="171" t="s">
        <v>961</v>
      </c>
      <c r="C391" s="171" t="s">
        <v>962</v>
      </c>
      <c r="D391" t="s">
        <v>963</v>
      </c>
      <c r="E391" t="s">
        <v>964</v>
      </c>
      <c r="F391" t="s">
        <v>961</v>
      </c>
      <c r="G391" t="s">
        <v>964</v>
      </c>
      <c r="H391" t="s">
        <v>962</v>
      </c>
      <c r="I391" t="s">
        <v>961</v>
      </c>
    </row>
    <row r="392" spans="2:9" x14ac:dyDescent="0.3">
      <c r="B392" s="171" t="s">
        <v>1192</v>
      </c>
      <c r="C392" s="171" t="s">
        <v>1192</v>
      </c>
      <c r="D392" t="s">
        <v>1192</v>
      </c>
      <c r="E392" t="s">
        <v>1192</v>
      </c>
      <c r="F392" t="s">
        <v>1192</v>
      </c>
      <c r="G392" t="s">
        <v>1192</v>
      </c>
      <c r="H392" t="s">
        <v>1192</v>
      </c>
      <c r="I392" t="s">
        <v>1192</v>
      </c>
    </row>
    <row r="393" spans="2:9" x14ac:dyDescent="0.3">
      <c r="B393" s="171" t="s">
        <v>1193</v>
      </c>
      <c r="C393" s="171" t="s">
        <v>1193</v>
      </c>
      <c r="D393" t="s">
        <v>1193</v>
      </c>
      <c r="E393" t="s">
        <v>1193</v>
      </c>
      <c r="F393" t="s">
        <v>1193</v>
      </c>
      <c r="G393" t="s">
        <v>1193</v>
      </c>
      <c r="H393" t="s">
        <v>1193</v>
      </c>
      <c r="I393" t="s">
        <v>1193</v>
      </c>
    </row>
    <row r="394" spans="2:9" x14ac:dyDescent="0.3">
      <c r="B394" s="171" t="s">
        <v>2264</v>
      </c>
      <c r="C394" s="171" t="s">
        <v>2264</v>
      </c>
      <c r="D394" t="s">
        <v>2264</v>
      </c>
      <c r="E394" t="s">
        <v>2264</v>
      </c>
      <c r="F394" t="s">
        <v>2264</v>
      </c>
      <c r="G394" t="s">
        <v>2264</v>
      </c>
      <c r="H394" t="s">
        <v>2264</v>
      </c>
      <c r="I394" t="s">
        <v>2264</v>
      </c>
    </row>
    <row r="395" spans="2:9" x14ac:dyDescent="0.3">
      <c r="B395" s="171" t="s">
        <v>2265</v>
      </c>
      <c r="C395" s="171" t="s">
        <v>2265</v>
      </c>
      <c r="D395" t="s">
        <v>2265</v>
      </c>
      <c r="E395" t="s">
        <v>2266</v>
      </c>
      <c r="F395" t="s">
        <v>2265</v>
      </c>
      <c r="G395" t="s">
        <v>2267</v>
      </c>
      <c r="H395" t="s">
        <v>2265</v>
      </c>
      <c r="I395" t="s">
        <v>2265</v>
      </c>
    </row>
    <row r="396" spans="2:9" x14ac:dyDescent="0.3">
      <c r="B396" s="166" t="s">
        <v>1208</v>
      </c>
      <c r="C396" s="166" t="s">
        <v>1208</v>
      </c>
      <c r="D396" t="s">
        <v>1209</v>
      </c>
      <c r="E396" t="s">
        <v>1210</v>
      </c>
      <c r="F396" t="s">
        <v>1211</v>
      </c>
      <c r="G396" t="s">
        <v>1212</v>
      </c>
      <c r="H396" t="s">
        <v>1213</v>
      </c>
      <c r="I396" t="s">
        <v>1214</v>
      </c>
    </row>
    <row r="397" spans="2:9" x14ac:dyDescent="0.3">
      <c r="B397" s="171" t="s">
        <v>1261</v>
      </c>
      <c r="C397" s="171" t="s">
        <v>2268</v>
      </c>
      <c r="D397" t="s">
        <v>2269</v>
      </c>
      <c r="E397" t="s">
        <v>2270</v>
      </c>
      <c r="F397" t="s">
        <v>2271</v>
      </c>
      <c r="G397" t="s">
        <v>2272</v>
      </c>
      <c r="H397" t="s">
        <v>2273</v>
      </c>
      <c r="I397" t="s">
        <v>2273</v>
      </c>
    </row>
    <row r="398" spans="2:9" x14ac:dyDescent="0.3">
      <c r="B398" s="171" t="s">
        <v>1222</v>
      </c>
      <c r="C398" s="171" t="s">
        <v>2274</v>
      </c>
      <c r="D398" t="s">
        <v>1224</v>
      </c>
      <c r="E398" t="s">
        <v>2275</v>
      </c>
      <c r="F398" t="s">
        <v>1226</v>
      </c>
      <c r="G398" t="s">
        <v>1227</v>
      </c>
      <c r="H398" t="s">
        <v>1228</v>
      </c>
      <c r="I398" t="s">
        <v>1228</v>
      </c>
    </row>
    <row r="399" spans="2:9" x14ac:dyDescent="0.3">
      <c r="B399" s="171" t="s">
        <v>2276</v>
      </c>
      <c r="C399" s="171" t="s">
        <v>2277</v>
      </c>
      <c r="D399" t="s">
        <v>2278</v>
      </c>
      <c r="E399" t="s">
        <v>2279</v>
      </c>
      <c r="F399" t="s">
        <v>2280</v>
      </c>
      <c r="G399" t="s">
        <v>2281</v>
      </c>
      <c r="H399" t="s">
        <v>2282</v>
      </c>
      <c r="I399" t="s">
        <v>1244</v>
      </c>
    </row>
    <row r="400" spans="2:9" x14ac:dyDescent="0.3">
      <c r="B400" s="171" t="s">
        <v>2283</v>
      </c>
      <c r="C400" s="171" t="s">
        <v>2284</v>
      </c>
      <c r="D400" t="s">
        <v>2285</v>
      </c>
      <c r="E400" t="s">
        <v>1248</v>
      </c>
      <c r="F400" t="s">
        <v>2286</v>
      </c>
      <c r="G400" t="s">
        <v>2287</v>
      </c>
      <c r="H400" t="s">
        <v>2288</v>
      </c>
      <c r="I400" t="s">
        <v>1252</v>
      </c>
    </row>
    <row r="401" spans="2:9" x14ac:dyDescent="0.3">
      <c r="B401" s="171" t="s">
        <v>2289</v>
      </c>
      <c r="C401" s="171" t="s">
        <v>2290</v>
      </c>
      <c r="D401" t="s">
        <v>2291</v>
      </c>
      <c r="E401" t="s">
        <v>2292</v>
      </c>
      <c r="F401" t="s">
        <v>2293</v>
      </c>
      <c r="G401" t="s">
        <v>2294</v>
      </c>
      <c r="H401" t="s">
        <v>2295</v>
      </c>
      <c r="I401" t="s">
        <v>1260</v>
      </c>
    </row>
    <row r="402" spans="2:9" x14ac:dyDescent="0.3">
      <c r="B402" s="171" t="s">
        <v>1315</v>
      </c>
      <c r="C402" s="171" t="s">
        <v>2296</v>
      </c>
      <c r="D402" t="s">
        <v>1294</v>
      </c>
      <c r="E402" t="s">
        <v>1295</v>
      </c>
      <c r="F402" t="s">
        <v>1296</v>
      </c>
      <c r="G402" t="s">
        <v>1297</v>
      </c>
      <c r="H402" t="s">
        <v>1298</v>
      </c>
      <c r="I402" t="s">
        <v>1299</v>
      </c>
    </row>
    <row r="403" spans="2:9" x14ac:dyDescent="0.3">
      <c r="B403" s="171" t="s">
        <v>1411</v>
      </c>
      <c r="C403" s="171" t="s">
        <v>2297</v>
      </c>
      <c r="D403" t="s">
        <v>1358</v>
      </c>
      <c r="E403" t="s">
        <v>2298</v>
      </c>
      <c r="F403" t="s">
        <v>1360</v>
      </c>
      <c r="G403" t="s">
        <v>1361</v>
      </c>
      <c r="H403" t="s">
        <v>1362</v>
      </c>
      <c r="I403" t="s">
        <v>1363</v>
      </c>
    </row>
    <row r="404" spans="2:9" x14ac:dyDescent="0.3">
      <c r="B404" s="171" t="s">
        <v>2299</v>
      </c>
      <c r="C404" s="171" t="s">
        <v>2300</v>
      </c>
      <c r="D404" t="s">
        <v>2301</v>
      </c>
      <c r="E404" t="s">
        <v>2302</v>
      </c>
      <c r="F404" t="s">
        <v>2303</v>
      </c>
      <c r="G404" t="s">
        <v>2304</v>
      </c>
      <c r="H404" t="s">
        <v>2305</v>
      </c>
      <c r="I404" t="s">
        <v>2306</v>
      </c>
    </row>
    <row r="405" spans="2:9" x14ac:dyDescent="0.3">
      <c r="B405" s="171" t="s">
        <v>2307</v>
      </c>
      <c r="C405" s="171" t="s">
        <v>2308</v>
      </c>
      <c r="D405" t="s">
        <v>2309</v>
      </c>
      <c r="E405" t="s">
        <v>2310</v>
      </c>
      <c r="F405" t="s">
        <v>2311</v>
      </c>
      <c r="G405" t="s">
        <v>2312</v>
      </c>
      <c r="H405" t="s">
        <v>2313</v>
      </c>
      <c r="I405" t="s">
        <v>2314</v>
      </c>
    </row>
    <row r="406" spans="2:9" x14ac:dyDescent="0.3">
      <c r="B406" s="171" t="s">
        <v>1428</v>
      </c>
      <c r="C406" s="171" t="s">
        <v>2315</v>
      </c>
      <c r="D406" t="s">
        <v>2316</v>
      </c>
      <c r="E406" t="s">
        <v>2317</v>
      </c>
      <c r="F406" t="s">
        <v>2318</v>
      </c>
      <c r="G406" t="s">
        <v>2319</v>
      </c>
      <c r="H406" t="s">
        <v>2320</v>
      </c>
      <c r="I406" t="s">
        <v>2321</v>
      </c>
    </row>
    <row r="407" spans="2:9" x14ac:dyDescent="0.3">
      <c r="B407" s="167" t="s">
        <v>2322</v>
      </c>
      <c r="C407" s="167" t="s">
        <v>2322</v>
      </c>
      <c r="D407" t="s">
        <v>2323</v>
      </c>
      <c r="E407" t="s">
        <v>2324</v>
      </c>
      <c r="F407" t="s">
        <v>2325</v>
      </c>
      <c r="G407" t="s">
        <v>2326</v>
      </c>
      <c r="H407" t="s">
        <v>2327</v>
      </c>
      <c r="I407" t="s">
        <v>2328</v>
      </c>
    </row>
    <row r="408" spans="2:9" x14ac:dyDescent="0.3">
      <c r="B408" s="167" t="s">
        <v>2329</v>
      </c>
      <c r="C408" s="167" t="s">
        <v>2329</v>
      </c>
      <c r="D408" t="s">
        <v>2330</v>
      </c>
      <c r="E408" t="s">
        <v>2331</v>
      </c>
      <c r="F408" t="s">
        <v>2332</v>
      </c>
      <c r="G408" t="s">
        <v>2333</v>
      </c>
      <c r="H408" t="s">
        <v>2334</v>
      </c>
      <c r="I408" t="s">
        <v>2335</v>
      </c>
    </row>
    <row r="409" spans="2:9" x14ac:dyDescent="0.3">
      <c r="B409" s="167" t="s">
        <v>2336</v>
      </c>
      <c r="C409" s="167" t="s">
        <v>2336</v>
      </c>
      <c r="D409" t="s">
        <v>1520</v>
      </c>
      <c r="E409" t="s">
        <v>2337</v>
      </c>
      <c r="F409" t="s">
        <v>2338</v>
      </c>
      <c r="G409" t="s">
        <v>2339</v>
      </c>
      <c r="H409" t="s">
        <v>2340</v>
      </c>
      <c r="I409" t="s">
        <v>2341</v>
      </c>
    </row>
    <row r="410" spans="2:9" x14ac:dyDescent="0.3">
      <c r="B410" s="167" t="s">
        <v>1539</v>
      </c>
      <c r="C410" s="167" t="s">
        <v>1539</v>
      </c>
      <c r="D410" t="s">
        <v>1539</v>
      </c>
      <c r="E410" t="s">
        <v>1540</v>
      </c>
      <c r="F410" t="s">
        <v>1539</v>
      </c>
      <c r="G410" t="s">
        <v>1539</v>
      </c>
      <c r="H410" t="s">
        <v>1539</v>
      </c>
      <c r="I410" t="s">
        <v>1541</v>
      </c>
    </row>
    <row r="411" spans="2:9" x14ac:dyDescent="0.3">
      <c r="B411" s="167" t="s">
        <v>1542</v>
      </c>
      <c r="C411" s="167" t="s">
        <v>1542</v>
      </c>
      <c r="D411" t="s">
        <v>1542</v>
      </c>
      <c r="E411" t="s">
        <v>1543</v>
      </c>
      <c r="F411" t="s">
        <v>1544</v>
      </c>
      <c r="G411" t="s">
        <v>1545</v>
      </c>
      <c r="H411" t="s">
        <v>1546</v>
      </c>
      <c r="I411" t="s">
        <v>1547</v>
      </c>
    </row>
    <row r="412" spans="2:9" x14ac:dyDescent="0.3">
      <c r="B412" s="167" t="s">
        <v>1548</v>
      </c>
      <c r="C412" s="167" t="s">
        <v>1548</v>
      </c>
      <c r="D412" t="s">
        <v>1548</v>
      </c>
      <c r="E412" t="s">
        <v>1549</v>
      </c>
      <c r="F412" t="s">
        <v>1550</v>
      </c>
      <c r="G412" t="s">
        <v>1551</v>
      </c>
      <c r="H412" t="s">
        <v>1552</v>
      </c>
      <c r="I412" t="s">
        <v>1553</v>
      </c>
    </row>
    <row r="413" spans="2:9" x14ac:dyDescent="0.3">
      <c r="B413" s="167" t="s">
        <v>1554</v>
      </c>
      <c r="C413" s="167" t="s">
        <v>1554</v>
      </c>
      <c r="D413" t="s">
        <v>1554</v>
      </c>
      <c r="E413" t="s">
        <v>1555</v>
      </c>
      <c r="F413" t="s">
        <v>1554</v>
      </c>
      <c r="G413" t="s">
        <v>1554</v>
      </c>
      <c r="H413" t="s">
        <v>1554</v>
      </c>
      <c r="I413" t="s">
        <v>1556</v>
      </c>
    </row>
    <row r="414" spans="2:9" x14ac:dyDescent="0.3">
      <c r="B414" s="171" t="s">
        <v>2342</v>
      </c>
      <c r="C414" s="171" t="s">
        <v>2343</v>
      </c>
      <c r="D414" t="s">
        <v>2344</v>
      </c>
      <c r="E414" t="s">
        <v>2345</v>
      </c>
      <c r="F414" t="s">
        <v>2346</v>
      </c>
      <c r="G414" t="s">
        <v>2347</v>
      </c>
      <c r="H414" t="s">
        <v>2348</v>
      </c>
      <c r="I414" t="s">
        <v>2349</v>
      </c>
    </row>
    <row r="415" spans="2:9" x14ac:dyDescent="0.3">
      <c r="B415" s="171" t="s">
        <v>2350</v>
      </c>
      <c r="C415" s="171" t="s">
        <v>2351</v>
      </c>
      <c r="D415" t="s">
        <v>2352</v>
      </c>
      <c r="E415" t="s">
        <v>2353</v>
      </c>
      <c r="F415" t="s">
        <v>2354</v>
      </c>
      <c r="G415" t="s">
        <v>2355</v>
      </c>
      <c r="H415" t="s">
        <v>2356</v>
      </c>
      <c r="I415" t="s">
        <v>2357</v>
      </c>
    </row>
    <row r="416" spans="2:9" x14ac:dyDescent="0.3">
      <c r="B416" s="171" t="s">
        <v>29</v>
      </c>
      <c r="C416" s="171" t="s">
        <v>1413</v>
      </c>
      <c r="D416" t="s">
        <v>1414</v>
      </c>
      <c r="E416" t="s">
        <v>1415</v>
      </c>
      <c r="F416" t="s">
        <v>1416</v>
      </c>
      <c r="G416" t="s">
        <v>1417</v>
      </c>
      <c r="H416" t="s">
        <v>1418</v>
      </c>
      <c r="I416" t="s">
        <v>1419</v>
      </c>
    </row>
    <row r="417" spans="2:9" x14ac:dyDescent="0.3">
      <c r="B417" s="171" t="s">
        <v>1877</v>
      </c>
      <c r="C417" s="171" t="s">
        <v>1877</v>
      </c>
      <c r="D417" t="s">
        <v>2358</v>
      </c>
      <c r="E417" t="s">
        <v>2359</v>
      </c>
      <c r="F417" t="s">
        <v>1877</v>
      </c>
      <c r="G417" t="s">
        <v>2360</v>
      </c>
      <c r="H417" t="s">
        <v>2361</v>
      </c>
      <c r="I417" t="s">
        <v>1526</v>
      </c>
    </row>
    <row r="418" spans="2:9" x14ac:dyDescent="0.3">
      <c r="B418" s="171" t="s">
        <v>1499</v>
      </c>
      <c r="C418" s="171" t="s">
        <v>2362</v>
      </c>
      <c r="D418" t="s">
        <v>1495</v>
      </c>
      <c r="E418" t="s">
        <v>1496</v>
      </c>
      <c r="F418" t="s">
        <v>1497</v>
      </c>
      <c r="G418" t="s">
        <v>1498</v>
      </c>
      <c r="H418" t="s">
        <v>1499</v>
      </c>
      <c r="I418" t="s">
        <v>1500</v>
      </c>
    </row>
    <row r="419" spans="2:9" x14ac:dyDescent="0.3">
      <c r="B419" s="171" t="s">
        <v>2363</v>
      </c>
      <c r="C419" s="171" t="s">
        <v>2364</v>
      </c>
      <c r="D419" t="s">
        <v>2365</v>
      </c>
      <c r="E419" t="s">
        <v>2366</v>
      </c>
      <c r="F419" t="s">
        <v>2367</v>
      </c>
      <c r="G419" t="s">
        <v>2368</v>
      </c>
      <c r="H419" t="s">
        <v>2369</v>
      </c>
      <c r="I419" t="s">
        <v>2370</v>
      </c>
    </row>
    <row r="420" spans="2:9" x14ac:dyDescent="0.3">
      <c r="B420" s="164" t="s">
        <v>2371</v>
      </c>
      <c r="C420" s="164" t="s">
        <v>2372</v>
      </c>
      <c r="D420" t="s">
        <v>2373</v>
      </c>
      <c r="E420" t="s">
        <v>2374</v>
      </c>
      <c r="F420" t="s">
        <v>2375</v>
      </c>
      <c r="G420" t="s">
        <v>2376</v>
      </c>
      <c r="H420" t="s">
        <v>2377</v>
      </c>
      <c r="I420" t="s">
        <v>2378</v>
      </c>
    </row>
    <row r="421" spans="2:9" x14ac:dyDescent="0.3">
      <c r="B421" s="168" t="s">
        <v>2379</v>
      </c>
      <c r="C421" s="168" t="s">
        <v>2380</v>
      </c>
      <c r="D421" t="s">
        <v>2381</v>
      </c>
      <c r="E421" t="s">
        <v>2382</v>
      </c>
      <c r="F421" t="s">
        <v>2383</v>
      </c>
      <c r="G421" t="s">
        <v>2384</v>
      </c>
      <c r="H421" t="s">
        <v>2385</v>
      </c>
      <c r="I421" t="s">
        <v>2386</v>
      </c>
    </row>
    <row r="422" spans="2:9" x14ac:dyDescent="0.3">
      <c r="B422" s="169" t="s">
        <v>2387</v>
      </c>
      <c r="C422" s="169" t="s">
        <v>2387</v>
      </c>
      <c r="D422" t="s">
        <v>2388</v>
      </c>
      <c r="E422" t="s">
        <v>2387</v>
      </c>
      <c r="F422" t="s">
        <v>2387</v>
      </c>
      <c r="G422" t="s">
        <v>2387</v>
      </c>
      <c r="H422" t="s">
        <v>2387</v>
      </c>
      <c r="I422" t="s">
        <v>2387</v>
      </c>
    </row>
    <row r="423" spans="2:9" x14ac:dyDescent="0.3">
      <c r="B423" s="169" t="s">
        <v>2389</v>
      </c>
      <c r="C423" s="169" t="s">
        <v>2389</v>
      </c>
      <c r="D423" t="s">
        <v>2390</v>
      </c>
      <c r="E423" t="s">
        <v>2389</v>
      </c>
      <c r="F423" t="s">
        <v>2391</v>
      </c>
      <c r="G423" t="s">
        <v>2389</v>
      </c>
      <c r="H423" t="s">
        <v>2389</v>
      </c>
      <c r="I423" t="s">
        <v>2389</v>
      </c>
    </row>
    <row r="424" spans="2:9" x14ac:dyDescent="0.3">
      <c r="B424" s="169" t="s">
        <v>2392</v>
      </c>
      <c r="C424" s="169" t="s">
        <v>2392</v>
      </c>
      <c r="D424" t="s">
        <v>2393</v>
      </c>
      <c r="E424" t="s">
        <v>2392</v>
      </c>
      <c r="F424" t="s">
        <v>2394</v>
      </c>
      <c r="G424" t="s">
        <v>2392</v>
      </c>
      <c r="H424" t="s">
        <v>2392</v>
      </c>
      <c r="I424" t="s">
        <v>2392</v>
      </c>
    </row>
    <row r="425" spans="2:9" x14ac:dyDescent="0.3">
      <c r="B425" s="169" t="s">
        <v>2395</v>
      </c>
      <c r="C425" s="169" t="s">
        <v>2395</v>
      </c>
      <c r="D425" t="s">
        <v>2396</v>
      </c>
      <c r="E425" t="s">
        <v>2395</v>
      </c>
      <c r="F425" t="s">
        <v>2397</v>
      </c>
      <c r="G425" t="s">
        <v>2395</v>
      </c>
      <c r="H425" t="s">
        <v>2395</v>
      </c>
      <c r="I425" t="s">
        <v>2395</v>
      </c>
    </row>
    <row r="426" spans="2:9" x14ac:dyDescent="0.3">
      <c r="B426" s="169" t="s">
        <v>2398</v>
      </c>
      <c r="C426" s="169" t="s">
        <v>2398</v>
      </c>
      <c r="D426" t="s">
        <v>2399</v>
      </c>
      <c r="E426" t="s">
        <v>2398</v>
      </c>
      <c r="F426" t="s">
        <v>2400</v>
      </c>
      <c r="G426" t="s">
        <v>2398</v>
      </c>
      <c r="H426" t="s">
        <v>2398</v>
      </c>
      <c r="I426" t="s">
        <v>2398</v>
      </c>
    </row>
    <row r="427" spans="2:9" x14ac:dyDescent="0.3">
      <c r="B427" s="68" t="s">
        <v>2401</v>
      </c>
      <c r="C427" s="68" t="s">
        <v>2402</v>
      </c>
      <c r="D427" t="s">
        <v>2403</v>
      </c>
      <c r="E427" t="s">
        <v>2404</v>
      </c>
      <c r="F427" t="s">
        <v>2405</v>
      </c>
      <c r="G427" t="s">
        <v>2406</v>
      </c>
      <c r="H427" t="s">
        <v>2407</v>
      </c>
      <c r="I427" t="s">
        <v>2408</v>
      </c>
    </row>
    <row r="428" spans="2:9" x14ac:dyDescent="0.3">
      <c r="B428" t="s">
        <v>2409</v>
      </c>
      <c r="C428" t="s">
        <v>2410</v>
      </c>
      <c r="D428" t="s">
        <v>2411</v>
      </c>
      <c r="E428" t="s">
        <v>2412</v>
      </c>
      <c r="F428" t="s">
        <v>2413</v>
      </c>
      <c r="G428" t="s">
        <v>2414</v>
      </c>
      <c r="H428" t="s">
        <v>2415</v>
      </c>
      <c r="I428" t="s">
        <v>2416</v>
      </c>
    </row>
    <row r="429" spans="2:9" x14ac:dyDescent="0.3">
      <c r="B429" t="s">
        <v>2417</v>
      </c>
      <c r="C429" t="s">
        <v>2418</v>
      </c>
      <c r="D429" t="s">
        <v>2419</v>
      </c>
      <c r="E429" t="s">
        <v>2420</v>
      </c>
      <c r="F429" t="s">
        <v>2421</v>
      </c>
      <c r="G429" t="s">
        <v>2422</v>
      </c>
      <c r="H429" t="s">
        <v>2423</v>
      </c>
      <c r="I429" t="s">
        <v>2424</v>
      </c>
    </row>
    <row r="430" spans="2:9" x14ac:dyDescent="0.3">
      <c r="B430" t="s">
        <v>2425</v>
      </c>
      <c r="C430" t="s">
        <v>2426</v>
      </c>
      <c r="D430" t="s">
        <v>2427</v>
      </c>
      <c r="E430" t="s">
        <v>2428</v>
      </c>
      <c r="F430" t="s">
        <v>2429</v>
      </c>
      <c r="G430" t="s">
        <v>2430</v>
      </c>
      <c r="H430" t="s">
        <v>2431</v>
      </c>
      <c r="I430" t="s">
        <v>2432</v>
      </c>
    </row>
    <row r="431" spans="2:9" x14ac:dyDescent="0.3">
      <c r="B431" t="s">
        <v>2433</v>
      </c>
      <c r="C431" t="s">
        <v>2434</v>
      </c>
      <c r="D431" t="s">
        <v>2435</v>
      </c>
      <c r="E431" t="s">
        <v>2436</v>
      </c>
      <c r="F431" t="s">
        <v>2437</v>
      </c>
      <c r="G431" t="s">
        <v>2438</v>
      </c>
      <c r="H431" t="s">
        <v>2439</v>
      </c>
      <c r="I431" t="s">
        <v>2440</v>
      </c>
    </row>
    <row r="432" spans="2:9" x14ac:dyDescent="0.3">
      <c r="B432" t="s">
        <v>2441</v>
      </c>
      <c r="C432" t="s">
        <v>2442</v>
      </c>
      <c r="D432" t="s">
        <v>2443</v>
      </c>
      <c r="E432" t="s">
        <v>2444</v>
      </c>
      <c r="F432" t="s">
        <v>2445</v>
      </c>
      <c r="G432" t="s">
        <v>2446</v>
      </c>
      <c r="H432" t="s">
        <v>2447</v>
      </c>
      <c r="I432" t="s">
        <v>2448</v>
      </c>
    </row>
    <row r="433" spans="2:9" x14ac:dyDescent="0.3">
      <c r="B433" t="s">
        <v>2449</v>
      </c>
      <c r="C433" t="s">
        <v>2449</v>
      </c>
      <c r="D433" t="s">
        <v>2450</v>
      </c>
      <c r="E433" t="s">
        <v>2451</v>
      </c>
      <c r="F433" t="s">
        <v>2452</v>
      </c>
      <c r="G433" t="s">
        <v>2453</v>
      </c>
      <c r="H433" t="s">
        <v>2454</v>
      </c>
      <c r="I433" t="s">
        <v>2455</v>
      </c>
    </row>
    <row r="434" spans="2:9" x14ac:dyDescent="0.3">
      <c r="B434" t="s">
        <v>2456</v>
      </c>
      <c r="C434" t="s">
        <v>2457</v>
      </c>
      <c r="D434" t="s">
        <v>2458</v>
      </c>
      <c r="E434" t="s">
        <v>2459</v>
      </c>
      <c r="F434" t="s">
        <v>2460</v>
      </c>
      <c r="G434" t="s">
        <v>2461</v>
      </c>
      <c r="H434" t="s">
        <v>2457</v>
      </c>
      <c r="I434" t="s">
        <v>2457</v>
      </c>
    </row>
  </sheetData>
  <sheetProtection algorithmName="SHA-512" hashValue="9GJaTQP40+bhcdBmy8gCcVF8j68kcqnhXGLdTlH+sANsf0y1Y80aSjKtp6W69NtRFApC6NgQeZM5DFHLm49fvA==" saltValue="EaLDXLAot6NLbN12qHK/tg==" spinCount="100000" sheet="1" objects="1" scenarios="1"/>
  <phoneticPr fontId="19" type="noConversion"/>
  <hyperlinks>
    <hyperlink ref="A1" location="Language!A2" display="UPP" xr:uid="{56EE6DCD-80EE-4073-9F84-D19C6D56A173}"/>
  </hyperlink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F94B9-6A57-4C86-83A8-05FB75AE42CD}">
  <sheetPr codeName="Sheet4"/>
  <dimension ref="A1:V222"/>
  <sheetViews>
    <sheetView zoomScale="90" zoomScaleNormal="90" workbookViewId="0">
      <pane ySplit="1" topLeftCell="A170" activePane="bottomLeft" state="frozen"/>
      <selection activeCell="K710" sqref="K710"/>
      <selection pane="bottomLeft" activeCell="D186" sqref="D186"/>
    </sheetView>
  </sheetViews>
  <sheetFormatPr defaultRowHeight="15.6" x14ac:dyDescent="0.3"/>
  <cols>
    <col min="1" max="1" width="33.21875" bestFit="1" customWidth="1"/>
    <col min="2" max="2" width="15.77734375" customWidth="1"/>
    <col min="3" max="3" width="10.77734375" style="8" bestFit="1" customWidth="1"/>
    <col min="4" max="4" width="10.88671875" style="244" customWidth="1"/>
    <col min="5" max="5" width="10.21875" style="2" customWidth="1"/>
    <col min="6" max="6" width="10.21875" style="98" customWidth="1"/>
    <col min="7" max="7" width="22.5546875" style="15" customWidth="1"/>
    <col min="8" max="8" width="10.6640625" customWidth="1"/>
    <col min="9" max="9" width="13.21875" bestFit="1" customWidth="1"/>
    <col min="11" max="11" width="29.33203125" customWidth="1"/>
    <col min="12" max="19" width="12.5546875" bestFit="1" customWidth="1"/>
  </cols>
  <sheetData>
    <row r="1" spans="1:14" x14ac:dyDescent="0.3">
      <c r="A1" t="s">
        <v>2462</v>
      </c>
      <c r="B1" s="7" t="s">
        <v>2463</v>
      </c>
      <c r="C1" s="163"/>
      <c r="D1" s="242" t="s">
        <v>2464</v>
      </c>
      <c r="E1" s="23" t="s">
        <v>2465</v>
      </c>
      <c r="F1" s="90" t="s">
        <v>2466</v>
      </c>
      <c r="H1" s="38"/>
      <c r="I1" s="297">
        <f>B10+B25+B58+B65+B87+B94+B96+B103+B119+B129+B145+B152+B154+B157+B180+B181+B182+B187</f>
        <v>192</v>
      </c>
      <c r="J1" s="38"/>
      <c r="K1" s="38"/>
      <c r="L1" s="38"/>
      <c r="M1" s="38"/>
      <c r="N1" s="38"/>
    </row>
    <row r="2" spans="1:14" x14ac:dyDescent="0.3">
      <c r="A2" s="49" t="s">
        <v>2467</v>
      </c>
      <c r="B2" s="50"/>
      <c r="C2" s="72"/>
      <c r="D2" s="287"/>
      <c r="E2" s="51"/>
      <c r="F2" s="91">
        <v>2</v>
      </c>
      <c r="H2">
        <v>2</v>
      </c>
      <c r="I2" s="104"/>
      <c r="J2" s="104"/>
      <c r="K2" s="104"/>
      <c r="L2" s="104"/>
      <c r="M2" s="104"/>
      <c r="N2" s="104"/>
    </row>
    <row r="3" spans="1:14" x14ac:dyDescent="0.3">
      <c r="A3" s="173" t="s">
        <v>330</v>
      </c>
      <c r="B3" s="1">
        <v>0</v>
      </c>
      <c r="C3" s="174"/>
      <c r="D3" s="317">
        <f>VLOOKUP(E3,'Prices DE'!A:G,6,FALSE)</f>
        <v>6300</v>
      </c>
      <c r="E3" s="312" t="s">
        <v>2468</v>
      </c>
      <c r="F3" s="92"/>
      <c r="G3" s="55" t="str" cm="1">
        <f t="array" ref="G3">_xlfn.SWITCH(F2,1,(A3),2,(""),3,(A6),4,(A4),5,(0),6,(A8),7,(A9),8,(0),9,(" "),)</f>
        <v/>
      </c>
      <c r="H3" s="54" t="s">
        <v>2469</v>
      </c>
      <c r="I3" s="1"/>
      <c r="J3" s="1"/>
      <c r="K3" s="1"/>
      <c r="L3" s="1"/>
      <c r="M3" s="1"/>
      <c r="N3" s="1"/>
    </row>
    <row r="4" spans="1:14" x14ac:dyDescent="0.3">
      <c r="A4" s="173"/>
      <c r="B4" s="1"/>
      <c r="C4" s="174"/>
      <c r="F4" s="93"/>
      <c r="G4" s="302">
        <v>0</v>
      </c>
      <c r="J4" s="48"/>
      <c r="K4" s="48"/>
      <c r="L4" s="48"/>
      <c r="M4" s="48"/>
      <c r="N4" s="48"/>
    </row>
    <row r="5" spans="1:14" x14ac:dyDescent="0.3">
      <c r="A5" s="173">
        <v>350</v>
      </c>
      <c r="B5" s="1"/>
      <c r="C5" s="174"/>
      <c r="F5" s="93"/>
      <c r="G5" s="302" cm="1">
        <f t="array" ref="G5">_xlfn.SWITCH(F2,1,(B3),2,(B5),3,(B6),4,(B4),5,(B4),6,(B8),7,(B9),8,(0),9,(0),)</f>
        <v>0</v>
      </c>
      <c r="H5" t="s">
        <v>2470</v>
      </c>
      <c r="J5" s="48"/>
      <c r="K5" s="48"/>
      <c r="L5" s="48"/>
      <c r="M5" s="48"/>
      <c r="N5" s="48"/>
    </row>
    <row r="6" spans="1:14" x14ac:dyDescent="0.3">
      <c r="A6" s="173" t="s">
        <v>2471</v>
      </c>
      <c r="B6" s="1"/>
      <c r="C6" s="174"/>
      <c r="F6" s="93"/>
      <c r="G6" s="43"/>
      <c r="J6" s="48"/>
      <c r="K6" s="48"/>
      <c r="L6" s="48"/>
      <c r="M6" s="48"/>
      <c r="N6" s="48"/>
    </row>
    <row r="7" spans="1:14" x14ac:dyDescent="0.3">
      <c r="A7" s="173"/>
      <c r="B7" s="1"/>
      <c r="C7" s="174"/>
      <c r="F7" s="93"/>
      <c r="G7" s="302" cm="1">
        <f t="array" ref="G7">_xlfn.SWITCH(F2,1,(D3),2,(C5),3,(C6),4,(C4),5,(0),6,(C8),7,(C9),8,(0),9,(" "),)</f>
        <v>0</v>
      </c>
      <c r="H7" t="s">
        <v>2472</v>
      </c>
      <c r="J7" s="48"/>
      <c r="K7" s="48"/>
      <c r="L7" s="48"/>
      <c r="M7" s="48"/>
      <c r="N7" s="48"/>
    </row>
    <row r="8" spans="1:14" x14ac:dyDescent="0.3">
      <c r="A8" s="173"/>
      <c r="B8" s="1"/>
      <c r="C8" s="174"/>
      <c r="F8" s="93"/>
      <c r="G8" s="43"/>
      <c r="I8" s="349" t="str">
        <f>A5&amp;I25&amp;I63&amp;A6</f>
        <v>35004G</v>
      </c>
      <c r="J8" s="48" t="s">
        <v>1963</v>
      </c>
      <c r="K8" s="48"/>
      <c r="L8" s="48"/>
      <c r="M8" s="48"/>
      <c r="N8" s="48"/>
    </row>
    <row r="9" spans="1:14" x14ac:dyDescent="0.3">
      <c r="A9" s="173"/>
      <c r="B9" s="1"/>
      <c r="C9" s="174"/>
      <c r="F9" s="93"/>
      <c r="G9" s="302" t="str" cm="1">
        <f t="array" ref="G9">_xlfn.SWITCH(F2,1,(E3),2,(""),3,(E6),4,(E4),5,(""),6,(E8),7,(E9),8,(""),9,(" "),)</f>
        <v/>
      </c>
      <c r="H9" t="s">
        <v>2465</v>
      </c>
      <c r="I9" s="48" t="str">
        <f>I8</f>
        <v>35004G</v>
      </c>
      <c r="J9" s="48"/>
      <c r="K9" s="48"/>
      <c r="L9" s="48"/>
      <c r="M9" s="48"/>
      <c r="N9" s="48"/>
    </row>
    <row r="10" spans="1:14" x14ac:dyDescent="0.3">
      <c r="A10" s="173"/>
      <c r="B10" s="46">
        <f>B3</f>
        <v>0</v>
      </c>
      <c r="C10" s="47"/>
      <c r="D10" s="243">
        <f>G7</f>
        <v>0</v>
      </c>
      <c r="E10" s="39" t="str">
        <f>G9</f>
        <v/>
      </c>
      <c r="F10" s="93"/>
    </row>
    <row r="11" spans="1:14" x14ac:dyDescent="0.3">
      <c r="A11" s="175" t="s">
        <v>2473</v>
      </c>
      <c r="B11" s="155"/>
      <c r="C11" s="17"/>
      <c r="D11" s="288"/>
      <c r="E11" s="145"/>
      <c r="F11" s="148">
        <v>0</v>
      </c>
      <c r="G11" s="158" t="s">
        <v>2474</v>
      </c>
      <c r="H11" s="295" t="s">
        <v>2464</v>
      </c>
    </row>
    <row r="12" spans="1:14" x14ac:dyDescent="0.3">
      <c r="A12" s="145" t="s">
        <v>1979</v>
      </c>
      <c r="B12" s="176">
        <v>0</v>
      </c>
      <c r="C12" s="177"/>
      <c r="D12" s="288"/>
      <c r="E12" s="178">
        <v>9930011</v>
      </c>
      <c r="F12" s="147"/>
      <c r="G12" s="159" cm="1">
        <f t="array" ref="G12">_xlfn.SWITCH(F11,1,(A12),2,(A13),3,("no colour"),4,(E15),5,(0),6,(0),7,(0),8,0,)</f>
        <v>0</v>
      </c>
      <c r="H12" s="295" t="s">
        <v>2475</v>
      </c>
    </row>
    <row r="13" spans="1:14" x14ac:dyDescent="0.3">
      <c r="A13" s="145" t="s">
        <v>2476</v>
      </c>
      <c r="B13" s="176">
        <v>0</v>
      </c>
      <c r="C13" s="177"/>
      <c r="D13" s="288"/>
      <c r="E13" s="178">
        <v>9930002</v>
      </c>
      <c r="F13" s="160"/>
      <c r="G13" s="161" cm="1">
        <f t="array" ref="G13">_xlfn.SWITCH(F11,1,(0),2,(0),3,(0),4,(C14),5,(0),6,(0),7,(0),8,0,)</f>
        <v>0</v>
      </c>
      <c r="H13" s="295" t="s">
        <v>2471</v>
      </c>
    </row>
    <row r="14" spans="1:14" x14ac:dyDescent="0.3">
      <c r="A14" s="145" t="s">
        <v>1985</v>
      </c>
      <c r="B14" s="176">
        <v>0</v>
      </c>
      <c r="C14" s="17"/>
      <c r="D14" s="288"/>
      <c r="E14" s="145" t="e">
        <f>'[1]X3 model'!#REF!</f>
        <v>#REF!</v>
      </c>
      <c r="F14" s="160"/>
      <c r="G14" s="159" cm="1">
        <f t="array" ref="G14">_xlfn.SWITCH(F11,1,(H12),2,(H13),3,(" "),4,(H11),5,(0),6,(0),7,(0),8,0,)</f>
        <v>0</v>
      </c>
      <c r="H14" s="155"/>
    </row>
    <row r="15" spans="1:14" x14ac:dyDescent="0.3">
      <c r="A15" s="145"/>
      <c r="B15" s="150">
        <v>0</v>
      </c>
      <c r="C15" s="179"/>
      <c r="D15" s="288"/>
      <c r="E15" s="152">
        <f>G15</f>
        <v>0</v>
      </c>
      <c r="F15" s="160"/>
      <c r="G15" s="159" cm="1">
        <f t="array" ref="G15">_xlfn.SWITCH(F11,1,(E12),2,(E13),3,(""),4,(E14),5,(0),6,(0),7,(0),8,0,)</f>
        <v>0</v>
      </c>
      <c r="H15" s="155"/>
    </row>
    <row r="16" spans="1:14" x14ac:dyDescent="0.3">
      <c r="A16" s="49" t="s">
        <v>2477</v>
      </c>
      <c r="B16" s="21"/>
      <c r="C16" s="74"/>
      <c r="D16" s="287"/>
      <c r="E16" s="51"/>
      <c r="F16" s="91">
        <v>6</v>
      </c>
      <c r="G16" s="41"/>
      <c r="J16" s="45"/>
    </row>
    <row r="17" spans="1:9" x14ac:dyDescent="0.3">
      <c r="A17" s="2"/>
      <c r="F17" s="93"/>
      <c r="G17" s="41"/>
    </row>
    <row r="18" spans="1:9" x14ac:dyDescent="0.3">
      <c r="A18" s="2"/>
      <c r="F18" s="93"/>
      <c r="G18" s="41"/>
    </row>
    <row r="19" spans="1:9" x14ac:dyDescent="0.3">
      <c r="A19" s="2">
        <v>33</v>
      </c>
      <c r="B19" s="48">
        <v>1106</v>
      </c>
      <c r="F19" s="93"/>
      <c r="G19" s="42"/>
    </row>
    <row r="20" spans="1:9" x14ac:dyDescent="0.3">
      <c r="A20" s="2">
        <v>36</v>
      </c>
      <c r="B20" s="48">
        <v>1156</v>
      </c>
      <c r="F20" s="93"/>
      <c r="G20" s="42"/>
    </row>
    <row r="21" spans="1:9" x14ac:dyDescent="0.3">
      <c r="A21" s="2">
        <v>39</v>
      </c>
      <c r="B21" s="48">
        <v>1206</v>
      </c>
      <c r="E21" s="5"/>
      <c r="F21" s="93"/>
      <c r="G21" s="303" t="str" cm="1">
        <f t="array" ref="G21">_xlfn.SWITCH(F16,1,(B19),2,(B20),3,(B22),4,(B23),5,(B21),6,("0"),7,(""),8,(""),9,(" "),)</f>
        <v>0</v>
      </c>
      <c r="H21" s="89" t="s">
        <v>2478</v>
      </c>
    </row>
    <row r="22" spans="1:9" x14ac:dyDescent="0.3">
      <c r="A22" s="2">
        <v>42</v>
      </c>
      <c r="B22" s="48">
        <v>1256</v>
      </c>
      <c r="E22" s="5"/>
      <c r="F22" s="93"/>
      <c r="G22" s="42"/>
    </row>
    <row r="23" spans="1:9" x14ac:dyDescent="0.3">
      <c r="A23" s="2">
        <v>45</v>
      </c>
      <c r="B23" s="48">
        <v>1306</v>
      </c>
      <c r="E23" s="5"/>
      <c r="F23" s="93"/>
      <c r="G23" s="42"/>
    </row>
    <row r="24" spans="1:9" x14ac:dyDescent="0.3">
      <c r="A24" s="2"/>
      <c r="E24" s="2">
        <v>36</v>
      </c>
      <c r="F24" s="93"/>
      <c r="G24" s="99" t="str" cm="1">
        <f t="array" ref="G24">_xlfn.SWITCH(F16,1,(A19),2,(A20),3,(A22),4,(A23),5,(A21),6,(""),7,(""),8,(""),9,(" "),)</f>
        <v/>
      </c>
      <c r="H24" s="81" t="s">
        <v>2479</v>
      </c>
    </row>
    <row r="25" spans="1:9" x14ac:dyDescent="0.3">
      <c r="A25" s="2"/>
      <c r="B25" s="47" t="str">
        <f>G21</f>
        <v>0</v>
      </c>
      <c r="E25" s="40" t="str">
        <f>G24</f>
        <v/>
      </c>
      <c r="F25" s="93"/>
      <c r="G25" s="42"/>
      <c r="I25" s="349" t="str">
        <f>E25</f>
        <v/>
      </c>
    </row>
    <row r="26" spans="1:9" x14ac:dyDescent="0.3">
      <c r="A26" s="111" t="s">
        <v>2480</v>
      </c>
      <c r="B26" s="112"/>
      <c r="C26" s="113"/>
      <c r="D26" s="289"/>
      <c r="E26" s="114"/>
      <c r="F26" s="91">
        <v>0</v>
      </c>
      <c r="G26" s="42"/>
    </row>
    <row r="27" spans="1:9" x14ac:dyDescent="0.3">
      <c r="A27" s="115">
        <v>35</v>
      </c>
      <c r="B27" s="116">
        <v>200</v>
      </c>
      <c r="C27" s="117"/>
      <c r="D27" s="290"/>
      <c r="E27" s="115"/>
      <c r="F27" s="93"/>
      <c r="G27" s="121" cm="1">
        <f t="array" ref="G27">_xlfn.SWITCH(F26,1,("no seat depth"),2,(A27),3,(A28),4,(A29),5,(A30),6,("33-50 cm"),7,("27-33 cm"),8,(""),)</f>
        <v>0</v>
      </c>
      <c r="H27" s="122" t="s">
        <v>2474</v>
      </c>
      <c r="I27" s="118"/>
    </row>
    <row r="28" spans="1:9" x14ac:dyDescent="0.3">
      <c r="A28" s="115" t="s">
        <v>2481</v>
      </c>
      <c r="B28" s="116">
        <v>215</v>
      </c>
      <c r="C28" s="117"/>
      <c r="D28" s="290"/>
      <c r="E28" s="115"/>
      <c r="F28" s="93"/>
      <c r="G28" s="121" cm="1">
        <f t="array" ref="G28">_xlfn.SWITCH(F26,1,(0),2,(B27),3,(B28),4,(B29),5,(B30),6,("33-50 cm"),7,("27-33 cm"),8,(""),)</f>
        <v>0</v>
      </c>
      <c r="H28" s="122" t="s">
        <v>2470</v>
      </c>
      <c r="I28" s="118"/>
    </row>
    <row r="29" spans="1:9" x14ac:dyDescent="0.3">
      <c r="A29" s="115">
        <v>40</v>
      </c>
      <c r="B29" s="116">
        <v>230</v>
      </c>
      <c r="C29" s="117"/>
      <c r="D29" s="290"/>
      <c r="E29" s="115"/>
      <c r="F29" s="93"/>
      <c r="G29" s="123"/>
      <c r="H29" s="118"/>
      <c r="I29" s="118"/>
    </row>
    <row r="30" spans="1:9" x14ac:dyDescent="0.3">
      <c r="A30" s="115" t="s">
        <v>2482</v>
      </c>
      <c r="B30" s="116">
        <v>245</v>
      </c>
      <c r="C30" s="117"/>
      <c r="D30" s="290"/>
      <c r="E30" s="115"/>
      <c r="F30" s="93"/>
      <c r="G30" s="121" t="str" cm="1">
        <f t="array" ref="G30">_xlfn.SWITCH(F2,1,("40 cm"),2,("35, 37.5 cm (seat width 50 cm ) 37.5 cm"),3,("35, 37.5 cm (seat width 50 cm ) 37.5 cm"),4,("35, 37.5, 40, 42.5 cm"),5,(""),6,("33-50 cm"),7,("27-33 cm"),8,(""),)</f>
        <v>35, 37.5 cm (seat width 50 cm ) 37.5 cm</v>
      </c>
      <c r="H30" s="122" t="s">
        <v>2483</v>
      </c>
      <c r="I30" s="118"/>
    </row>
    <row r="31" spans="1:9" x14ac:dyDescent="0.3">
      <c r="A31" s="115"/>
      <c r="B31" s="118"/>
      <c r="C31" s="117"/>
      <c r="D31" s="290"/>
      <c r="E31" s="115"/>
      <c r="F31" s="93"/>
      <c r="G31" s="123"/>
      <c r="H31" s="118"/>
      <c r="I31" s="118"/>
    </row>
    <row r="32" spans="1:9" x14ac:dyDescent="0.3">
      <c r="A32" s="115"/>
      <c r="B32" s="119">
        <v>0</v>
      </c>
      <c r="C32" s="120"/>
      <c r="D32" s="290"/>
      <c r="E32" s="115"/>
      <c r="F32" s="93"/>
      <c r="G32" s="121" cm="1">
        <f t="array" ref="G32">_xlfn.SWITCH(F26,1,(""),2,(A27),3,(A28),4,(A29),5,(A30),)</f>
        <v>0</v>
      </c>
      <c r="H32" s="118"/>
      <c r="I32" s="118"/>
    </row>
    <row r="33" spans="1:19" x14ac:dyDescent="0.3">
      <c r="A33" s="111" t="s">
        <v>2484</v>
      </c>
      <c r="B33" s="112"/>
      <c r="C33" s="113"/>
      <c r="D33" s="289"/>
      <c r="E33" s="124"/>
      <c r="F33" s="126">
        <v>1</v>
      </c>
      <c r="G33" s="118"/>
      <c r="H33" s="118"/>
      <c r="I33" s="118"/>
      <c r="J33" s="118"/>
      <c r="K33" s="118"/>
      <c r="L33" s="118"/>
      <c r="M33" s="118"/>
      <c r="N33" s="118"/>
      <c r="O33" s="118"/>
      <c r="P33" s="118"/>
      <c r="Q33" s="118"/>
      <c r="R33" s="118"/>
      <c r="S33" s="118"/>
    </row>
    <row r="34" spans="1:19" x14ac:dyDescent="0.3">
      <c r="A34" s="115" t="s">
        <v>427</v>
      </c>
      <c r="B34" s="116">
        <v>722</v>
      </c>
      <c r="C34" s="117"/>
      <c r="D34" s="290"/>
      <c r="E34" s="115" t="str">
        <f>523&amp;G24&amp;G49&amp;G35</f>
        <v>523 VER2</v>
      </c>
      <c r="F34" s="127"/>
      <c r="G34" s="125" t="str" cm="1">
        <f t="array" ref="G34">_xlfn.SWITCH(F33,1,(A40),2,(A35),3,(A36),4,(0),5,(Weights_X!A34),6,(A38),7,(A37),8,(A39),9,(A40),)</f>
        <v>Curved-tapered</v>
      </c>
      <c r="H34" s="122" t="s">
        <v>2474</v>
      </c>
      <c r="I34" s="128" t="s">
        <v>2485</v>
      </c>
      <c r="J34" s="118"/>
      <c r="K34" s="118"/>
      <c r="L34" s="118"/>
      <c r="M34" s="118"/>
      <c r="N34" s="118"/>
      <c r="O34" s="118"/>
      <c r="P34" s="118"/>
      <c r="Q34" s="118"/>
      <c r="R34" s="118"/>
      <c r="S34" s="118"/>
    </row>
    <row r="35" spans="1:19" x14ac:dyDescent="0.3">
      <c r="A35" s="115" t="s">
        <v>2002</v>
      </c>
      <c r="B35" s="116">
        <v>900</v>
      </c>
      <c r="C35" s="117"/>
      <c r="D35" s="290"/>
      <c r="E35" s="115" t="str">
        <f>525&amp;G24&amp;G49&amp;G35</f>
        <v>525 VER2</v>
      </c>
      <c r="F35" s="127"/>
      <c r="G35" s="118" t="s">
        <v>2486</v>
      </c>
      <c r="H35" s="118"/>
      <c r="I35" s="129" t="e" cm="1">
        <f t="array" ref="I35">_xlfn.XLOOKUP(E25,J39:M39,_xlfn.XLOOKUP(E58,I40:I42,J40:M42))</f>
        <v>#N/A</v>
      </c>
      <c r="J35" s="118"/>
      <c r="K35" s="118"/>
      <c r="L35" s="118"/>
      <c r="M35" s="118"/>
      <c r="N35" s="118"/>
      <c r="O35" s="118"/>
      <c r="P35" s="118"/>
      <c r="Q35" s="118"/>
      <c r="R35" s="118"/>
      <c r="S35" s="118"/>
    </row>
    <row r="36" spans="1:19" x14ac:dyDescent="0.3">
      <c r="A36" s="115" t="s">
        <v>2487</v>
      </c>
      <c r="B36" s="116">
        <v>950</v>
      </c>
      <c r="C36" s="117"/>
      <c r="D36" s="290"/>
      <c r="E36" s="115" t="str">
        <f>524&amp;G24&amp;G49&amp;G35</f>
        <v>524 VER2</v>
      </c>
      <c r="F36" s="127"/>
      <c r="G36" s="118"/>
      <c r="H36" s="118"/>
      <c r="I36" s="130" t="s">
        <v>2488</v>
      </c>
      <c r="J36" s="131"/>
      <c r="K36" s="232"/>
      <c r="L36" s="130" t="s">
        <v>2489</v>
      </c>
      <c r="M36" s="131"/>
      <c r="N36" s="130" t="s">
        <v>2489</v>
      </c>
      <c r="O36" s="131"/>
      <c r="P36" s="130"/>
      <c r="Q36" s="131"/>
      <c r="R36" s="131"/>
      <c r="S36" s="118"/>
    </row>
    <row r="37" spans="1:19" x14ac:dyDescent="0.3">
      <c r="A37" s="115" t="s">
        <v>2490</v>
      </c>
      <c r="B37" s="116">
        <v>700</v>
      </c>
      <c r="C37" s="117"/>
      <c r="D37" s="290"/>
      <c r="E37" s="115" t="str">
        <f>71105&amp;G24</f>
        <v>71105</v>
      </c>
      <c r="F37" s="127"/>
      <c r="G37" s="129" cm="1">
        <f t="array" ref="G37">_xlfn.SWITCH(F33,1,(B40),2,(B35),3,(B36),4,(0),5,(Weights_X!B34),6,(B38),7,(B37),8,(B39),9,B40)</f>
        <v>1000</v>
      </c>
      <c r="H37" s="132" t="s">
        <v>2470</v>
      </c>
      <c r="I37" s="133" t="s">
        <v>2026</v>
      </c>
      <c r="J37" s="134"/>
      <c r="K37" s="118"/>
      <c r="L37" s="135" t="s">
        <v>2026</v>
      </c>
      <c r="M37" s="134"/>
      <c r="N37" s="135" t="s">
        <v>2034</v>
      </c>
      <c r="O37" s="134"/>
      <c r="P37" s="135"/>
      <c r="Q37" s="134"/>
      <c r="R37" s="134"/>
      <c r="S37" s="118"/>
    </row>
    <row r="38" spans="1:19" x14ac:dyDescent="0.3">
      <c r="A38" s="115" t="s">
        <v>2026</v>
      </c>
      <c r="B38" s="116">
        <v>950</v>
      </c>
      <c r="C38" s="117"/>
      <c r="D38" s="290"/>
      <c r="E38" s="115" t="e">
        <f>7110&amp;I35&amp;G35</f>
        <v>#N/A</v>
      </c>
      <c r="F38" s="127"/>
      <c r="G38" s="118"/>
      <c r="H38" s="118"/>
      <c r="I38" s="136" cm="1">
        <f t="array" ref="I38">_xlfn.SWITCH(F16,1,("N/A"),2,("N/A"),3,("N/A"),4,(26),5,(32),6,(35),7,(29),8,("N/A"),9,(" "),)</f>
        <v>35</v>
      </c>
      <c r="J38" s="137"/>
      <c r="K38" s="140"/>
      <c r="L38" s="136" cm="1">
        <f t="array" ref="L38">_xlfn.SWITCH(F43,1,("N/A"),2,("N/A"),3,("N/A"),4,(I38),5,(27),6,(28),7,(29),8,("N/A"),9,(" "),)</f>
        <v>29</v>
      </c>
      <c r="M38" s="137"/>
      <c r="N38" s="136" cm="1">
        <f t="array" ref="N38">_xlfn.SWITCH(L43,1,("N/A"),2,("N/A"),3,("N/A"),4,(#REF!),5,(27),6,(28),7,(29),8,("N/A"),9,(" "),)</f>
        <v>0</v>
      </c>
      <c r="O38" s="137"/>
      <c r="P38" s="135"/>
      <c r="Q38" s="137"/>
      <c r="R38" s="134"/>
      <c r="S38" s="118"/>
    </row>
    <row r="39" spans="1:19" x14ac:dyDescent="0.3">
      <c r="A39" s="115" t="s">
        <v>2034</v>
      </c>
      <c r="B39" s="116">
        <v>925</v>
      </c>
      <c r="C39" s="117"/>
      <c r="D39" s="290"/>
      <c r="E39" s="115" t="e">
        <f>7110&amp;#REF!&amp;G35</f>
        <v>#REF!</v>
      </c>
      <c r="F39" s="127"/>
      <c r="G39" s="129" cm="1">
        <f t="array" ref="G39">_xlfn.SWITCH(F33,1,(C40),2,(C35),3,(C36),4,(0),5,(C34),6,(C38),7,(C37),8,(C39),9,(C40),)</f>
        <v>0</v>
      </c>
      <c r="H39" s="132" t="s">
        <v>2472</v>
      </c>
      <c r="I39" s="135"/>
      <c r="J39" s="128">
        <v>36</v>
      </c>
      <c r="K39" s="128"/>
      <c r="L39" s="128">
        <v>39</v>
      </c>
      <c r="M39" s="128">
        <v>42</v>
      </c>
      <c r="N39" s="128">
        <v>36</v>
      </c>
      <c r="O39" s="128">
        <v>39</v>
      </c>
      <c r="P39" s="138">
        <v>42</v>
      </c>
      <c r="Q39" s="128">
        <v>39</v>
      </c>
      <c r="R39" s="128">
        <v>42</v>
      </c>
      <c r="S39" s="138">
        <v>45</v>
      </c>
    </row>
    <row r="40" spans="1:19" x14ac:dyDescent="0.3">
      <c r="A40" s="115" t="s">
        <v>2491</v>
      </c>
      <c r="B40" s="116">
        <v>1000</v>
      </c>
      <c r="C40" s="117"/>
      <c r="D40" s="290"/>
      <c r="E40" s="115" t="e">
        <f>7110&amp;#REF!&amp;G35</f>
        <v>#REF!</v>
      </c>
      <c r="F40" s="127"/>
      <c r="G40" s="118"/>
      <c r="H40" s="118"/>
      <c r="I40" s="133">
        <v>30</v>
      </c>
      <c r="J40" s="118">
        <v>626</v>
      </c>
      <c r="K40" s="118"/>
      <c r="L40" s="118">
        <v>629</v>
      </c>
      <c r="M40" s="118">
        <v>632</v>
      </c>
      <c r="N40" s="118">
        <v>603</v>
      </c>
      <c r="O40" s="118">
        <v>607</v>
      </c>
      <c r="P40" s="134">
        <v>611</v>
      </c>
      <c r="Q40" s="118">
        <v>683</v>
      </c>
      <c r="R40" s="118">
        <v>684</v>
      </c>
      <c r="S40" s="134">
        <v>685</v>
      </c>
    </row>
    <row r="41" spans="1:19" x14ac:dyDescent="0.3">
      <c r="A41" s="115"/>
      <c r="B41" s="116"/>
      <c r="C41" s="117"/>
      <c r="D41" s="290"/>
      <c r="E41" s="115"/>
      <c r="F41" s="127"/>
      <c r="G41" s="129" t="e" cm="1">
        <f t="array" ref="G41">_xlfn.SWITCH(F33,1,(E40),2,(E35),3,(E36),4,(""),5,(E34),6,(E38),7,(E37),8,(E39),9,E40)</f>
        <v>#REF!</v>
      </c>
      <c r="H41" s="132" t="s">
        <v>2465</v>
      </c>
      <c r="I41" s="133">
        <v>35</v>
      </c>
      <c r="J41" s="118">
        <v>627</v>
      </c>
      <c r="K41" s="118"/>
      <c r="L41" s="118">
        <v>630</v>
      </c>
      <c r="M41" s="118">
        <v>633</v>
      </c>
      <c r="N41" s="118">
        <v>604</v>
      </c>
      <c r="O41" s="118">
        <v>608</v>
      </c>
      <c r="P41" s="134">
        <v>612</v>
      </c>
      <c r="Q41" s="140">
        <v>688</v>
      </c>
      <c r="R41" s="140">
        <v>689</v>
      </c>
      <c r="S41" s="137">
        <v>690</v>
      </c>
    </row>
    <row r="42" spans="1:19" x14ac:dyDescent="0.3">
      <c r="A42" s="115"/>
      <c r="B42" s="119">
        <v>0</v>
      </c>
      <c r="C42" s="120"/>
      <c r="D42" s="290"/>
      <c r="E42" s="125">
        <v>0</v>
      </c>
      <c r="F42" s="127"/>
      <c r="G42" s="129" t="e" cm="1">
        <f t="array" ref="G42">_xlfn.SWITCH(F33,1,(#REF!),2,(""),3,(""),4,(""),5,(""),6,(I45),7,(""),8,(#REF!),9,E40)</f>
        <v>#REF!</v>
      </c>
      <c r="H42" s="118" t="s">
        <v>2492</v>
      </c>
      <c r="I42" s="139">
        <v>40</v>
      </c>
      <c r="J42" s="140">
        <v>628</v>
      </c>
      <c r="K42" s="140"/>
      <c r="L42" s="140">
        <v>631</v>
      </c>
      <c r="M42" s="140">
        <v>634</v>
      </c>
      <c r="N42" s="118">
        <v>605</v>
      </c>
      <c r="O42" s="118">
        <v>609</v>
      </c>
      <c r="P42" s="134">
        <v>613</v>
      </c>
      <c r="Q42" s="118"/>
      <c r="R42" s="118"/>
      <c r="S42" s="118"/>
    </row>
    <row r="43" spans="1:19" x14ac:dyDescent="0.3">
      <c r="A43" s="56" t="s">
        <v>2493</v>
      </c>
      <c r="B43" s="52"/>
      <c r="C43" s="74"/>
      <c r="D43" s="287"/>
      <c r="E43" s="53"/>
      <c r="F43" s="91">
        <v>7</v>
      </c>
      <c r="I43" s="118"/>
      <c r="J43" s="118"/>
      <c r="K43" s="118"/>
      <c r="L43" s="118"/>
      <c r="M43" s="118"/>
      <c r="N43" s="140">
        <v>606</v>
      </c>
      <c r="O43" s="140">
        <v>610</v>
      </c>
      <c r="P43" s="137">
        <v>614</v>
      </c>
      <c r="Q43" s="118"/>
      <c r="R43" s="118"/>
      <c r="S43" s="118"/>
    </row>
    <row r="44" spans="1:19" ht="14.4" x14ac:dyDescent="0.3">
      <c r="A44" s="2">
        <v>22</v>
      </c>
      <c r="B44" s="1">
        <v>556</v>
      </c>
      <c r="D44" s="319">
        <f>D73</f>
        <v>0</v>
      </c>
      <c r="E44" s="2" t="str">
        <f>344&amp;G24&amp;A44</f>
        <v>34422</v>
      </c>
      <c r="F44" s="330" t="str">
        <f>E44&amp;"-C"</f>
        <v>34422-C</v>
      </c>
      <c r="I44" s="128" t="s">
        <v>2494</v>
      </c>
      <c r="J44" s="128"/>
      <c r="K44" s="128"/>
      <c r="L44" s="128"/>
      <c r="M44" s="128"/>
      <c r="N44" s="128"/>
      <c r="O44" s="128"/>
      <c r="P44" s="128"/>
      <c r="Q44" s="118"/>
      <c r="R44" s="118"/>
      <c r="S44" s="118"/>
    </row>
    <row r="45" spans="1:19" ht="14.4" x14ac:dyDescent="0.3">
      <c r="A45" s="2">
        <v>23</v>
      </c>
      <c r="B45" s="1">
        <v>566</v>
      </c>
      <c r="D45" s="319" t="e">
        <f>VLOOKUP(F45,'Prices DE'!A:G,6,FALSE)</f>
        <v>#N/A</v>
      </c>
      <c r="E45" s="2" t="str">
        <f>344&amp;G24&amp;A45</f>
        <v>34423</v>
      </c>
      <c r="F45" s="330" t="str">
        <f t="shared" ref="F45:F57" si="0">E45&amp;"-C"</f>
        <v>34423-C</v>
      </c>
      <c r="G45" s="44" cm="1">
        <f t="array" ref="G45">_xlfn.SWITCH(F43,1,(B44),2,(B45),3,(B46),4,(B47),5,(B48),6,(B49),7,(0),8,(B50),9,(B51),10,(B52),11,(B53),12,(B54),13,(B55),14,(B56),15,(B57),)</f>
        <v>0</v>
      </c>
      <c r="H45" s="54" t="s">
        <v>2470</v>
      </c>
      <c r="I45" s="129" t="e">
        <f>7120&amp;I35</f>
        <v>#N/A</v>
      </c>
      <c r="J45" s="129" t="str" cm="1">
        <f t="array" ref="J45">_xlfn.SWITCH(F33,1,(""),2,(""),3,(""),4,(""),5,(""),6,(I45),7,(""),8,(""),9,(""),)</f>
        <v/>
      </c>
      <c r="K45" s="118"/>
      <c r="L45" s="118"/>
      <c r="M45" s="118"/>
      <c r="N45" s="118"/>
      <c r="O45" s="118"/>
      <c r="P45" s="118"/>
    </row>
    <row r="46" spans="1:19" ht="14.4" x14ac:dyDescent="0.3">
      <c r="A46" s="2">
        <v>24</v>
      </c>
      <c r="B46" s="1">
        <v>576</v>
      </c>
      <c r="D46" s="319" t="e">
        <f>VLOOKUP(F46,'Prices DE'!A:G,6,FALSE)</f>
        <v>#N/A</v>
      </c>
      <c r="E46" s="2" t="str">
        <f>344&amp;G24&amp;A46</f>
        <v>34424</v>
      </c>
      <c r="F46" s="330" t="str">
        <f t="shared" si="0"/>
        <v>34424-C</v>
      </c>
    </row>
    <row r="47" spans="1:19" ht="14.4" x14ac:dyDescent="0.3">
      <c r="A47" s="2">
        <v>25</v>
      </c>
      <c r="B47" s="1">
        <v>586</v>
      </c>
      <c r="D47" s="319" t="e">
        <f>VLOOKUP(F47,'Prices DE'!A:G,6,FALSE)</f>
        <v>#N/A</v>
      </c>
      <c r="E47" s="2" t="str">
        <f>344&amp;G24&amp;A47</f>
        <v>34425</v>
      </c>
      <c r="F47" s="330" t="str">
        <f t="shared" si="0"/>
        <v>34425-C</v>
      </c>
      <c r="G47" s="71">
        <v>0</v>
      </c>
      <c r="H47" s="54" t="s">
        <v>2472</v>
      </c>
    </row>
    <row r="48" spans="1:19" ht="14.4" x14ac:dyDescent="0.3">
      <c r="A48" s="2">
        <v>26</v>
      </c>
      <c r="B48" s="1">
        <v>596</v>
      </c>
      <c r="D48" s="319" t="e">
        <f>VLOOKUP(F48,'Prices DE'!A:G,6,FALSE)</f>
        <v>#N/A</v>
      </c>
      <c r="E48" s="2" t="str">
        <f>344&amp;G24&amp;A48</f>
        <v>34426</v>
      </c>
      <c r="F48" s="330" t="str">
        <f t="shared" si="0"/>
        <v>34426-C</v>
      </c>
    </row>
    <row r="49" spans="1:12" ht="14.4" x14ac:dyDescent="0.3">
      <c r="A49" s="2">
        <v>27</v>
      </c>
      <c r="B49" s="1">
        <v>606</v>
      </c>
      <c r="D49" s="319" t="e">
        <f>VLOOKUP(F49,'Prices DE'!A:G,6,FALSE)</f>
        <v>#N/A</v>
      </c>
      <c r="E49" s="2" t="str">
        <f>344&amp;G24&amp;A49</f>
        <v>34427</v>
      </c>
      <c r="F49" s="330" t="str">
        <f t="shared" si="0"/>
        <v>34427-C</v>
      </c>
      <c r="G49" s="183" t="str" cm="1">
        <f t="array" ref="G49">_xlfn.SWITCH(F43,1,(A44),2,(A45),3,(A46),4,(A47),5,(A48),6,(A49),7,(""),8,(A50),9,(A51),10,(A52),11,(A53),12,(A54),13,(A55),14,(A56),15,(A57),)</f>
        <v/>
      </c>
      <c r="H49" s="184" t="s">
        <v>2495</v>
      </c>
    </row>
    <row r="50" spans="1:12" ht="14.4" x14ac:dyDescent="0.3">
      <c r="A50" s="2">
        <v>28</v>
      </c>
      <c r="B50" s="1">
        <v>616</v>
      </c>
      <c r="D50" s="319" t="e">
        <f>VLOOKUP(F50,'Prices DE'!A:G,6,FALSE)</f>
        <v>#N/A</v>
      </c>
      <c r="E50" s="2" t="str">
        <f>344&amp;G24&amp;A50</f>
        <v>34428</v>
      </c>
      <c r="F50" s="330" t="str">
        <f t="shared" si="0"/>
        <v>34428-C</v>
      </c>
    </row>
    <row r="51" spans="1:12" ht="14.4" x14ac:dyDescent="0.3">
      <c r="A51" s="2">
        <v>29</v>
      </c>
      <c r="B51" s="1">
        <v>626</v>
      </c>
      <c r="D51" s="319" t="e">
        <f>VLOOKUP(F51,'Prices DE'!A:G,6,FALSE)</f>
        <v>#N/A</v>
      </c>
      <c r="E51" s="2" t="str">
        <f>344&amp;G24&amp;A51</f>
        <v>34429</v>
      </c>
      <c r="F51" s="330" t="str">
        <f t="shared" si="0"/>
        <v>34429-C</v>
      </c>
      <c r="G51" s="71" t="str" cm="1">
        <f t="array" ref="G51">_xlfn.SWITCH(F43,1,(E44),2,(E45),3,(E46),4,(E47),5,(E48),6,(E49),7,(""),8,(E50),9,(E51),10,(E52),11,(E53),12,(E54),13,(E55),14,(E56),15,(E57),)</f>
        <v/>
      </c>
      <c r="H51" s="184" t="s">
        <v>2465</v>
      </c>
    </row>
    <row r="52" spans="1:12" ht="14.4" x14ac:dyDescent="0.3">
      <c r="A52" s="2">
        <v>30</v>
      </c>
      <c r="B52" s="1">
        <v>636</v>
      </c>
      <c r="D52" s="319" t="e">
        <f>VLOOKUP(F52,'Prices DE'!A:G,6,FALSE)</f>
        <v>#N/A</v>
      </c>
      <c r="E52" s="2" t="str">
        <f>344&amp;G24&amp;A52</f>
        <v>34430</v>
      </c>
      <c r="F52" s="330" t="str">
        <f t="shared" si="0"/>
        <v>34430-C</v>
      </c>
    </row>
    <row r="53" spans="1:12" ht="14.4" x14ac:dyDescent="0.3">
      <c r="A53" s="2">
        <v>31</v>
      </c>
      <c r="B53" s="1">
        <v>646</v>
      </c>
      <c r="D53" s="319" t="e">
        <f>VLOOKUP(F53,'Prices DE'!A:G,6,FALSE)</f>
        <v>#N/A</v>
      </c>
      <c r="E53" s="2" t="str">
        <f>344&amp;G24&amp;A53</f>
        <v>34431</v>
      </c>
      <c r="F53" s="330" t="str">
        <f t="shared" si="0"/>
        <v>34431-C</v>
      </c>
    </row>
    <row r="54" spans="1:12" ht="14.4" x14ac:dyDescent="0.3">
      <c r="A54" s="2">
        <v>32</v>
      </c>
      <c r="B54" s="1">
        <v>656</v>
      </c>
      <c r="D54" s="319" t="e">
        <f>VLOOKUP(F54,'Prices DE'!A:G,6,FALSE)</f>
        <v>#N/A</v>
      </c>
      <c r="E54" s="2" t="str">
        <f>344&amp;G24&amp;A54</f>
        <v>34432</v>
      </c>
      <c r="F54" s="330" t="str">
        <f t="shared" si="0"/>
        <v>34432-C</v>
      </c>
    </row>
    <row r="55" spans="1:12" ht="14.4" x14ac:dyDescent="0.3">
      <c r="A55" s="2">
        <v>33</v>
      </c>
      <c r="B55" s="1">
        <v>666</v>
      </c>
      <c r="D55" s="319" t="e">
        <f>VLOOKUP(F55,'Prices DE'!A:G,6,FALSE)</f>
        <v>#N/A</v>
      </c>
      <c r="E55" s="2" t="str">
        <f>344&amp;G24&amp;A55</f>
        <v>34433</v>
      </c>
      <c r="F55" s="330" t="str">
        <f t="shared" si="0"/>
        <v>34433-C</v>
      </c>
    </row>
    <row r="56" spans="1:12" ht="14.4" x14ac:dyDescent="0.3">
      <c r="A56" s="2">
        <v>34</v>
      </c>
      <c r="B56" s="1">
        <v>676</v>
      </c>
      <c r="D56" s="319" t="e">
        <f>VLOOKUP(F56,'Prices DE'!A:G,6,FALSE)</f>
        <v>#N/A</v>
      </c>
      <c r="E56" s="2" t="str">
        <f>344&amp;G24&amp;A56</f>
        <v>34434</v>
      </c>
      <c r="F56" s="330" t="str">
        <f t="shared" si="0"/>
        <v>34434-C</v>
      </c>
    </row>
    <row r="57" spans="1:12" ht="14.4" x14ac:dyDescent="0.3">
      <c r="A57" s="2">
        <v>35</v>
      </c>
      <c r="B57" s="1">
        <v>686</v>
      </c>
      <c r="D57" s="319" t="e">
        <f>VLOOKUP(F57,'Prices DE'!A:G,6,FALSE)</f>
        <v>#N/A</v>
      </c>
      <c r="E57" s="2" t="str">
        <f>344&amp;G24&amp;A57</f>
        <v>34435</v>
      </c>
      <c r="F57" s="330" t="str">
        <f t="shared" si="0"/>
        <v>34435-C</v>
      </c>
    </row>
    <row r="58" spans="1:12" x14ac:dyDescent="0.3">
      <c r="A58" s="2"/>
      <c r="B58" s="46">
        <f>G45</f>
        <v>0</v>
      </c>
      <c r="C58" s="73"/>
      <c r="D58" s="243">
        <f>G47</f>
        <v>0</v>
      </c>
      <c r="E58" s="39" t="str">
        <f>G49</f>
        <v/>
      </c>
      <c r="F58" s="93"/>
    </row>
    <row r="59" spans="1:12" x14ac:dyDescent="0.3">
      <c r="A59" s="2"/>
      <c r="B59" s="182"/>
      <c r="C59" s="165"/>
      <c r="D59" s="291"/>
      <c r="E59" s="301" t="str">
        <f>G51</f>
        <v/>
      </c>
      <c r="F59" s="93"/>
    </row>
    <row r="60" spans="1:12" x14ac:dyDescent="0.3">
      <c r="A60" s="56" t="s">
        <v>2496</v>
      </c>
      <c r="B60" s="52"/>
      <c r="C60" s="74"/>
      <c r="D60" s="287"/>
      <c r="E60" s="53"/>
      <c r="F60" s="91">
        <v>4</v>
      </c>
      <c r="G60" s="44" t="str" cm="1">
        <f t="array" ref="G60">_xlfn.SWITCH(F60,1,(A61),2,(A62),3,(A63),4,(A64),5,(""),6,(A48),7,(0),8,0,)</f>
        <v>B2 Standardbalance, -15 mm Höhe</v>
      </c>
      <c r="H60" s="81" t="s">
        <v>2474</v>
      </c>
      <c r="I60" s="181" cm="1">
        <f t="array" ref="I60">_xlfn.SWITCH(F60,1,(E61),2,(E62),3,(E63),4,(E64),5,(""),6,(A48),7,(0),8,0,)</f>
        <v>2</v>
      </c>
      <c r="J60" s="235" t="s">
        <v>2497</v>
      </c>
      <c r="K60" s="236"/>
      <c r="L60" s="1" t="s">
        <v>2498</v>
      </c>
    </row>
    <row r="61" spans="1:12" x14ac:dyDescent="0.3">
      <c r="A61" s="2" t="str">
        <f>Language!F94</f>
        <v>A1 Einfache Balance, Standardhöhe</v>
      </c>
      <c r="B61" s="1">
        <v>0</v>
      </c>
      <c r="C61" s="352" t="s">
        <v>2499</v>
      </c>
      <c r="E61" s="2">
        <v>1</v>
      </c>
      <c r="F61" s="93"/>
      <c r="I61" s="240" cm="1">
        <f t="array" ref="I61">_xlfn.SWITCH(F60,1,(11),2,(12),3,(21),4,(22),5,(""),6,(A48),7,(0),8,0,)</f>
        <v>22</v>
      </c>
      <c r="J61" s="239" t="s">
        <v>2497</v>
      </c>
      <c r="K61" s="236"/>
      <c r="L61" t="s">
        <v>2500</v>
      </c>
    </row>
    <row r="62" spans="1:12" x14ac:dyDescent="0.3">
      <c r="A62" s="2" t="str">
        <f>Language!F95</f>
        <v>A2 Standardbalance, Standardhöhe</v>
      </c>
      <c r="B62" s="1">
        <v>0</v>
      </c>
      <c r="C62" s="352" t="s">
        <v>2501</v>
      </c>
      <c r="E62" s="2">
        <v>1</v>
      </c>
      <c r="F62" s="93"/>
    </row>
    <row r="63" spans="1:12" x14ac:dyDescent="0.3">
      <c r="A63" s="2" t="str">
        <f>Language!F96</f>
        <v>B1 Einfache Balance, -15 mm Höhe</v>
      </c>
      <c r="B63" s="1">
        <v>0</v>
      </c>
      <c r="C63" s="352" t="s">
        <v>2502</v>
      </c>
      <c r="E63" s="2">
        <v>2</v>
      </c>
      <c r="F63" s="93"/>
      <c r="G63" s="71" cm="1">
        <f t="array" ref="G63">_xlfn.SWITCH(F60,1,(E61),2,(E62),3,(E63),4,(E64),5,(""),6,(E48),7,(0),8,0,)</f>
        <v>2</v>
      </c>
      <c r="H63" s="54" t="s">
        <v>2465</v>
      </c>
      <c r="I63" s="349" t="str" cm="1">
        <f t="array" ref="I63">_xlfn.SWITCH(F60,1,C61,2,C62,3,C63,4,C64)</f>
        <v>04</v>
      </c>
      <c r="J63" s="353" t="s">
        <v>2503</v>
      </c>
    </row>
    <row r="64" spans="1:12" x14ac:dyDescent="0.3">
      <c r="A64" s="2" t="str">
        <f>Language!F97</f>
        <v>B2 Standardbalance, -15 mm Höhe</v>
      </c>
      <c r="B64" s="1">
        <v>0</v>
      </c>
      <c r="C64" s="352" t="s">
        <v>2504</v>
      </c>
      <c r="E64" s="2">
        <v>2</v>
      </c>
      <c r="F64" s="93"/>
      <c r="G64" s="71"/>
      <c r="J64" s="233"/>
    </row>
    <row r="65" spans="1:22" x14ac:dyDescent="0.3">
      <c r="A65" s="2"/>
      <c r="B65" s="47">
        <v>0</v>
      </c>
      <c r="D65" s="244">
        <v>0</v>
      </c>
      <c r="E65" s="40"/>
      <c r="F65" s="93"/>
      <c r="G65" s="71"/>
      <c r="H65" s="54"/>
      <c r="J65" s="233"/>
    </row>
    <row r="66" spans="1:22" x14ac:dyDescent="0.3">
      <c r="A66" s="56" t="s">
        <v>2505</v>
      </c>
      <c r="B66" s="52"/>
      <c r="C66" s="74"/>
      <c r="D66" s="287"/>
      <c r="E66" s="53"/>
      <c r="F66" s="91">
        <v>11</v>
      </c>
      <c r="G66" s="43"/>
      <c r="J66" s="233"/>
    </row>
    <row r="67" spans="1:22" x14ac:dyDescent="0.3">
      <c r="A67" s="2" t="s">
        <v>539</v>
      </c>
      <c r="B67" s="1">
        <v>0</v>
      </c>
      <c r="C67" s="1"/>
      <c r="D67" s="48"/>
      <c r="F67" s="93"/>
      <c r="G67" s="71" t="str" cm="1">
        <f t="array" ref="G67">_xlfn.SWITCH(F66,1,(A67),0,(""),2,(A68),3,(A69),4,(A70),5,(A70),6,(A48),7,(0),8,(0),11,(""))</f>
        <v/>
      </c>
      <c r="H67" s="81" t="s">
        <v>2474</v>
      </c>
      <c r="J67" s="233"/>
    </row>
    <row r="68" spans="1:22" x14ac:dyDescent="0.3">
      <c r="A68" s="2" t="s">
        <v>544</v>
      </c>
      <c r="B68" s="1">
        <v>0</v>
      </c>
      <c r="C68" s="1"/>
      <c r="F68" s="93"/>
      <c r="J68" s="233"/>
    </row>
    <row r="69" spans="1:22" x14ac:dyDescent="0.3">
      <c r="A69" s="2" t="s">
        <v>549</v>
      </c>
      <c r="B69" s="1">
        <v>0</v>
      </c>
      <c r="C69" s="1"/>
      <c r="F69" s="93"/>
      <c r="J69" s="233"/>
    </row>
    <row r="70" spans="1:22" x14ac:dyDescent="0.3">
      <c r="A70" s="2" t="s">
        <v>553</v>
      </c>
      <c r="B70" s="1">
        <v>0</v>
      </c>
      <c r="C70" s="1"/>
      <c r="F70" s="93"/>
      <c r="J70" s="233"/>
    </row>
    <row r="71" spans="1:22" x14ac:dyDescent="0.3">
      <c r="A71" s="2"/>
      <c r="B71" s="47">
        <v>0</v>
      </c>
      <c r="C71" s="75"/>
      <c r="D71" s="240">
        <v>0</v>
      </c>
      <c r="E71" s="40" t="str">
        <f>G67</f>
        <v/>
      </c>
      <c r="F71" s="93"/>
      <c r="J71" s="233"/>
      <c r="K71" s="256" t="s">
        <v>2506</v>
      </c>
    </row>
    <row r="72" spans="1:22" x14ac:dyDescent="0.3">
      <c r="A72" s="56" t="s">
        <v>2507</v>
      </c>
      <c r="B72" s="52"/>
      <c r="C72" s="74"/>
      <c r="D72" s="287"/>
      <c r="E72" s="53"/>
      <c r="F72" s="91">
        <v>3</v>
      </c>
      <c r="G72" s="102"/>
      <c r="H72" s="25"/>
      <c r="I72" s="25"/>
      <c r="J72" s="257" t="s">
        <v>2508</v>
      </c>
      <c r="K72" s="222"/>
      <c r="L72" s="222"/>
      <c r="M72" s="222"/>
      <c r="N72" s="222"/>
      <c r="O72" s="222"/>
      <c r="P72" s="222"/>
      <c r="Q72" s="222"/>
      <c r="R72" s="222"/>
      <c r="S72" s="222"/>
      <c r="T72" s="309"/>
      <c r="U72" s="309"/>
      <c r="V72" s="309"/>
    </row>
    <row r="73" spans="1:22" ht="14.4" x14ac:dyDescent="0.3">
      <c r="A73" s="2" t="str">
        <f>Language!F106</f>
        <v>Lenkrad 90 mm+Gabel</v>
      </c>
      <c r="B73" s="1">
        <v>416</v>
      </c>
      <c r="D73" s="317">
        <f>VLOOKUP(F73,'Prices DE'!A:G,6,FALSE)</f>
        <v>0</v>
      </c>
      <c r="E73" s="2">
        <v>2100201</v>
      </c>
      <c r="F73" s="330" t="str">
        <f>E73&amp;"-C"</f>
        <v>2100201-C</v>
      </c>
      <c r="G73" s="237" t="str" cm="1">
        <f t="array" ref="G73">_xlfn.SWITCH(F72,1,(A75),2,(A74),3,(""),4,(A80),5,(A84),6,(A48),7,(0),8,0,)</f>
        <v/>
      </c>
      <c r="H73" s="258" t="s">
        <v>2474</v>
      </c>
      <c r="I73" s="25"/>
      <c r="J73" s="254"/>
      <c r="K73" s="255">
        <v>9024</v>
      </c>
      <c r="L73" s="255">
        <v>9025</v>
      </c>
      <c r="M73" s="255">
        <v>9026</v>
      </c>
      <c r="N73" s="255">
        <v>12024</v>
      </c>
      <c r="O73" s="255">
        <v>12025</v>
      </c>
      <c r="P73" s="255">
        <v>12026</v>
      </c>
      <c r="Q73" s="255">
        <v>7824</v>
      </c>
      <c r="R73" s="255">
        <v>7825</v>
      </c>
      <c r="S73" s="255">
        <v>7826</v>
      </c>
      <c r="T73" s="255">
        <v>324</v>
      </c>
      <c r="U73" s="255">
        <v>325</v>
      </c>
      <c r="V73" s="255">
        <v>326</v>
      </c>
    </row>
    <row r="74" spans="1:22" ht="14.4" x14ac:dyDescent="0.3">
      <c r="A74" s="2" t="str">
        <f>Language!F107</f>
        <v>Lenkrad 90 mm+Gabel</v>
      </c>
      <c r="B74" s="1">
        <v>416</v>
      </c>
      <c r="D74" s="317">
        <f>VLOOKUP(F74,'Prices DE'!A:G,6,FALSE)</f>
        <v>0</v>
      </c>
      <c r="E74" s="2">
        <v>2100204</v>
      </c>
      <c r="F74" s="330" t="str">
        <f t="shared" ref="F74:F87" si="1">E74&amp;"-C"</f>
        <v>2100204-C</v>
      </c>
      <c r="G74" s="245" cm="1">
        <f t="array" ref="G74">_xlfn.SWITCH(F72,1,(B74),2,(B73),3,(0),4,(B80),5,(B84),6,(B48),7,(0),8,0,)</f>
        <v>0</v>
      </c>
      <c r="H74" s="259" t="s">
        <v>2470</v>
      </c>
      <c r="I74" s="241" t="s">
        <v>2509</v>
      </c>
      <c r="J74" s="254">
        <v>1</v>
      </c>
      <c r="K74" s="222">
        <f>E74</f>
        <v>2100204</v>
      </c>
      <c r="L74" s="222">
        <f>E77</f>
        <v>2100203</v>
      </c>
      <c r="M74" s="222">
        <f>E79</f>
        <v>2100209</v>
      </c>
      <c r="N74" s="222">
        <f>E75</f>
        <v>2100205</v>
      </c>
      <c r="O74" s="222">
        <f>E76</f>
        <v>2100206</v>
      </c>
      <c r="P74" s="222">
        <f>E78</f>
        <v>2100208</v>
      </c>
      <c r="Q74" s="222">
        <f>E81</f>
        <v>2100016</v>
      </c>
      <c r="R74" s="222">
        <f>E82</f>
        <v>2100017</v>
      </c>
      <c r="S74" s="222">
        <f>E83</f>
        <v>2100018</v>
      </c>
      <c r="T74" s="181">
        <v>2305132</v>
      </c>
      <c r="U74" s="181">
        <v>2305132</v>
      </c>
      <c r="V74" s="309" t="str">
        <f>Language!C120</f>
        <v>Not 26"</v>
      </c>
    </row>
    <row r="75" spans="1:22" ht="14.4" x14ac:dyDescent="0.3">
      <c r="A75" s="2" t="str">
        <f>Language!F108</f>
        <v>Rolle 120 mm+Gabel*</v>
      </c>
      <c r="B75" s="1">
        <v>416</v>
      </c>
      <c r="D75" s="317">
        <f>VLOOKUP(F75,'Prices DE'!A:G,6,FALSE)</f>
        <v>0</v>
      </c>
      <c r="E75" s="2">
        <v>2100205</v>
      </c>
      <c r="F75" s="330" t="str">
        <f t="shared" si="1"/>
        <v>2100205-C</v>
      </c>
      <c r="G75" s="245" t="str">
        <f>IF(G109=0,"",G109)</f>
        <v/>
      </c>
      <c r="H75" s="259" t="s">
        <v>2510</v>
      </c>
      <c r="I75" s="181" t="e">
        <f>VALUE(G75)</f>
        <v>#VALUE!</v>
      </c>
      <c r="J75" s="283">
        <v>2</v>
      </c>
      <c r="K75" s="222">
        <f>E73</f>
        <v>2100201</v>
      </c>
      <c r="L75" s="222">
        <f>E74</f>
        <v>2100204</v>
      </c>
      <c r="M75" s="222">
        <f>E77</f>
        <v>2100203</v>
      </c>
      <c r="N75" s="222" t="str">
        <f>Language!C119</f>
        <v>Does not fit</v>
      </c>
      <c r="O75" s="222">
        <f>E75</f>
        <v>2100205</v>
      </c>
      <c r="P75" s="222">
        <f>E76</f>
        <v>2100206</v>
      </c>
      <c r="Q75" s="222">
        <f>E80</f>
        <v>2100015</v>
      </c>
      <c r="R75" s="222">
        <f>E81</f>
        <v>2100016</v>
      </c>
      <c r="S75" s="222">
        <f>E82</f>
        <v>2100017</v>
      </c>
      <c r="T75" s="181">
        <v>2305130</v>
      </c>
      <c r="U75" s="181">
        <v>2305131</v>
      </c>
      <c r="V75" s="309" t="str">
        <f>Language!C120</f>
        <v>Not 26"</v>
      </c>
    </row>
    <row r="76" spans="1:22" ht="14.4" x14ac:dyDescent="0.3">
      <c r="A76" s="2" t="str">
        <f>Language!F109</f>
        <v>Rolle 120 mm+Gabel</v>
      </c>
      <c r="B76" s="1">
        <v>416</v>
      </c>
      <c r="D76" s="317">
        <f>VLOOKUP(F76,'Prices DE'!A:G,6,FALSE)</f>
        <v>0</v>
      </c>
      <c r="E76" s="2">
        <v>2100206</v>
      </c>
      <c r="F76" s="330" t="str">
        <f t="shared" si="1"/>
        <v>2100206-C</v>
      </c>
      <c r="G76" s="260">
        <f>I60</f>
        <v>2</v>
      </c>
      <c r="H76" s="259" t="s">
        <v>2508</v>
      </c>
      <c r="I76" s="181">
        <f>VALUE(G76)</f>
        <v>2</v>
      </c>
      <c r="J76" s="242"/>
      <c r="K76" s="162"/>
      <c r="L76" s="241"/>
      <c r="M76" s="241"/>
      <c r="N76" s="25"/>
      <c r="O76" s="25"/>
      <c r="P76" s="25"/>
      <c r="Q76" s="25"/>
      <c r="R76" s="25"/>
      <c r="S76" s="25"/>
      <c r="T76" s="25"/>
      <c r="U76" s="25"/>
      <c r="V76" s="25"/>
    </row>
    <row r="77" spans="1:22" ht="14.4" x14ac:dyDescent="0.3">
      <c r="A77" s="2" t="str">
        <f>Language!F110</f>
        <v>Lenkrad 90 mm+Gabel</v>
      </c>
      <c r="B77" s="1">
        <v>416</v>
      </c>
      <c r="D77" s="317">
        <f>VLOOKUP(F77,'Prices DE'!A:G,6,FALSE)</f>
        <v>0</v>
      </c>
      <c r="E77" s="2">
        <v>2100203</v>
      </c>
      <c r="F77" s="330" t="str">
        <f t="shared" si="1"/>
        <v>2100203-C</v>
      </c>
      <c r="G77" s="245" t="str" cm="1">
        <f t="array" ref="G77">_xlfn.SWITCH(F72,1,(120),2,(90),3,(""),4,(78),5,(3),6,(A48),7,(0),8,0,)</f>
        <v/>
      </c>
      <c r="H77" s="259" t="s">
        <v>2064</v>
      </c>
      <c r="I77" s="181" t="e">
        <f>VALUE(G77)</f>
        <v>#VALUE!</v>
      </c>
      <c r="J77" s="242"/>
      <c r="K77" s="162"/>
      <c r="L77" s="241"/>
      <c r="M77" s="241"/>
      <c r="N77" s="25"/>
      <c r="O77" s="25"/>
      <c r="P77" s="25"/>
      <c r="Q77" s="25"/>
      <c r="R77" s="25"/>
      <c r="S77" s="25"/>
      <c r="T77" s="25"/>
      <c r="U77" s="25"/>
      <c r="V77" s="25"/>
    </row>
    <row r="78" spans="1:22" ht="14.4" x14ac:dyDescent="0.3">
      <c r="A78" s="2" t="str">
        <f>Language!F111</f>
        <v>Rolle 120 mm+Gabel</v>
      </c>
      <c r="B78" s="1">
        <v>416</v>
      </c>
      <c r="D78" s="317">
        <f>VLOOKUP(F78,'Prices DE'!A:G,6,FALSE)</f>
        <v>0</v>
      </c>
      <c r="E78" s="2">
        <v>2100208</v>
      </c>
      <c r="F78" s="330" t="str">
        <f t="shared" si="1"/>
        <v>2100208-C</v>
      </c>
      <c r="G78" s="261" t="str">
        <f>G77&amp;G75</f>
        <v/>
      </c>
      <c r="H78" s="259" t="s">
        <v>2506</v>
      </c>
      <c r="I78" s="181" t="e">
        <f>VALUE(G78)</f>
        <v>#VALUE!</v>
      </c>
      <c r="J78" s="242"/>
      <c r="K78" s="244"/>
      <c r="L78" s="244"/>
      <c r="M78" s="244"/>
      <c r="N78" s="244"/>
      <c r="O78" s="244"/>
      <c r="P78" s="244"/>
      <c r="Q78" s="25"/>
      <c r="R78" s="25"/>
      <c r="S78" s="25"/>
      <c r="T78" s="25"/>
      <c r="U78" s="25"/>
      <c r="V78" s="25"/>
    </row>
    <row r="79" spans="1:22" ht="14.4" x14ac:dyDescent="0.3">
      <c r="A79" s="2" t="str">
        <f>Language!F112</f>
        <v>Lenkrad 90 mm+Gabel</v>
      </c>
      <c r="B79" s="1">
        <v>416</v>
      </c>
      <c r="D79" s="317">
        <f>VLOOKUP(F79,'Prices DE'!A:G,6,FALSE)</f>
        <v>0</v>
      </c>
      <c r="E79" s="2">
        <v>2100209</v>
      </c>
      <c r="F79" s="330" t="str">
        <f t="shared" si="1"/>
        <v>2100209-C</v>
      </c>
      <c r="G79" s="245" t="e" cm="1">
        <f t="array" ref="G79">_xlfn.XLOOKUP(I78,K73:V73,_xlfn.XLOOKUP(G76,J74:J75,K74:V75,"",0))</f>
        <v>#VALUE!</v>
      </c>
      <c r="H79" s="259" t="s">
        <v>2465</v>
      </c>
      <c r="I79" s="25"/>
      <c r="J79" s="242"/>
      <c r="K79" s="244"/>
      <c r="L79" s="244"/>
      <c r="M79" s="244"/>
      <c r="N79" s="244"/>
      <c r="O79" s="244"/>
      <c r="P79" s="244"/>
      <c r="Q79" s="25"/>
      <c r="R79" s="25"/>
      <c r="S79" s="25"/>
      <c r="T79" s="25"/>
      <c r="U79" s="25"/>
      <c r="V79" s="25"/>
    </row>
    <row r="80" spans="1:22" ht="14.4" x14ac:dyDescent="0.3">
      <c r="A80" s="2" t="str">
        <f>Language!F113</f>
        <v>Lenkrad X mit S3-Gabel</v>
      </c>
      <c r="B80" s="1">
        <v>416</v>
      </c>
      <c r="D80" s="317">
        <f>VLOOKUP(F80,'Prices DE'!A:G,6,FALSE)</f>
        <v>0</v>
      </c>
      <c r="E80" s="2">
        <v>2100015</v>
      </c>
      <c r="F80" s="330" t="str">
        <f t="shared" si="1"/>
        <v>2100015-C</v>
      </c>
      <c r="G80" s="245" cm="1">
        <f t="array" ref="G80">_xlfn.SWITCH(F72,1,(D75),2,(D74),3,(0),4,(D80),5,(D74),6,(D48),7,(0),8,0,)</f>
        <v>0</v>
      </c>
      <c r="H80" s="25" t="s">
        <v>2472</v>
      </c>
      <c r="I80" s="25"/>
      <c r="J80" s="242"/>
      <c r="K80" s="242"/>
      <c r="L80" s="162"/>
      <c r="M80" s="241"/>
      <c r="N80" s="25"/>
      <c r="O80" s="25"/>
      <c r="P80" s="25"/>
      <c r="Q80" s="25"/>
      <c r="R80" s="25"/>
      <c r="S80" s="25"/>
      <c r="T80" s="25"/>
      <c r="U80" s="25"/>
      <c r="V80" s="25"/>
    </row>
    <row r="81" spans="1:13" ht="14.4" x14ac:dyDescent="0.3">
      <c r="A81" s="2" t="str">
        <f>Language!F114</f>
        <v>Lenkrad X mit S3-Gabel</v>
      </c>
      <c r="B81" s="1">
        <v>416</v>
      </c>
      <c r="D81" s="317">
        <f>VLOOKUP(F81,'Prices DE'!A:G,6,FALSE)</f>
        <v>0</v>
      </c>
      <c r="E81" s="2">
        <v>2100016</v>
      </c>
      <c r="F81" s="330" t="str">
        <f t="shared" si="1"/>
        <v>2100016-C</v>
      </c>
      <c r="G81" s="22"/>
      <c r="J81" s="233"/>
      <c r="K81" s="233"/>
      <c r="L81" s="182"/>
      <c r="M81" s="1"/>
    </row>
    <row r="82" spans="1:13" ht="14.4" x14ac:dyDescent="0.3">
      <c r="A82" s="2" t="str">
        <f>Language!F115</f>
        <v>Lenkrad X mit S3-Gabel</v>
      </c>
      <c r="B82" s="1">
        <v>416</v>
      </c>
      <c r="D82" s="317">
        <f>VLOOKUP(F82,'Prices DE'!A:G,6,FALSE)</f>
        <v>0</v>
      </c>
      <c r="E82" s="2">
        <v>2100017</v>
      </c>
      <c r="F82" s="330" t="str">
        <f t="shared" si="1"/>
        <v>2100017-C</v>
      </c>
      <c r="G82" s="22"/>
      <c r="J82" s="233"/>
      <c r="K82" s="233"/>
      <c r="L82" s="182"/>
      <c r="M82" s="1"/>
    </row>
    <row r="83" spans="1:13" ht="14.4" x14ac:dyDescent="0.3">
      <c r="A83" s="2" t="str">
        <f>Language!F116</f>
        <v>Lenkrad X mit S3-Gabel</v>
      </c>
      <c r="B83" s="1">
        <v>416</v>
      </c>
      <c r="D83" s="317">
        <f>VLOOKUP(F83,'Prices DE'!A:G,6,FALSE)</f>
        <v>0</v>
      </c>
      <c r="E83" s="2">
        <v>2100018</v>
      </c>
      <c r="F83" s="330" t="str">
        <f t="shared" si="1"/>
        <v>2100018-C</v>
      </c>
      <c r="G83" s="22"/>
      <c r="J83" s="233"/>
      <c r="K83" s="233"/>
      <c r="L83" s="182"/>
      <c r="M83" s="1"/>
    </row>
    <row r="84" spans="1:13" ht="14.4" x14ac:dyDescent="0.3">
      <c r="A84" s="2" t="str">
        <f>Language!F117</f>
        <v>Lenkrad X mit X-Gabel</v>
      </c>
      <c r="B84" s="1">
        <v>416</v>
      </c>
      <c r="D84" s="317">
        <f>VLOOKUP(F84,'Prices DE'!A:G,6,FALSE)</f>
        <v>0</v>
      </c>
      <c r="E84" s="2">
        <v>2305130</v>
      </c>
      <c r="F84" s="330" t="str">
        <f t="shared" si="1"/>
        <v>2305130-C</v>
      </c>
      <c r="G84" s="22"/>
      <c r="J84" s="233"/>
      <c r="K84" s="233"/>
      <c r="L84" s="182"/>
      <c r="M84" s="1"/>
    </row>
    <row r="85" spans="1:13" ht="14.4" x14ac:dyDescent="0.3">
      <c r="A85" s="2" t="str">
        <f>Language!F117</f>
        <v>Lenkrad X mit X-Gabel</v>
      </c>
      <c r="B85" s="1">
        <v>416</v>
      </c>
      <c r="D85" s="317">
        <f>VLOOKUP(F85,'Prices DE'!A:G,6,FALSE)</f>
        <v>0</v>
      </c>
      <c r="E85" s="2">
        <v>2305131</v>
      </c>
      <c r="F85" s="330" t="str">
        <f t="shared" si="1"/>
        <v>2305131-C</v>
      </c>
      <c r="G85" s="22"/>
      <c r="J85" s="233"/>
      <c r="K85" s="233"/>
      <c r="L85" s="182"/>
      <c r="M85" s="1"/>
    </row>
    <row r="86" spans="1:13" x14ac:dyDescent="0.3">
      <c r="A86" s="2" t="str">
        <f>Language!F117</f>
        <v>Lenkrad X mit X-Gabel</v>
      </c>
      <c r="B86" s="1">
        <v>416</v>
      </c>
      <c r="D86" s="317">
        <f>VLOOKUP(F86,'Prices DE'!A:G,6,FALSE)</f>
        <v>0</v>
      </c>
      <c r="E86" s="2">
        <v>2305132</v>
      </c>
      <c r="F86" s="330" t="str">
        <f t="shared" si="1"/>
        <v>2305132-C</v>
      </c>
      <c r="G86" s="93" t="s">
        <v>2511</v>
      </c>
      <c r="J86" s="233"/>
      <c r="K86" s="233"/>
      <c r="L86" s="182"/>
      <c r="M86" s="1"/>
    </row>
    <row r="87" spans="1:13" ht="14.4" x14ac:dyDescent="0.3">
      <c r="A87" s="2"/>
      <c r="B87" s="46">
        <f>(G74)*2</f>
        <v>0</v>
      </c>
      <c r="C87" s="165"/>
      <c r="D87" s="318">
        <f>(G80)*2</f>
        <v>0</v>
      </c>
      <c r="E87" s="39" t="str" cm="1">
        <f t="array" ref="E87">_xlfn.SWITCH(F72,1,(G79),2,(G79),3,(""),4,(G79),5,(G79),6,(G79),7,(G79),8,0,)</f>
        <v/>
      </c>
      <c r="F87" s="330" t="str">
        <f t="shared" si="1"/>
        <v>-C</v>
      </c>
      <c r="G87" s="44" t="str" cm="1">
        <f t="array" ref="G87">_xlfn.SWITCH(F72,1,(E75),2,(E74),3,(""),4,(E80),5,(A74),6,(A48),7,(0),8,0,)</f>
        <v/>
      </c>
      <c r="H87" s="54" t="s">
        <v>2465</v>
      </c>
      <c r="J87" s="233"/>
      <c r="K87" s="233"/>
      <c r="L87" s="182"/>
      <c r="M87" s="1"/>
    </row>
    <row r="88" spans="1:13" x14ac:dyDescent="0.3">
      <c r="A88" s="56" t="s">
        <v>2512</v>
      </c>
      <c r="B88" s="52"/>
      <c r="C88" s="74"/>
      <c r="D88" s="287"/>
      <c r="E88" s="53"/>
      <c r="F88" s="91">
        <v>4</v>
      </c>
      <c r="J88" s="233"/>
      <c r="K88" s="233"/>
      <c r="L88" s="182"/>
      <c r="M88" s="1"/>
    </row>
    <row r="89" spans="1:13" ht="14.4" x14ac:dyDescent="0.3">
      <c r="A89" s="2" t="str">
        <f>Language!F353</f>
        <v>Fußstütze Alu X</v>
      </c>
      <c r="B89" s="1">
        <v>144</v>
      </c>
      <c r="D89" s="319" t="e">
        <f>VLOOKUP(F89,'Prices DE'!A:G,6,FALSE)</f>
        <v>#N/A</v>
      </c>
      <c r="E89" s="2" t="str">
        <f>36004&amp;G24</f>
        <v>36004</v>
      </c>
      <c r="F89" s="330" t="str">
        <f>E89&amp;"-C"</f>
        <v>36004-C</v>
      </c>
      <c r="G89" s="71" t="str" cm="1">
        <f t="array" ref="G89">_xlfn.SWITCH(F88,1,(A91),2,(A90),3,(A91),4,(A89),5,(""),6,(0),7,(0),8,0,)</f>
        <v>Fußstütze Alu X</v>
      </c>
      <c r="H89" s="81" t="s">
        <v>2474</v>
      </c>
      <c r="J89" s="233"/>
      <c r="K89" s="233"/>
      <c r="L89" s="182"/>
      <c r="M89" s="1"/>
    </row>
    <row r="90" spans="1:13" ht="14.4" x14ac:dyDescent="0.3">
      <c r="A90" s="2" t="str">
        <f>Language!F351</f>
        <v>Fußstütze Titan</v>
      </c>
      <c r="B90" s="1">
        <v>301</v>
      </c>
      <c r="D90" s="319" t="e">
        <f>VLOOKUP(F90,'Prices DE'!A:G,6,FALSE)</f>
        <v>#N/A</v>
      </c>
      <c r="E90" s="2" t="str">
        <f>36915&amp;G24</f>
        <v>36915</v>
      </c>
      <c r="F90" s="330" t="str">
        <f>E90&amp;"-C"</f>
        <v>36915-C</v>
      </c>
      <c r="I90" s="227"/>
      <c r="J90" s="233"/>
      <c r="K90" s="233"/>
      <c r="L90" s="182"/>
      <c r="M90" s="1"/>
    </row>
    <row r="91" spans="1:13" ht="14.4" x14ac:dyDescent="0.3">
      <c r="A91" s="2" t="str">
        <f>Language!F350</f>
        <v>Erweitert. Verstärkt</v>
      </c>
      <c r="B91" s="1">
        <v>400</v>
      </c>
      <c r="D91" s="319">
        <v>0</v>
      </c>
      <c r="E91" s="2" t="str">
        <f>36006&amp;G24</f>
        <v>36006</v>
      </c>
      <c r="F91" s="330" t="str">
        <f>E91&amp;"-C"</f>
        <v>36006-C</v>
      </c>
      <c r="G91" s="44" cm="1">
        <f t="array" ref="G91">_xlfn.SWITCH(F88,1,(B91),2,(B90),3,(B91),4,(B89),5,(0),6,(0),7,(0),8,0,)</f>
        <v>144</v>
      </c>
      <c r="H91" s="54" t="s">
        <v>2470</v>
      </c>
      <c r="I91" s="229"/>
      <c r="J91" s="233"/>
      <c r="K91" s="233"/>
      <c r="L91" s="182"/>
      <c r="M91" s="1"/>
    </row>
    <row r="92" spans="1:13" x14ac:dyDescent="0.3">
      <c r="A92" s="2"/>
      <c r="B92" s="1"/>
      <c r="D92" s="319" t="e">
        <f>VLOOKUP(F92,'Prices DE'!A:G,6,FALSE)</f>
        <v>#N/A</v>
      </c>
      <c r="F92" s="93"/>
      <c r="G92" s="44" t="e" cm="1">
        <f t="array" ref="G92">_xlfn.SWITCH(F88,1,(D91),2,(D90),3,(D89),4,(D89),5,("0"),6,(0),7,(0),8,0,)</f>
        <v>#N/A</v>
      </c>
      <c r="H92" s="54" t="s">
        <v>2472</v>
      </c>
      <c r="I92" s="228"/>
      <c r="J92" s="233"/>
      <c r="K92" s="233"/>
      <c r="L92" s="182"/>
      <c r="M92" s="1"/>
    </row>
    <row r="93" spans="1:13" ht="14.4" x14ac:dyDescent="0.3">
      <c r="A93" s="2" t="str">
        <f>Language!F352</f>
        <v>Carbon-Fußplatte</v>
      </c>
      <c r="B93" s="1">
        <v>450</v>
      </c>
      <c r="D93" s="319" t="e">
        <f>VLOOKUP(F93,'Prices DE'!A:G,6,FALSE)</f>
        <v>#N/A</v>
      </c>
      <c r="E93" s="2" t="str">
        <f>65060&amp;G24</f>
        <v>65060</v>
      </c>
      <c r="F93" s="330" t="str">
        <f>E93&amp;"-C"</f>
        <v>65060-C</v>
      </c>
      <c r="G93" s="40" cm="1">
        <f t="array" ref="G93">_xlfn.SWITCH(F88,1,(E91),2,(E90),3,(E89),4,(0),5,(""),6,(""),7,(" "),8,0,)</f>
        <v>0</v>
      </c>
      <c r="H93" s="54" t="s">
        <v>2465</v>
      </c>
      <c r="I93" s="230"/>
      <c r="J93" s="233"/>
      <c r="K93" s="233"/>
      <c r="L93" s="182"/>
      <c r="M93" s="1"/>
    </row>
    <row r="94" spans="1:13" ht="14.4" x14ac:dyDescent="0.3">
      <c r="A94" s="2"/>
      <c r="B94" s="47">
        <f>G91</f>
        <v>144</v>
      </c>
      <c r="D94" s="319" t="e">
        <f>VLOOKUP(F94,'Prices DE'!A:G,6,FALSE)</f>
        <v>#N/A</v>
      </c>
      <c r="E94" s="40">
        <f>G93</f>
        <v>0</v>
      </c>
      <c r="F94" s="94" t="str">
        <f>IF(E94="","",E94&amp;"-C")</f>
        <v>0-C</v>
      </c>
      <c r="G94" s="2"/>
      <c r="I94" s="230"/>
      <c r="J94" s="233"/>
      <c r="K94" s="233"/>
      <c r="L94" s="182"/>
      <c r="M94" s="1"/>
    </row>
    <row r="95" spans="1:13" x14ac:dyDescent="0.3">
      <c r="A95" s="51"/>
      <c r="B95" s="59">
        <v>0</v>
      </c>
      <c r="C95" s="76"/>
      <c r="D95" s="319"/>
      <c r="E95" s="60"/>
      <c r="F95" s="93"/>
      <c r="G95" s="44" t="str" cm="1">
        <f t="array" ref="G95">_xlfn.SWITCH(F97,TRUE,(H95),"")</f>
        <v>JA</v>
      </c>
      <c r="H95" s="141" t="str">
        <f>Language!F300</f>
        <v>JA</v>
      </c>
      <c r="I95" s="227"/>
      <c r="J95" s="233"/>
      <c r="K95" s="233"/>
      <c r="L95" s="182"/>
      <c r="M95" s="1"/>
    </row>
    <row r="96" spans="1:13" ht="14.4" x14ac:dyDescent="0.3">
      <c r="A96" s="51" t="str">
        <f>Language!C130</f>
        <v xml:space="preserve">          Plastic plate for footrest</v>
      </c>
      <c r="B96" s="61" cm="1">
        <f t="array" ref="B96">_xlfn.SWITCH(F97,TRUE,(48),)</f>
        <v>48</v>
      </c>
      <c r="C96" s="77"/>
      <c r="D96" s="319" t="e">
        <f>VLOOKUP(F96,'Prices DE'!A:G,6,FALSE)</f>
        <v>#N/A</v>
      </c>
      <c r="E96" s="63" t="str" cm="1">
        <f t="array" ref="E96">_xlfn.SWITCH(F97,TRUE,(H96),"")</f>
        <v>36010</v>
      </c>
      <c r="F96" s="94" t="str">
        <f>IF(E96="","",E96&amp;"-C")</f>
        <v>36010-C</v>
      </c>
      <c r="G96" s="44"/>
      <c r="H96" s="226" t="str">
        <f>36010&amp;G24</f>
        <v>36010</v>
      </c>
      <c r="I96" s="231"/>
      <c r="J96" s="233"/>
      <c r="K96" s="233"/>
      <c r="L96" s="182"/>
      <c r="M96" s="1"/>
    </row>
    <row r="97" spans="1:13" x14ac:dyDescent="0.3">
      <c r="A97" s="2"/>
      <c r="B97" s="1"/>
      <c r="D97" s="243" t="e" cm="1">
        <f t="array" ref="D97">_xlfn.SWITCH(F97,TRUE,(D96),0)</f>
        <v>#N/A</v>
      </c>
      <c r="E97" s="58">
        <f>G96</f>
        <v>0</v>
      </c>
      <c r="F97" s="93" t="b">
        <v>1</v>
      </c>
      <c r="I97" s="228"/>
      <c r="J97" s="233"/>
      <c r="K97" s="233"/>
      <c r="L97" s="182"/>
      <c r="M97" s="1"/>
    </row>
    <row r="98" spans="1:13" x14ac:dyDescent="0.3">
      <c r="A98" s="56" t="s">
        <v>2513</v>
      </c>
      <c r="B98" s="52"/>
      <c r="C98" s="74"/>
      <c r="D98" s="287"/>
      <c r="E98" s="53"/>
      <c r="F98" s="91">
        <v>2</v>
      </c>
      <c r="G98" s="71" t="str" cm="1">
        <f t="array" ref="G98">_xlfn.SWITCH(F98,1,(A99),2,(""),3,(A100),4,(A101),5,(A101),6,(A101),7,(0),8,0,)</f>
        <v/>
      </c>
      <c r="H98" s="81" t="s">
        <v>2474</v>
      </c>
      <c r="I98" s="230"/>
      <c r="J98" s="233"/>
      <c r="K98" s="233"/>
      <c r="L98" s="228"/>
      <c r="M98" s="104"/>
    </row>
    <row r="99" spans="1:13" ht="14.4" x14ac:dyDescent="0.3">
      <c r="A99" s="2" t="str">
        <f>Language!F139</f>
        <v>Einhandbremse X3, rechts</v>
      </c>
      <c r="B99" s="1">
        <v>250</v>
      </c>
      <c r="D99" s="319" t="e">
        <f>VLOOKUP(F99,'Prices DE'!A:G,6,FALSE)</f>
        <v>#N/A</v>
      </c>
      <c r="E99" s="2" t="str">
        <f>463&amp;G24&amp;"0"&amp;2</f>
        <v>46302</v>
      </c>
      <c r="F99" s="330" t="str">
        <f>E99&amp;"-C"</f>
        <v>46302-C</v>
      </c>
      <c r="G99" s="71" cm="1">
        <f t="array" ref="G99">_xlfn.SWITCH(F98,1,(D99),2,(0),3,(D100),4,(D101),5,(#REF!),6,(#REF!),7,(0),8,0,)</f>
        <v>0</v>
      </c>
      <c r="H99" s="54" t="s">
        <v>2472</v>
      </c>
      <c r="I99" s="7"/>
    </row>
    <row r="100" spans="1:13" ht="14.4" x14ac:dyDescent="0.3">
      <c r="A100" s="2" t="str">
        <f>Language!F140</f>
        <v>Einhandbremse X3, links</v>
      </c>
      <c r="B100" s="1">
        <v>250</v>
      </c>
      <c r="D100" s="319" t="e">
        <f>VLOOKUP(F100,'Prices DE'!A:G,6,FALSE)</f>
        <v>#N/A</v>
      </c>
      <c r="E100" s="2" t="str">
        <f>463&amp;G24&amp;"0"&amp;1</f>
        <v>46301</v>
      </c>
      <c r="F100" s="330" t="str">
        <f>E100&amp;"-C"</f>
        <v>46301-C</v>
      </c>
      <c r="I100" s="1"/>
      <c r="J100" s="1"/>
      <c r="K100" s="1"/>
      <c r="L100" s="1"/>
      <c r="M100" s="1"/>
    </row>
    <row r="101" spans="1:13" ht="14.4" x14ac:dyDescent="0.3">
      <c r="A101" s="2" t="str">
        <f>Language!F136</f>
        <v>Bremse S3 für X</v>
      </c>
      <c r="B101" s="1">
        <v>250</v>
      </c>
      <c r="D101" s="319">
        <f>VLOOKUP(F101,'Prices DE'!A:G,6,FALSE)</f>
        <v>0</v>
      </c>
      <c r="E101" s="2">
        <v>4630030</v>
      </c>
      <c r="F101" s="330" t="str">
        <f>E101&amp;"-C"</f>
        <v>4630030-C</v>
      </c>
      <c r="G101" s="71" t="str" cm="1">
        <f t="array" ref="G101">_xlfn.SWITCH(F98,1,(E99),2,(""),3,(E100),4,(E101),5,(E101),6,(E101),7,(" "),8,0,)</f>
        <v/>
      </c>
      <c r="H101" s="54" t="s">
        <v>2465</v>
      </c>
    </row>
    <row r="102" spans="1:13" x14ac:dyDescent="0.3">
      <c r="A102" s="2"/>
      <c r="B102" s="1"/>
      <c r="F102" s="93"/>
      <c r="I102" s="22"/>
    </row>
    <row r="103" spans="1:13" ht="14.4" x14ac:dyDescent="0.3">
      <c r="A103" s="2"/>
      <c r="B103" s="47">
        <f>G103</f>
        <v>0</v>
      </c>
      <c r="C103" s="75"/>
      <c r="D103" s="243">
        <f>G99</f>
        <v>0</v>
      </c>
      <c r="E103" s="40" t="str">
        <f>G101</f>
        <v/>
      </c>
      <c r="F103" s="330" t="str">
        <f>E103&amp;"-C"</f>
        <v>-C</v>
      </c>
      <c r="G103" s="44" cm="1">
        <f t="array" ref="G103">_xlfn.SWITCH(F98,1,(B99),2,(0),3,(B100),4,(B99),5,(B101),6,(B101),7,(0),8,0,)</f>
        <v>0</v>
      </c>
      <c r="H103" s="54" t="s">
        <v>2470</v>
      </c>
    </row>
    <row r="104" spans="1:13" x14ac:dyDescent="0.3">
      <c r="A104" s="56" t="s">
        <v>2514</v>
      </c>
      <c r="B104" s="52"/>
      <c r="C104" s="52"/>
      <c r="D104" s="287"/>
      <c r="E104" s="53"/>
      <c r="F104" s="91">
        <v>2</v>
      </c>
    </row>
    <row r="105" spans="1:13" ht="14.4" x14ac:dyDescent="0.3">
      <c r="A105" s="43" t="str">
        <f>Language!F153</f>
        <v xml:space="preserve">     24" Spinergy X weiß</v>
      </c>
      <c r="B105" s="1">
        <v>1912</v>
      </c>
      <c r="C105" s="88"/>
      <c r="D105" s="319">
        <v>0</v>
      </c>
      <c r="E105" s="2" cm="1">
        <f t="array" ref="E105">_xlfn.SWITCH(F120,1,(1100),2,(1100),3,(1100),4,(E111),5,(1100),6,(E111),7,(1100),8,(1100),)</f>
        <v>1100</v>
      </c>
      <c r="F105" s="330" t="str">
        <f t="shared" ref="F105:F116" si="2">E105&amp;"-C"</f>
        <v>1100-C</v>
      </c>
      <c r="G105" s="71" t="str" cm="1">
        <f t="array" ref="G105">_xlfn.SWITCH(F104,1,(A117),2,(""),3,(A106),4,(A107),5,(A108),6,(A105),7,(A110),8,(A109),)</f>
        <v/>
      </c>
      <c r="H105" s="54" t="s">
        <v>2469</v>
      </c>
      <c r="K105" s="344" t="s">
        <v>966</v>
      </c>
      <c r="L105" s="345">
        <v>6</v>
      </c>
    </row>
    <row r="106" spans="1:13" ht="14.4" x14ac:dyDescent="0.3">
      <c r="A106" s="43" t="str">
        <f>Language!F154</f>
        <v xml:space="preserve">     24" Spinergy X schwarz</v>
      </c>
      <c r="B106" s="1">
        <v>1912</v>
      </c>
      <c r="C106" s="88"/>
      <c r="D106" s="319">
        <v>0</v>
      </c>
      <c r="E106" s="2" cm="1">
        <f t="array" ref="E106">_xlfn.SWITCH(F120,1,(1100),2,(1100),3,(1100),4,(E112),5,(1100),6,(E112),7,(1100),8,(1100),)</f>
        <v>1100</v>
      </c>
      <c r="F106" s="330" t="str">
        <f t="shared" si="2"/>
        <v>1100-C</v>
      </c>
      <c r="G106" s="44" cm="1">
        <f t="array" ref="G106">_xlfn.SWITCH(F104,1,(B117),2,(0),3,(B106),4,(B107),5,(B108),6,(B105),7,(B110),8,(B109),)</f>
        <v>0</v>
      </c>
      <c r="H106" s="54" t="s">
        <v>2470</v>
      </c>
      <c r="K106" s="346" t="s">
        <v>974</v>
      </c>
      <c r="L106" s="345">
        <v>3</v>
      </c>
    </row>
    <row r="107" spans="1:13" ht="14.4" x14ac:dyDescent="0.3">
      <c r="A107" s="43" t="str">
        <f>Language!F155</f>
        <v xml:space="preserve">     25" Spinergy X weiß</v>
      </c>
      <c r="B107" s="1">
        <v>1962</v>
      </c>
      <c r="C107" s="88"/>
      <c r="D107" s="319">
        <v>0</v>
      </c>
      <c r="E107" s="2" cm="1">
        <f t="array" ref="E107">_xlfn.SWITCH(F120,1,(1100),2,(1100),3,(1100),4,("NA"),5,(1100),6,(E113),7,(1100),8,(1100),)</f>
        <v>1100</v>
      </c>
      <c r="F107" s="330" t="str">
        <f>E107&amp;"-C"</f>
        <v>1100-C</v>
      </c>
      <c r="G107" s="44" cm="1">
        <f t="array" ref="G107">_xlfn.SWITCH(F104,1,(D101),2,(0),3,(D106),4,(D107),5,(D108),6,(D111),7,(D110),8,(D109),)</f>
        <v>0</v>
      </c>
      <c r="H107" s="54" t="s">
        <v>2472</v>
      </c>
      <c r="K107" s="344" t="s">
        <v>982</v>
      </c>
      <c r="L107" s="345">
        <v>4</v>
      </c>
    </row>
    <row r="108" spans="1:13" ht="14.4" x14ac:dyDescent="0.3">
      <c r="A108" s="43" t="str">
        <f>Language!F156</f>
        <v xml:space="preserve">     25" Spinergy X schwarz</v>
      </c>
      <c r="B108" s="1">
        <v>1962</v>
      </c>
      <c r="C108" s="88"/>
      <c r="D108" s="319">
        <v>0</v>
      </c>
      <c r="E108" s="2" cm="1">
        <f t="array" ref="E108">_xlfn.SWITCH(F120,1,(1100),2,(1100),3,(1100),4,("NA"),5,(1100),6,(E114),7,(1100),8,(1100),)</f>
        <v>1100</v>
      </c>
      <c r="F108" s="330" t="str">
        <f t="shared" si="2"/>
        <v>1100-C</v>
      </c>
      <c r="G108" s="71" t="str" cm="1">
        <f t="array" ref="G108">_xlfn.SWITCH(F104,1,(E117),2,(""),3,(E106),4,(E107),5,(E108),6,(E105),7,(E110),8,(E109),)</f>
        <v/>
      </c>
      <c r="H108" s="54" t="s">
        <v>2465</v>
      </c>
      <c r="K108" s="346" t="s">
        <v>2515</v>
      </c>
      <c r="L108" s="345">
        <v>5</v>
      </c>
    </row>
    <row r="109" spans="1:13" ht="14.4" x14ac:dyDescent="0.3">
      <c r="A109" s="43" t="str">
        <f>Language!F157</f>
        <v xml:space="preserve">     26" Spinergy X weiß</v>
      </c>
      <c r="B109" s="1">
        <v>2012</v>
      </c>
      <c r="C109" s="88"/>
      <c r="D109" s="319">
        <v>0</v>
      </c>
      <c r="E109" s="2" cm="1">
        <f t="array" ref="E109">_xlfn.SWITCH(F120,1,(1100),2,(1100),3,(1100),4,("NA"),5,(1100),6,(E115),7,(1100),8,(1100),)</f>
        <v>1100</v>
      </c>
      <c r="F109" s="330" t="str">
        <f t="shared" si="2"/>
        <v>1100-C</v>
      </c>
      <c r="G109" s="223" t="str" cm="1">
        <f t="array" ref="G109">_xlfn.SWITCH(F104,1,(""),2,(""),3,(24),4,(25),5,(25),6,(24),7,(26),8,(26),)</f>
        <v/>
      </c>
      <c r="H109" s="54" t="s">
        <v>2516</v>
      </c>
      <c r="K109" s="344" t="s">
        <v>2517</v>
      </c>
      <c r="L109" s="345">
        <v>8</v>
      </c>
    </row>
    <row r="110" spans="1:13" ht="14.4" x14ac:dyDescent="0.3">
      <c r="A110" s="43" t="str">
        <f>Language!F158</f>
        <v xml:space="preserve">     26" Spinergy X schwarz</v>
      </c>
      <c r="B110" s="1">
        <v>2012</v>
      </c>
      <c r="C110" s="88"/>
      <c r="D110" s="319">
        <v>0</v>
      </c>
      <c r="E110" s="2" cm="1">
        <f t="array" ref="E110">_xlfn.SWITCH(F120,1,(1100),2,(1100),3,(1100),4,("NA"),5,(1100),6,(E116),7,(1100),8,(1100),)</f>
        <v>1100</v>
      </c>
      <c r="F110" s="330" t="str">
        <f t="shared" si="2"/>
        <v>1100-C</v>
      </c>
      <c r="K110" s="347" t="s">
        <v>2518</v>
      </c>
      <c r="L110" s="345">
        <v>7</v>
      </c>
    </row>
    <row r="111" spans="1:13" ht="14.4" x14ac:dyDescent="0.3">
      <c r="A111" s="43" t="str">
        <f>Language!C159</f>
        <v>24" Spinergy X white no tyre</v>
      </c>
      <c r="B111" s="1">
        <v>1912</v>
      </c>
      <c r="C111" s="88"/>
      <c r="D111" s="319">
        <f>VLOOKUP(F111,'Prices DE'!A:G,6,FALSE)</f>
        <v>0</v>
      </c>
      <c r="E111" s="2" t="str">
        <f>1100184&amp;"R"</f>
        <v>1100184R</v>
      </c>
      <c r="F111" s="330" t="str">
        <f t="shared" si="2"/>
        <v>1100184R-C</v>
      </c>
      <c r="G111"/>
      <c r="K111" s="348" t="s">
        <v>2519</v>
      </c>
      <c r="L111" s="345">
        <v>1</v>
      </c>
    </row>
    <row r="112" spans="1:13" ht="14.4" x14ac:dyDescent="0.3">
      <c r="A112" s="43" t="str">
        <f>Language!C160</f>
        <v>24" Spinergy X black no tyre</v>
      </c>
      <c r="B112" s="1">
        <v>1912</v>
      </c>
      <c r="C112" s="88"/>
      <c r="D112" s="319">
        <f>VLOOKUP(F112,'Prices DE'!A:G,6,FALSE)</f>
        <v>0</v>
      </c>
      <c r="E112" s="2" t="str">
        <f>1100141&amp;"R"</f>
        <v>1100141R</v>
      </c>
      <c r="F112" s="330" t="str">
        <f t="shared" si="2"/>
        <v>1100141R-C</v>
      </c>
      <c r="G112"/>
      <c r="K112" s="348" t="s">
        <v>310</v>
      </c>
      <c r="L112" s="345">
        <v>2</v>
      </c>
    </row>
    <row r="113" spans="1:12" ht="14.4" x14ac:dyDescent="0.3">
      <c r="A113" s="43" t="str">
        <f>Language!C161</f>
        <v>25" Spinergy X white no tyre</v>
      </c>
      <c r="B113" s="1">
        <v>1962</v>
      </c>
      <c r="C113" s="88"/>
      <c r="D113" s="319">
        <f>VLOOKUP(F113,'Prices DE'!A:G,6,FALSE)</f>
        <v>0</v>
      </c>
      <c r="E113" s="2" t="str">
        <f>1100185&amp;"R"</f>
        <v>1100185R</v>
      </c>
      <c r="F113" s="330" t="str">
        <f t="shared" si="2"/>
        <v>1100185R-C</v>
      </c>
    </row>
    <row r="114" spans="1:12" ht="14.4" x14ac:dyDescent="0.3">
      <c r="A114" s="43" t="str">
        <f>Language!C162</f>
        <v>25" Spinergy X black no tyre</v>
      </c>
      <c r="B114" s="1">
        <v>1962</v>
      </c>
      <c r="C114" s="88"/>
      <c r="D114" s="319">
        <f>VLOOKUP(F114,'Prices DE'!A:G,6,FALSE)</f>
        <v>0</v>
      </c>
      <c r="E114" s="2" t="str">
        <f>1100146&amp;"R"</f>
        <v>1100146R</v>
      </c>
      <c r="F114" s="330" t="str">
        <f t="shared" si="2"/>
        <v>1100146R-C</v>
      </c>
    </row>
    <row r="115" spans="1:12" ht="14.4" x14ac:dyDescent="0.3">
      <c r="A115" s="43" t="str">
        <f>Language!C163</f>
        <v>26" Spinergy X white no tyre</v>
      </c>
      <c r="B115" s="1">
        <v>2012</v>
      </c>
      <c r="C115" s="88"/>
      <c r="D115" s="319">
        <f>VLOOKUP(F115,'Prices DE'!A:G,6,FALSE)</f>
        <v>0</v>
      </c>
      <c r="E115" s="2" t="str">
        <f>1100166&amp;"R"</f>
        <v>1100166R</v>
      </c>
      <c r="F115" s="330" t="str">
        <f t="shared" si="2"/>
        <v>1100166R-C</v>
      </c>
    </row>
    <row r="116" spans="1:12" ht="14.4" x14ac:dyDescent="0.3">
      <c r="A116" s="43" t="str">
        <f>Language!C164</f>
        <v>26" Spinergy X black no tyre</v>
      </c>
      <c r="B116" s="1">
        <v>2012</v>
      </c>
      <c r="C116" s="88"/>
      <c r="D116" s="319">
        <f>VLOOKUP(F116,'Prices DE'!A:G,6,FALSE)</f>
        <v>0</v>
      </c>
      <c r="E116" s="2" t="str">
        <f>1100156&amp;"R"</f>
        <v>1100156R</v>
      </c>
      <c r="F116" s="330" t="str">
        <f t="shared" si="2"/>
        <v>1100156R-C</v>
      </c>
    </row>
    <row r="117" spans="1:12" x14ac:dyDescent="0.3">
      <c r="A117" s="43" t="str">
        <f>Language!C165</f>
        <v>Other rearwheel</v>
      </c>
      <c r="B117" s="1">
        <v>3000</v>
      </c>
      <c r="C117" s="88"/>
      <c r="D117" s="319">
        <v>0</v>
      </c>
      <c r="F117" s="93"/>
    </row>
    <row r="118" spans="1:12" x14ac:dyDescent="0.3">
      <c r="A118" s="43"/>
      <c r="B118" s="1"/>
      <c r="C118" s="88"/>
      <c r="E118" s="2" t="e">
        <f>VALUE(E119)</f>
        <v>#VALUE!</v>
      </c>
      <c r="F118" s="93"/>
    </row>
    <row r="119" spans="1:12" x14ac:dyDescent="0.3">
      <c r="A119" s="2"/>
      <c r="B119" s="47">
        <f>G106</f>
        <v>0</v>
      </c>
      <c r="C119" s="109"/>
      <c r="D119" s="243">
        <f>(G107)*2</f>
        <v>0</v>
      </c>
      <c r="E119" s="40" t="str">
        <f>G108</f>
        <v/>
      </c>
      <c r="F119" s="93" t="s">
        <v>2511</v>
      </c>
    </row>
    <row r="120" spans="1:12" x14ac:dyDescent="0.3">
      <c r="A120" s="69" t="s">
        <v>2520</v>
      </c>
      <c r="B120" s="69"/>
      <c r="C120" s="69"/>
      <c r="D120" s="238"/>
      <c r="E120" s="69"/>
      <c r="F120" s="91">
        <v>5</v>
      </c>
    </row>
    <row r="121" spans="1:12" ht="14.4" x14ac:dyDescent="0.3">
      <c r="A121" s="2" t="str">
        <f>Language!C174</f>
        <v xml:space="preserve">  Schwalbe one</v>
      </c>
      <c r="B121" s="1">
        <v>0</v>
      </c>
      <c r="C121" s="88"/>
      <c r="D121" s="317" t="str">
        <f>IFERROR(INDEX(GP!$A$2:$N$800,MATCH(Weights_X!F121,GP!$A$2:$A$800,0),MATCH(Weights_X!$A$1,GP!$A$2:$N$2,0)),"")</f>
        <v/>
      </c>
      <c r="E121" s="2" t="str">
        <f>G108&amp;G124</f>
        <v/>
      </c>
      <c r="F121" s="330" t="str">
        <f>E121&amp;"-C"</f>
        <v>-C</v>
      </c>
      <c r="G121" s="71" t="str" cm="1">
        <f t="array" ref="G121">_xlfn.SWITCH(F120,1,(A121),2,(A122),3,(A123),4,(A124),5,(""),6,(A125),7,(A110),8,(A109),)</f>
        <v/>
      </c>
      <c r="H121" s="54" t="s">
        <v>2469</v>
      </c>
    </row>
    <row r="122" spans="1:12" ht="14.4" x14ac:dyDescent="0.3">
      <c r="A122" s="2" t="str">
        <f>Language!C175</f>
        <v xml:space="preserve">  Right Run</v>
      </c>
      <c r="B122" s="1">
        <v>620</v>
      </c>
      <c r="C122" s="88"/>
      <c r="D122" s="317" t="str">
        <f>IFERROR(INDEX(GP!$A$2:$N$800,MATCH(Weights_X!F122,GP!$A$2:$A$800,0),MATCH(Weights_X!$A$1,GP!$A$2:$N$2,0)),"")</f>
        <v/>
      </c>
      <c r="E122" s="2" t="str">
        <f>G108&amp;G125</f>
        <v/>
      </c>
      <c r="F122" s="330" t="str">
        <f>E122&amp;"-C"</f>
        <v>-C</v>
      </c>
      <c r="G122" s="71" cm="1">
        <f t="array" ref="G122">_xlfn.SWITCH(F120,1,(B121),2,(B122),3,(B123),4,(B124),5,(0),6,(B105),7,(B110),8,(B109),)</f>
        <v>0</v>
      </c>
      <c r="H122" s="54" t="s">
        <v>2470</v>
      </c>
      <c r="L122" s="1"/>
    </row>
    <row r="123" spans="1:12" ht="14.4" x14ac:dyDescent="0.3">
      <c r="A123" s="2" t="str">
        <f>Language!C176</f>
        <v xml:space="preserve">  Marathon Plus</v>
      </c>
      <c r="B123" s="1">
        <v>1060</v>
      </c>
      <c r="C123" s="88"/>
      <c r="D123" s="317">
        <v>0</v>
      </c>
      <c r="E123" s="2" t="str">
        <f>G108&amp;G126</f>
        <v/>
      </c>
      <c r="F123" s="330" t="str">
        <f>E123&amp;"-C"</f>
        <v>-C</v>
      </c>
      <c r="G123" s="44" cm="1">
        <f t="array" ref="G123">_xlfn.SWITCH(F120,1,(0),2,(0),3,(0),4,(D124),5,(0),6,(C125),7,(C110),8,(C109),)</f>
        <v>0</v>
      </c>
      <c r="H123" s="54" t="s">
        <v>2472</v>
      </c>
      <c r="L123" s="1"/>
    </row>
    <row r="124" spans="1:12" ht="14.4" x14ac:dyDescent="0.3">
      <c r="A124" s="2" t="str">
        <f>Language!C177</f>
        <v xml:space="preserve">  Rugged 24"</v>
      </c>
      <c r="B124" s="1">
        <v>800</v>
      </c>
      <c r="C124" s="88"/>
      <c r="D124" s="317">
        <v>0</v>
      </c>
      <c r="E124" s="2">
        <v>1000124</v>
      </c>
      <c r="F124" s="330" t="str">
        <f>E124&amp;"-C"</f>
        <v>1000124-C</v>
      </c>
      <c r="G124" s="71" t="str" cm="1">
        <f t="array" ref="G124">_xlfn.SWITCH(F104,1,("184"),2,(""),3,("141"),4,("185"),5,("146"),6,("184"),7,("N/A"),8,("N/A"),)</f>
        <v/>
      </c>
      <c r="H124" s="54" t="s">
        <v>2465</v>
      </c>
      <c r="I124" t="s">
        <v>2521</v>
      </c>
    </row>
    <row r="125" spans="1:12" x14ac:dyDescent="0.3">
      <c r="A125" s="2"/>
      <c r="B125" s="1"/>
      <c r="C125" s="88"/>
      <c r="F125" s="93"/>
      <c r="G125" s="71" t="str" cm="1">
        <f t="array" ref="G125">_xlfn.SWITCH(F104,1,(""),2,(""),3,("154"),4,("165"),5,("155"),6,("164"),7,("156"),8,("166"),)</f>
        <v/>
      </c>
      <c r="H125" s="54" t="s">
        <v>2465</v>
      </c>
      <c r="I125" t="s">
        <v>23</v>
      </c>
    </row>
    <row r="126" spans="1:12" x14ac:dyDescent="0.3">
      <c r="A126" s="2"/>
      <c r="B126" s="1"/>
      <c r="C126" s="88"/>
      <c r="F126" s="93"/>
      <c r="G126" s="71" t="str" cm="1">
        <f t="array" ref="G126">_xlfn.SWITCH(F104,1,(""),2,(""),3,("274"),4,("285"),5,("275"),6,("284"),7,("276"),8,("286"),)</f>
        <v/>
      </c>
      <c r="H126" s="54" t="s">
        <v>2465</v>
      </c>
      <c r="I126" t="s">
        <v>2522</v>
      </c>
    </row>
    <row r="127" spans="1:12" x14ac:dyDescent="0.3">
      <c r="A127" s="2"/>
      <c r="B127" s="1"/>
      <c r="C127" s="88"/>
      <c r="F127" s="93"/>
      <c r="G127" s="71" t="str" cm="1">
        <f t="array" ref="G127">_xlfn.SWITCH(F104,1,(""),2,(""),3,(1000124),4,("NA"),5,("NA"),6,(1000124),7,("NA"),8,("NA"),)</f>
        <v/>
      </c>
      <c r="H127" s="54" t="s">
        <v>2465</v>
      </c>
      <c r="I127" t="s">
        <v>2243</v>
      </c>
      <c r="J127" s="45" t="str" cm="1">
        <f t="array" ref="J127">_xlfn.SWITCH(F120,1,(""),2,(""),3,(""),4,(1000124),5,(""),6,(G128),7,(""),8,(""),)</f>
        <v/>
      </c>
      <c r="L127" s="54" t="s">
        <v>2465</v>
      </c>
    </row>
    <row r="128" spans="1:12" x14ac:dyDescent="0.3">
      <c r="A128" s="2"/>
      <c r="B128" s="1"/>
      <c r="C128" s="88"/>
      <c r="E128" s="2">
        <f>VALUE(E129)</f>
        <v>0</v>
      </c>
      <c r="F128" s="93"/>
      <c r="G128" s="71" cm="1">
        <f t="array" ref="G128">_xlfn.SWITCH(F120,1,(D121),2,(D122),3,(D123),4,(D124),5,H114)</f>
        <v>0</v>
      </c>
      <c r="H128" s="54" t="s">
        <v>2472</v>
      </c>
      <c r="I128" t="s">
        <v>2523</v>
      </c>
      <c r="J128" s="45" t="str" cm="1">
        <f t="array" ref="J128">_xlfn.SWITCH(F120,1,(""),2,(""),3,(""),4,(1000124),5,(""),6,(""),7,(""),8,(""),)</f>
        <v/>
      </c>
      <c r="L128" s="54" t="s">
        <v>2465</v>
      </c>
    </row>
    <row r="129" spans="1:13" ht="14.4" x14ac:dyDescent="0.3">
      <c r="A129" s="2"/>
      <c r="B129" s="47">
        <f>G122</f>
        <v>0</v>
      </c>
      <c r="C129" s="47"/>
      <c r="D129" s="299">
        <v>0</v>
      </c>
      <c r="E129" s="300" t="str" cm="1">
        <f t="array" ref="E129">_xlfn.SWITCH(F120,1,(E121),2,(E122),3,(E123),4,(E119),5,("0"),6,(E119),7,(A110),8,(A109),)</f>
        <v>0</v>
      </c>
      <c r="F129" s="330" t="str">
        <f>IF(ISNUMBER(SEARCH("N",E129)),"Not Available",E129&amp;"-C")</f>
        <v>0-C</v>
      </c>
    </row>
    <row r="130" spans="1:13" x14ac:dyDescent="0.3">
      <c r="A130" s="2" t="str">
        <f>Language!C172</f>
        <v>Wheel axle in steel</v>
      </c>
      <c r="B130" s="1">
        <v>50</v>
      </c>
      <c r="C130" s="1"/>
      <c r="D130" s="233">
        <v>0</v>
      </c>
      <c r="E130" s="173">
        <v>1700000</v>
      </c>
      <c r="F130" s="91" t="b">
        <v>0</v>
      </c>
      <c r="G130" s="71" t="str" cm="1">
        <f t="array" ref="G130">_xlfn.SWITCH(F130,TRUE,(E130),"")</f>
        <v/>
      </c>
      <c r="H130" s="54" t="s">
        <v>2465</v>
      </c>
    </row>
    <row r="131" spans="1:13" x14ac:dyDescent="0.3">
      <c r="A131" s="2" t="str">
        <f>Language!C170</f>
        <v>User weight over 100kg</v>
      </c>
      <c r="B131" s="1"/>
      <c r="C131" s="1"/>
      <c r="D131" s="233"/>
      <c r="E131" s="173"/>
      <c r="F131" s="93" t="s">
        <v>2511</v>
      </c>
      <c r="G131" s="71" t="str" cm="1">
        <f t="array" ref="G131">_xlfn.SWITCH(F130,TRUE,(D130),"")</f>
        <v/>
      </c>
      <c r="H131" s="54" t="s">
        <v>2472</v>
      </c>
    </row>
    <row r="132" spans="1:13" x14ac:dyDescent="0.3">
      <c r="A132" s="2"/>
      <c r="B132" s="1"/>
      <c r="C132" s="1"/>
      <c r="D132" s="233"/>
      <c r="E132" s="173"/>
      <c r="F132" s="93"/>
      <c r="G132" s="71" t="str" cm="1">
        <f t="array" ref="G132">_xlfn.SWITCH(F130,TRUE,(B130),"0")</f>
        <v>0</v>
      </c>
      <c r="H132" s="54" t="s">
        <v>2470</v>
      </c>
    </row>
    <row r="133" spans="1:13" x14ac:dyDescent="0.3">
      <c r="A133" s="2"/>
      <c r="B133" s="46" t="str">
        <f>G132</f>
        <v>0</v>
      </c>
      <c r="C133" s="182"/>
      <c r="D133" s="243" t="str">
        <f>G131</f>
        <v/>
      </c>
      <c r="E133" s="39" t="str">
        <f>G130</f>
        <v/>
      </c>
      <c r="F133" s="93"/>
      <c r="G133" s="71" t="str" cm="1">
        <f t="array" ref="G133">_xlfn.SWITCH(F130,TRUE,(A131),"")</f>
        <v/>
      </c>
      <c r="H133" s="54" t="s">
        <v>2469</v>
      </c>
    </row>
    <row r="134" spans="1:13" x14ac:dyDescent="0.3">
      <c r="A134" s="69" t="s">
        <v>1512</v>
      </c>
      <c r="B134" s="52"/>
      <c r="C134" s="74"/>
      <c r="D134" s="287"/>
      <c r="E134" s="53"/>
      <c r="F134" s="91" t="b">
        <v>0</v>
      </c>
      <c r="G134" s="44" t="str" cm="1">
        <f t="array" ref="G134">_xlfn.SWITCH(F104,1,(""),2,(""),3,(A135),4,(A136),5,(A136),6,(A135),7,(A137),8,(A137),)</f>
        <v/>
      </c>
      <c r="H134" s="81" t="s">
        <v>2474</v>
      </c>
      <c r="I134" s="45" t="str" cm="1">
        <f t="array" ref="I134">_xlfn.SWITCH(F134,TRUE,(G134),"")</f>
        <v/>
      </c>
      <c r="J134" s="81" t="s">
        <v>2474</v>
      </c>
      <c r="K134" s="81"/>
    </row>
    <row r="135" spans="1:13" ht="14.4" x14ac:dyDescent="0.3">
      <c r="A135" s="43" t="str">
        <f>Language!F180</f>
        <v>reTyre Traction 24" kompl. Paar</v>
      </c>
      <c r="B135" s="43"/>
      <c r="C135" s="100"/>
      <c r="D135" s="317">
        <v>250</v>
      </c>
      <c r="E135" s="43">
        <v>1100300</v>
      </c>
      <c r="F135" s="330" t="str">
        <f>E135&amp;"-C"</f>
        <v>1100300-C</v>
      </c>
      <c r="G135" s="71" t="str" cm="1">
        <f t="array" ref="G135">_xlfn.SWITCH(F104,1,("0"),2,("0"),3,(D135),4,(D136),5,(D136),6,(D135),7,(D137),8,(D137),)</f>
        <v>0</v>
      </c>
      <c r="H135" s="54" t="s">
        <v>2472</v>
      </c>
    </row>
    <row r="136" spans="1:13" ht="14.4" x14ac:dyDescent="0.3">
      <c r="A136" s="43" t="str">
        <f>Language!F181</f>
        <v>reTyre Traction 25" kompl. Paar</v>
      </c>
      <c r="B136" s="43"/>
      <c r="C136" s="100"/>
      <c r="D136" s="317">
        <f>D135</f>
        <v>250</v>
      </c>
      <c r="E136" s="43">
        <v>1100305</v>
      </c>
      <c r="F136" s="330" t="str">
        <f>E136&amp;"-C"</f>
        <v>1100305-C</v>
      </c>
      <c r="J136" t="str" cm="1">
        <f t="array" ref="J136">_xlfn.SWITCH(F134,TRUE,(E138),"")</f>
        <v/>
      </c>
    </row>
    <row r="137" spans="1:13" ht="14.4" x14ac:dyDescent="0.3">
      <c r="A137" s="43" t="str">
        <f>Language!F182</f>
        <v>reTyre Traction 26" kompl. Paar</v>
      </c>
      <c r="B137" s="43"/>
      <c r="C137" s="100"/>
      <c r="D137" s="317">
        <f>D135</f>
        <v>250</v>
      </c>
      <c r="E137" s="43">
        <v>1100306</v>
      </c>
      <c r="F137" s="330" t="str">
        <f>E137&amp;"-C"</f>
        <v>1100306-C</v>
      </c>
      <c r="G137" s="71" t="str">
        <f>1100&amp;I137&amp;"-C"</f>
        <v>1100-C</v>
      </c>
      <c r="H137" s="54" t="s">
        <v>2465</v>
      </c>
      <c r="I137" s="103" t="str" cm="1">
        <f t="array" ref="I137">_xlfn.SWITCH(F104,1,(""),2,(""),3,(300),4,(305),5,(305),6,(300),7,(306),8,(306),)</f>
        <v/>
      </c>
      <c r="J137" t="s">
        <v>2524</v>
      </c>
    </row>
    <row r="138" spans="1:13" x14ac:dyDescent="0.3">
      <c r="A138" s="43"/>
      <c r="B138" s="57">
        <v>0</v>
      </c>
      <c r="C138" s="101"/>
      <c r="D138" s="275" cm="1">
        <f t="array" ref="D138">_xlfn.SWITCH(F134,TRUE,(G135),0)</f>
        <v>0</v>
      </c>
      <c r="E138" s="71" t="str" cm="1">
        <f t="array" ref="E138">_xlfn.SWITCH(F134,TRUE,(G137),"")</f>
        <v/>
      </c>
      <c r="F138" s="93"/>
    </row>
    <row r="139" spans="1:13" x14ac:dyDescent="0.3">
      <c r="A139" s="56" t="s">
        <v>2525</v>
      </c>
      <c r="B139" s="52"/>
      <c r="C139" s="74"/>
      <c r="D139" s="287"/>
      <c r="E139" s="53"/>
      <c r="F139" s="91">
        <v>6</v>
      </c>
    </row>
    <row r="140" spans="1:13" ht="14.4" x14ac:dyDescent="0.3">
      <c r="A140" s="2" t="str">
        <f>Language!C185</f>
        <v>Titanium</v>
      </c>
      <c r="B140" s="1">
        <v>640</v>
      </c>
      <c r="D140" s="317">
        <f>IFERROR(INDEX(GP!$A$2:$N$800,MATCH(Weights_X!F140,GP!$A$2:$A$800,0),MATCH(Weights_X!$A$1,GP!$A$2:$N$2,0)),0)</f>
        <v>0</v>
      </c>
      <c r="E140" s="2" t="str">
        <f>190&amp;G109&amp;11</f>
        <v>19011</v>
      </c>
      <c r="F140" s="330" t="str">
        <f>E140&amp;"-C"</f>
        <v>19011-C</v>
      </c>
      <c r="G140" s="71" t="str" cm="1">
        <f t="array" ref="G140">_xlfn.SWITCH(F139,1,(A140),2,(A141),3,(A142),4,(A143),5,(A144),6,(""),7,(A117),8,(A119),9,(A120),11,(A124),13,(A125),15,(A126),18,(A105),20,(A127),24,(A128),28,(A129),36,(#REF!),44,(#REF!),)</f>
        <v/>
      </c>
      <c r="H140" s="81" t="s">
        <v>2474</v>
      </c>
      <c r="K140" t="str">
        <f>K155&amp;"-C"</f>
        <v>4813939-C-C</v>
      </c>
      <c r="L140" t="str">
        <f t="shared" ref="L140:M140" si="3">L155&amp;"-C"</f>
        <v>4813939-C-C</v>
      </c>
      <c r="M140" t="str">
        <f t="shared" si="3"/>
        <v>4813940-C-C</v>
      </c>
    </row>
    <row r="141" spans="1:13" ht="14.4" x14ac:dyDescent="0.3">
      <c r="A141" s="2" t="str">
        <f>Language!C186</f>
        <v>Paragrip</v>
      </c>
      <c r="B141" s="1">
        <v>1260</v>
      </c>
      <c r="D141" s="317">
        <v>193</v>
      </c>
      <c r="E141" s="2" t="str">
        <f>19051&amp;G109&amp;"BT"</f>
        <v>19051BT</v>
      </c>
      <c r="F141" s="330" t="str">
        <f>E141&amp;"-C"</f>
        <v>19051BT-C</v>
      </c>
      <c r="G141" s="71" t="str" cm="1">
        <f t="array" ref="G141">_xlfn.SWITCH(F139,1,(D140),2,(D141),3,(D142),4,(D143),5,(D144),6,("0"),7,(D117),8,(D119),9,(D120),11,(D124),13,(D125),15,(D126),18,(D105),20,(D127),24,(D128),28,(D129),36,(#REF!),44,(#REF!),)</f>
        <v>0</v>
      </c>
      <c r="H141" s="54" t="s">
        <v>2472</v>
      </c>
      <c r="K141" t="str">
        <f t="shared" ref="K141:M143" si="4">K156&amp;"-C"</f>
        <v>4813939-C-C</v>
      </c>
      <c r="L141" t="str">
        <f>L156&amp;"-C"</f>
        <v>4813939-C-C</v>
      </c>
      <c r="M141" t="str">
        <f t="shared" si="4"/>
        <v>4813940-C-C</v>
      </c>
    </row>
    <row r="142" spans="1:13" ht="14.4" x14ac:dyDescent="0.3">
      <c r="A142" s="2" t="str">
        <f>Language!C187</f>
        <v>Tetragrip</v>
      </c>
      <c r="B142" s="1">
        <v>1300</v>
      </c>
      <c r="D142" s="317">
        <v>193</v>
      </c>
      <c r="E142" s="2" t="str">
        <f>19052&amp;G109&amp;"BT"</f>
        <v>19052BT</v>
      </c>
      <c r="F142" s="330" t="str">
        <f>E142&amp;"-C"</f>
        <v>19052BT-C</v>
      </c>
      <c r="G142" s="44" cm="1">
        <f t="array" ref="G142">_xlfn.SWITCH(F139,1,(B140),2,(B141),3,(B142),4,(B143),5,(B144),6,(0),7,(B117),8,(B119),9,(B120),11,(B124),13,(B125),15,(B126),18,(B105),20,(B127),24,(B128),28,(B129),36,(#REF!),44,(#REF!),)</f>
        <v>0</v>
      </c>
      <c r="H142" s="54" t="s">
        <v>2470</v>
      </c>
      <c r="K142" t="str">
        <f t="shared" si="4"/>
        <v>4813940-C-C</v>
      </c>
      <c r="L142" t="str">
        <f t="shared" si="4"/>
        <v>4813940-C-C</v>
      </c>
      <c r="M142" t="str">
        <f t="shared" si="4"/>
        <v>4813941-C-C</v>
      </c>
    </row>
    <row r="143" spans="1:13" ht="14.4" x14ac:dyDescent="0.3">
      <c r="A143" s="2" t="str">
        <f>Language!C188</f>
        <v>Maxgrip 24"</v>
      </c>
      <c r="B143" s="1">
        <v>1200</v>
      </c>
      <c r="D143" s="317">
        <v>193</v>
      </c>
      <c r="E143" s="2">
        <v>1903060</v>
      </c>
      <c r="F143" s="330" t="str">
        <f>E143&amp;"-C"</f>
        <v>1903060-C</v>
      </c>
      <c r="G143" s="71" t="str" cm="1">
        <f t="array" ref="G143">_xlfn.SWITCH(F139,1,(E140),2,(E141),3,(E142),4,(E143),5,(E144),6,(""),7,(E117),8,(E119),9,(E120),11,(E124),13,(E125),15,(E126),18,(E105),20,(E127),24,(E128),28,(E129),36,(#REF!),44,(#REF!),)</f>
        <v/>
      </c>
      <c r="H143" s="54" t="s">
        <v>2465</v>
      </c>
      <c r="K143" t="str">
        <f t="shared" si="4"/>
        <v>4813940-C-C</v>
      </c>
      <c r="L143" t="str">
        <f t="shared" si="4"/>
        <v>4813940-C-C</v>
      </c>
      <c r="M143" t="str">
        <f t="shared" si="4"/>
        <v>4813941-C-C</v>
      </c>
    </row>
    <row r="144" spans="1:13" ht="14.4" x14ac:dyDescent="0.3">
      <c r="A144" s="2" t="str">
        <f>Language!C190</f>
        <v>Aluminium X</v>
      </c>
      <c r="B144" s="1">
        <v>400</v>
      </c>
      <c r="D144" s="317">
        <v>0</v>
      </c>
      <c r="E144" s="2" t="str">
        <f>G144</f>
        <v/>
      </c>
      <c r="F144" s="330" t="str">
        <f>E144&amp;"-C"</f>
        <v>-C</v>
      </c>
      <c r="G144" s="44" t="str" cm="1">
        <f t="array" ref="G144">_xlfn.SWITCH(F104,1,(""),2,(""),3,(1904404),4,(1904405),5,(1904405),6,(1904404),7,(1904406),8,(1904406),)</f>
        <v/>
      </c>
      <c r="H144" s="54" t="s">
        <v>2526</v>
      </c>
      <c r="K144" t="str">
        <f t="shared" ref="K144:M144" si="5">K152&amp;"-C"</f>
        <v>-C</v>
      </c>
      <c r="L144" t="str">
        <f t="shared" si="5"/>
        <v>-C</v>
      </c>
      <c r="M144" t="str">
        <f t="shared" si="5"/>
        <v>-C</v>
      </c>
    </row>
    <row r="145" spans="1:20" x14ac:dyDescent="0.3">
      <c r="B145" s="47">
        <f>G142</f>
        <v>0</v>
      </c>
      <c r="C145" s="75"/>
      <c r="D145" s="243">
        <f>(G141)*2</f>
        <v>0</v>
      </c>
      <c r="E145" s="40" t="str">
        <f>IF(G143="","",G143&amp;"-C")</f>
        <v/>
      </c>
      <c r="F145" s="93" t="s">
        <v>2511</v>
      </c>
    </row>
    <row r="146" spans="1:20" x14ac:dyDescent="0.3">
      <c r="A146" s="50" t="s">
        <v>1208</v>
      </c>
      <c r="B146" s="52"/>
      <c r="C146" s="74"/>
      <c r="D146" s="287"/>
      <c r="E146" s="53"/>
      <c r="F146" s="91">
        <v>5</v>
      </c>
      <c r="G146" s="237" t="str" cm="1">
        <f t="array" ref="G146">_xlfn.SWITCH(F146,1,(A149),2,(A150),3,(A151),4,(A147),5,(""),6,(0),7,(0),8,0,)</f>
        <v/>
      </c>
      <c r="H146" s="54" t="s">
        <v>2474</v>
      </c>
      <c r="J146" s="7" t="str">
        <f>Language!C195</f>
        <v>Carbon No cover</v>
      </c>
      <c r="O146" s="7" t="str">
        <f>Language!C196</f>
        <v>Carbon Small cover</v>
      </c>
    </row>
    <row r="147" spans="1:20" ht="14.4" x14ac:dyDescent="0.3">
      <c r="A147" s="2" t="str">
        <f>Language!F198</f>
        <v xml:space="preserve">Seitenschutz S3 </v>
      </c>
      <c r="B147" s="1">
        <v>628</v>
      </c>
      <c r="D147" s="317">
        <v>440</v>
      </c>
      <c r="E147" s="2" t="e" cm="1">
        <f t="array" ref="E147">_xlfn.XLOOKUP(G149,O155:O158,_xlfn.XLOOKUP(G150,P154:R154,P155:R158,0,0))</f>
        <v>#VALUE!</v>
      </c>
      <c r="F147" s="330" t="e">
        <f>E147</f>
        <v>#VALUE!</v>
      </c>
      <c r="G147" s="223" t="str" cm="1">
        <f t="array" ref="G147">_xlfn.SWITCH(F104,1,(""),2,(""),3,(2470),4,(2570),5,(2570),6,(2470),7,(2670),8,(2670),)</f>
        <v/>
      </c>
      <c r="H147" s="54" t="s">
        <v>2527</v>
      </c>
      <c r="I147" s="25"/>
      <c r="J147" s="25"/>
      <c r="K147" s="265">
        <v>24</v>
      </c>
      <c r="L147" s="265">
        <v>25</v>
      </c>
      <c r="M147" s="265">
        <v>26</v>
      </c>
      <c r="P147" s="266">
        <v>24</v>
      </c>
      <c r="Q147" s="266">
        <v>25</v>
      </c>
      <c r="R147" s="266">
        <v>26</v>
      </c>
    </row>
    <row r="148" spans="1:20" x14ac:dyDescent="0.3">
      <c r="A148" s="2"/>
      <c r="B148" s="1"/>
      <c r="F148" s="93"/>
      <c r="G148" s="237" t="str" cm="1">
        <f t="array" ref="G148">_xlfn.SWITCH(F146,1,(E149),2,(E150),3,(E151),4,(E147),5,(""),6,(0),7,(0),8,0,)</f>
        <v/>
      </c>
      <c r="H148" s="54" t="s">
        <v>2465</v>
      </c>
      <c r="I148" s="25"/>
      <c r="J148" s="263">
        <v>11</v>
      </c>
      <c r="K148" s="240" t="s">
        <v>2528</v>
      </c>
      <c r="L148" s="240" t="s">
        <v>2528</v>
      </c>
      <c r="M148" s="240" t="s">
        <v>2529</v>
      </c>
      <c r="O148" s="263">
        <v>11</v>
      </c>
      <c r="P148" s="234" t="s">
        <v>2530</v>
      </c>
      <c r="Q148" s="234" t="s">
        <v>2530</v>
      </c>
      <c r="R148" s="234" t="s">
        <v>2531</v>
      </c>
    </row>
    <row r="149" spans="1:20" ht="14.4" x14ac:dyDescent="0.3">
      <c r="A149" s="2" t="str">
        <f>Language!F195</f>
        <v>Carbon ohne Abdeckung</v>
      </c>
      <c r="B149" s="1">
        <v>750</v>
      </c>
      <c r="D149" s="317">
        <v>529</v>
      </c>
      <c r="E149" s="144" t="e" cm="1">
        <f t="array" ref="E149">_xlfn.XLOOKUP(G149,J148:J151,_xlfn.XLOOKUP(G150,K147:M147,K148:M151,0,0))</f>
        <v>#VALUE!</v>
      </c>
      <c r="F149" s="333" t="e">
        <f>E149</f>
        <v>#VALUE!</v>
      </c>
      <c r="G149" s="262">
        <f>I61</f>
        <v>22</v>
      </c>
      <c r="H149" s="54" t="s">
        <v>2532</v>
      </c>
      <c r="I149" s="244"/>
      <c r="J149" s="263">
        <v>12</v>
      </c>
      <c r="K149" s="240" t="s">
        <v>2528</v>
      </c>
      <c r="L149" s="240" t="s">
        <v>2528</v>
      </c>
      <c r="M149" s="240" t="s">
        <v>2529</v>
      </c>
      <c r="O149" s="263">
        <v>12</v>
      </c>
      <c r="P149" s="234" t="s">
        <v>2530</v>
      </c>
      <c r="Q149" s="234" t="s">
        <v>2530</v>
      </c>
      <c r="R149" s="234" t="s">
        <v>2531</v>
      </c>
    </row>
    <row r="150" spans="1:20" ht="14.4" x14ac:dyDescent="0.3">
      <c r="A150" s="2" t="str">
        <f>Language!F196</f>
        <v>Carbon, schmale Radabdeckung</v>
      </c>
      <c r="B150" s="1">
        <v>800</v>
      </c>
      <c r="D150" s="317">
        <v>529</v>
      </c>
      <c r="E150" s="144" t="e" cm="1">
        <f t="array" ref="E150">_xlfn.XLOOKUP(G149,O148:O151,_xlfn.XLOOKUP(G150,P147:R147,P148:R151,0,0))</f>
        <v>#VALUE!</v>
      </c>
      <c r="F150" s="333" t="e">
        <f t="shared" ref="F150:F151" si="6">E150</f>
        <v>#VALUE!</v>
      </c>
      <c r="G150" s="264" t="str">
        <f>G109</f>
        <v/>
      </c>
      <c r="H150" s="54" t="s">
        <v>2533</v>
      </c>
      <c r="I150" s="244"/>
      <c r="J150" s="263">
        <v>21</v>
      </c>
      <c r="K150" s="240" t="s">
        <v>2529</v>
      </c>
      <c r="L150" s="240" t="s">
        <v>2529</v>
      </c>
      <c r="M150" s="240" t="s">
        <v>2534</v>
      </c>
      <c r="O150" s="263">
        <v>21</v>
      </c>
      <c r="P150" s="234" t="s">
        <v>2531</v>
      </c>
      <c r="Q150" s="234" t="s">
        <v>2531</v>
      </c>
      <c r="R150" s="234" t="s">
        <v>2535</v>
      </c>
    </row>
    <row r="151" spans="1:20" ht="14.4" x14ac:dyDescent="0.3">
      <c r="A151" s="2" t="str">
        <f>Language!F197</f>
        <v>Carbon, breite Radabdeckung</v>
      </c>
      <c r="B151" s="1">
        <v>900</v>
      </c>
      <c r="D151" s="317">
        <v>529</v>
      </c>
      <c r="E151" s="144" t="e" cm="1">
        <f t="array" ref="E151">_xlfn.XLOOKUP(G149,J155:J158,_xlfn.XLOOKUP(G150,K154:M154,K155:M158,0,0))</f>
        <v>#VALUE!</v>
      </c>
      <c r="F151" s="333" t="e">
        <f t="shared" si="6"/>
        <v>#VALUE!</v>
      </c>
      <c r="G151" s="237" t="str" cm="1">
        <f t="array" ref="G151">_xlfn.SWITCH(F146,1,(D149),2,(D150),3,(D151),4,(D147),5,("0"),6,(0),7,(0),8,0,)</f>
        <v>0</v>
      </c>
      <c r="H151" s="54" t="s">
        <v>2472</v>
      </c>
      <c r="I151" s="25"/>
      <c r="J151" s="263">
        <v>22</v>
      </c>
      <c r="K151" s="240" t="s">
        <v>2529</v>
      </c>
      <c r="L151" s="240" t="s">
        <v>2529</v>
      </c>
      <c r="M151" s="240" t="s">
        <v>2534</v>
      </c>
      <c r="O151" s="263">
        <v>22</v>
      </c>
      <c r="P151" s="234" t="s">
        <v>2531</v>
      </c>
      <c r="Q151" s="234" t="s">
        <v>2531</v>
      </c>
      <c r="R151" s="234" t="s">
        <v>2535</v>
      </c>
    </row>
    <row r="152" spans="1:20" x14ac:dyDescent="0.3">
      <c r="A152" s="64"/>
      <c r="B152" s="47">
        <f>G152</f>
        <v>0</v>
      </c>
      <c r="C152" s="75"/>
      <c r="D152" s="240" t="str">
        <f>G151</f>
        <v>0</v>
      </c>
      <c r="E152" s="40" t="str">
        <f>G148</f>
        <v/>
      </c>
      <c r="F152" s="93"/>
      <c r="G152" s="237" cm="1">
        <f t="array" ref="G152">_xlfn.SWITCH(F146,1,(B149),2,(B150),3,(B151),4,(B147),5,(0),6,(0),7,(0),8,0,)</f>
        <v>0</v>
      </c>
      <c r="H152" s="54" t="s">
        <v>2470</v>
      </c>
      <c r="J152" s="144"/>
    </row>
    <row r="153" spans="1:20" x14ac:dyDescent="0.3">
      <c r="A153" s="43"/>
      <c r="B153" s="22"/>
      <c r="C153" s="11"/>
      <c r="D153" s="292"/>
      <c r="E153" s="43"/>
      <c r="F153" s="93"/>
      <c r="G153" s="71" t="str" cm="1">
        <f t="array" ref="G153">_xlfn.SWITCH(F153,TRUE,(D154),"0")</f>
        <v>0</v>
      </c>
      <c r="H153" s="54" t="s">
        <v>2536</v>
      </c>
      <c r="J153" s="7" t="str">
        <f>Language!C197</f>
        <v>Carbon Large cover</v>
      </c>
      <c r="O153" s="7" t="str">
        <f>Language!C198</f>
        <v xml:space="preserve">Sideguard S3 </v>
      </c>
    </row>
    <row r="154" spans="1:20" x14ac:dyDescent="0.3">
      <c r="A154" s="143"/>
      <c r="B154" s="57"/>
      <c r="C154" s="101"/>
      <c r="D154" s="275">
        <v>0</v>
      </c>
      <c r="E154" s="143"/>
      <c r="F154" s="142"/>
      <c r="G154" s="40" t="str" cm="1">
        <f t="array" ref="G154">_xlfn.SWITCH(F153,TRUE,(Language!C300),"")</f>
        <v/>
      </c>
      <c r="H154" s="54" t="s">
        <v>2537</v>
      </c>
      <c r="K154" s="266">
        <v>24</v>
      </c>
      <c r="L154" s="266">
        <v>25</v>
      </c>
      <c r="M154" s="266">
        <v>26</v>
      </c>
      <c r="P154" s="266">
        <v>24</v>
      </c>
      <c r="Q154" s="266">
        <v>25</v>
      </c>
      <c r="R154" s="266">
        <v>26</v>
      </c>
      <c r="T154" s="331"/>
    </row>
    <row r="155" spans="1:20" x14ac:dyDescent="0.3">
      <c r="A155" s="43"/>
      <c r="B155" s="22"/>
      <c r="C155" s="11"/>
      <c r="D155" s="292"/>
      <c r="E155" s="43"/>
      <c r="F155" s="91" t="b">
        <v>0</v>
      </c>
      <c r="G155" s="45" cm="1">
        <f t="array" ref="G155">_xlfn.SWITCH(F155,TRUE,(B156),0)</f>
        <v>0</v>
      </c>
      <c r="H155" s="54" t="s">
        <v>2470</v>
      </c>
      <c r="J155" s="263">
        <v>11</v>
      </c>
      <c r="K155" s="234" t="s">
        <v>2538</v>
      </c>
      <c r="L155" s="234" t="s">
        <v>2538</v>
      </c>
      <c r="M155" s="234" t="s">
        <v>2539</v>
      </c>
      <c r="O155" s="263">
        <v>11</v>
      </c>
      <c r="P155" s="5" t="s">
        <v>2540</v>
      </c>
      <c r="Q155" s="5" t="s">
        <v>2540</v>
      </c>
      <c r="R155" s="5" t="s">
        <v>2540</v>
      </c>
    </row>
    <row r="156" spans="1:20" ht="14.4" x14ac:dyDescent="0.3">
      <c r="A156" s="43" t="str">
        <f>Language!C212</f>
        <v xml:space="preserve">   Anti-tip</v>
      </c>
      <c r="B156" s="22">
        <v>1028</v>
      </c>
      <c r="C156" s="11"/>
      <c r="D156" s="317">
        <v>287</v>
      </c>
      <c r="E156" s="312" t="s">
        <v>2541</v>
      </c>
      <c r="F156" s="330" t="str">
        <f>E156</f>
        <v>4354104-C</v>
      </c>
      <c r="G156" s="45" t="str" cm="1">
        <f t="array" ref="G156">_xlfn.SWITCH(F155,TRUE,(E156),"")</f>
        <v/>
      </c>
      <c r="H156" s="54" t="s">
        <v>2465</v>
      </c>
      <c r="J156" s="263">
        <v>12</v>
      </c>
      <c r="K156" s="234" t="s">
        <v>2538</v>
      </c>
      <c r="L156" s="234" t="s">
        <v>2538</v>
      </c>
      <c r="M156" s="234" t="s">
        <v>2539</v>
      </c>
      <c r="O156" s="263">
        <v>12</v>
      </c>
      <c r="P156" s="5" t="s">
        <v>2540</v>
      </c>
      <c r="Q156" s="5" t="s">
        <v>2540</v>
      </c>
      <c r="R156" s="5" t="s">
        <v>2540</v>
      </c>
    </row>
    <row r="157" spans="1:20" x14ac:dyDescent="0.3">
      <c r="A157" s="143"/>
      <c r="B157" s="57">
        <f>G155</f>
        <v>0</v>
      </c>
      <c r="C157" s="101"/>
      <c r="D157" s="275" t="str" cm="1">
        <f t="array" ref="D157">_xlfn.SWITCH(F155,TRUE,(D156),"0")</f>
        <v>0</v>
      </c>
      <c r="E157" s="143" t="str">
        <f>G156</f>
        <v/>
      </c>
      <c r="F157" s="91">
        <v>2</v>
      </c>
      <c r="G157" s="40" t="str" cm="1">
        <f t="array" ref="G157">_xlfn.SWITCH(F155,TRUE,("JA"),"")</f>
        <v/>
      </c>
      <c r="H157" s="81" t="s">
        <v>2542</v>
      </c>
      <c r="J157" s="263">
        <v>21</v>
      </c>
      <c r="K157" s="234" t="s">
        <v>2539</v>
      </c>
      <c r="L157" s="234" t="s">
        <v>2539</v>
      </c>
      <c r="M157" s="234" t="s">
        <v>2543</v>
      </c>
      <c r="O157" s="263">
        <v>21</v>
      </c>
      <c r="P157" s="5" t="s">
        <v>2540</v>
      </c>
      <c r="Q157" s="5" t="s">
        <v>2540</v>
      </c>
      <c r="R157" s="5" t="s">
        <v>2544</v>
      </c>
    </row>
    <row r="158" spans="1:20" ht="14.4" x14ac:dyDescent="0.3">
      <c r="A158" s="43" t="str">
        <f>Language!F205</f>
        <v>Schiebegriff fest</v>
      </c>
      <c r="B158" s="334">
        <v>224</v>
      </c>
      <c r="C158" s="11"/>
      <c r="D158" s="317">
        <v>145</v>
      </c>
      <c r="E158" s="312" t="s">
        <v>2545</v>
      </c>
      <c r="F158" s="312" t="s">
        <v>2545</v>
      </c>
      <c r="G158" s="40" cm="1">
        <f t="array" ref="G158">_xlfn.SWITCH(F157,1,(D158),2,(0),3,(D159),)</f>
        <v>0</v>
      </c>
      <c r="H158" s="54" t="s">
        <v>2546</v>
      </c>
      <c r="J158" s="263">
        <v>22</v>
      </c>
      <c r="K158" s="234" t="s">
        <v>2539</v>
      </c>
      <c r="L158" s="234" t="s">
        <v>2539</v>
      </c>
      <c r="M158" s="234" t="s">
        <v>2543</v>
      </c>
      <c r="O158" s="263">
        <v>22</v>
      </c>
      <c r="P158" s="5" t="s">
        <v>2540</v>
      </c>
      <c r="Q158" s="5" t="s">
        <v>2540</v>
      </c>
      <c r="R158" s="5" t="s">
        <v>2544</v>
      </c>
    </row>
    <row r="159" spans="1:20" ht="14.4" x14ac:dyDescent="0.3">
      <c r="A159" s="43" t="str">
        <f>Language!F206</f>
        <v>Schiebegriff klappbar</v>
      </c>
      <c r="B159" s="334">
        <v>250</v>
      </c>
      <c r="C159" s="11"/>
      <c r="D159" s="317">
        <v>225</v>
      </c>
      <c r="E159" s="312" t="s">
        <v>2547</v>
      </c>
      <c r="F159" s="312" t="s">
        <v>2547</v>
      </c>
      <c r="G159" s="45" cm="1">
        <f t="array" ref="G159">_xlfn.SWITCH(F157,1,(E158),12,(""),3,(E159),)</f>
        <v>0</v>
      </c>
      <c r="H159" s="54" t="s">
        <v>2548</v>
      </c>
      <c r="J159" s="304"/>
      <c r="K159" s="48"/>
      <c r="L159" s="48"/>
      <c r="M159" s="48"/>
    </row>
    <row r="160" spans="1:20" x14ac:dyDescent="0.3">
      <c r="A160" s="43"/>
      <c r="B160" s="57">
        <f>G161</f>
        <v>0</v>
      </c>
      <c r="C160" s="305"/>
      <c r="D160" s="222">
        <f>G158</f>
        <v>0</v>
      </c>
      <c r="E160" s="71">
        <f>G159</f>
        <v>0</v>
      </c>
      <c r="F160" s="142"/>
      <c r="G160" s="45" t="str" cm="1">
        <f t="array" ref="G160">_xlfn.SWITCH(F157,1,(A158),2,(""),3,(A159),)</f>
        <v/>
      </c>
      <c r="H160" s="81" t="s">
        <v>2549</v>
      </c>
      <c r="K160" s="351" t="s">
        <v>2550</v>
      </c>
      <c r="L160" s="48"/>
      <c r="M160" s="48"/>
    </row>
    <row r="161" spans="1:13" x14ac:dyDescent="0.3">
      <c r="A161" s="43"/>
      <c r="B161" s="22"/>
      <c r="C161" s="11"/>
      <c r="D161" s="292"/>
      <c r="E161" s="43"/>
      <c r="F161" s="142"/>
      <c r="G161" s="45" cm="1">
        <f t="array" ref="G161">_xlfn.SWITCH(F157,1,(B158),2,(0),3,(B159),)</f>
        <v>0</v>
      </c>
      <c r="H161" s="54" t="s">
        <v>2551</v>
      </c>
      <c r="K161" s="342" t="str" cm="1">
        <f t="array" ref="K161">_xlfn.SWITCH(F155,TRUE,(E156),"")</f>
        <v/>
      </c>
      <c r="L161" s="48" t="s">
        <v>1362</v>
      </c>
      <c r="M161" s="48"/>
    </row>
    <row r="162" spans="1:13" x14ac:dyDescent="0.3">
      <c r="A162" s="43"/>
      <c r="B162" s="22"/>
      <c r="C162" s="11"/>
      <c r="D162" s="292"/>
      <c r="E162" s="43"/>
      <c r="F162" s="142"/>
      <c r="G162" s="45"/>
      <c r="H162" s="81"/>
      <c r="I162" s="345" t="s">
        <v>2472</v>
      </c>
      <c r="J162" s="345" t="s">
        <v>2552</v>
      </c>
      <c r="K162" s="48"/>
      <c r="L162" s="48"/>
      <c r="M162" s="48"/>
    </row>
    <row r="163" spans="1:13" x14ac:dyDescent="0.3">
      <c r="A163" s="2"/>
      <c r="B163" s="1"/>
      <c r="C163" s="1"/>
      <c r="F163" s="93"/>
      <c r="G163" s="71" t="str" cm="1">
        <f t="array" ref="G163">_xlfn.SWITCH(F164,TRUE,(D165),"0")</f>
        <v>0</v>
      </c>
      <c r="H163" s="54" t="s">
        <v>2472</v>
      </c>
      <c r="I163" s="349">
        <f>IF(F157=1,D158,0)</f>
        <v>0</v>
      </c>
      <c r="J163" s="350" t="str">
        <f>IF(F157=1,"JA","")</f>
        <v/>
      </c>
      <c r="K163" s="350" t="str">
        <f>IF(F157=1,E158,"")</f>
        <v/>
      </c>
      <c r="L163" t="str">
        <f>A158</f>
        <v>Schiebegriff fest</v>
      </c>
    </row>
    <row r="164" spans="1:13" x14ac:dyDescent="0.3">
      <c r="A164" s="2"/>
      <c r="B164" s="1"/>
      <c r="F164" s="91" t="b">
        <v>0</v>
      </c>
      <c r="G164" s="44" cm="1">
        <f t="array" ref="G164">_xlfn.SWITCH(F164,1,(""),2,(E155),3,(E91),4,(E165),5,(E164),6,(E164),7,(" "),8,0,)</f>
        <v>0</v>
      </c>
      <c r="H164" s="54" t="s">
        <v>2465</v>
      </c>
      <c r="I164" s="349">
        <f>IF(F157=3,D159,0)</f>
        <v>0</v>
      </c>
      <c r="J164" s="350" t="str">
        <f>IF(F157=3,"JA","")</f>
        <v/>
      </c>
      <c r="K164" s="342" t="str">
        <f>IF(F157=3,E159,"")</f>
        <v/>
      </c>
      <c r="L164" t="str">
        <f>A159</f>
        <v>Schiebegriff klappbar</v>
      </c>
    </row>
    <row r="165" spans="1:13" ht="14.4" x14ac:dyDescent="0.3">
      <c r="A165" s="2" t="str">
        <f>Language!F405</f>
        <v>Kissen 5 cm</v>
      </c>
      <c r="B165" s="1">
        <v>0</v>
      </c>
      <c r="D165" s="317">
        <v>195</v>
      </c>
      <c r="E165" s="2" t="str">
        <f>575&amp;G24&amp;40</f>
        <v>57540</v>
      </c>
      <c r="F165" s="330" t="str">
        <f>E165&amp;"-C"</f>
        <v>57540-C</v>
      </c>
      <c r="G165" s="44" t="str" cm="1">
        <f t="array" ref="G165">_xlfn.SWITCH(F164,TRUE,(A165),"")</f>
        <v/>
      </c>
      <c r="H165" s="81" t="s">
        <v>2474</v>
      </c>
      <c r="K165" s="342" t="str" cm="1">
        <f t="array" ref="K165">_xlfn.SWITCH(F164,TRUE,(F165),"")</f>
        <v/>
      </c>
      <c r="L165" t="s">
        <v>2553</v>
      </c>
    </row>
    <row r="166" spans="1:13" x14ac:dyDescent="0.3">
      <c r="A166" s="64"/>
      <c r="B166" s="62">
        <v>0</v>
      </c>
      <c r="C166" s="75"/>
      <c r="D166" s="243" t="str">
        <f>G163</f>
        <v>0</v>
      </c>
      <c r="E166" s="40" t="str" cm="1">
        <f t="array" ref="E166">_xlfn.SWITCH(F164,TRUE,(E165),"")</f>
        <v/>
      </c>
      <c r="F166" s="93"/>
    </row>
    <row r="167" spans="1:13" ht="14.4" x14ac:dyDescent="0.3">
      <c r="A167" s="2"/>
      <c r="B167" s="1"/>
      <c r="D167" s="317">
        <v>75</v>
      </c>
      <c r="F167" s="330" t="str">
        <f>G167&amp;"-C"</f>
        <v>57710-C</v>
      </c>
      <c r="G167" s="15" t="str">
        <f>57710&amp;G24</f>
        <v>57710</v>
      </c>
      <c r="K167" s="342" t="str" cm="1">
        <f t="array" ref="K167">_xlfn.SWITCH(F168,TRUE,(F167),"")</f>
        <v/>
      </c>
      <c r="L167" t="s">
        <v>2315</v>
      </c>
    </row>
    <row r="168" spans="1:13" x14ac:dyDescent="0.3">
      <c r="A168" s="64" t="str">
        <f>Language!F406</f>
        <v>Keilkissen</v>
      </c>
      <c r="B168" s="62">
        <v>0</v>
      </c>
      <c r="C168" s="77"/>
      <c r="D168" s="243" cm="1">
        <f t="array" ref="D168">_xlfn.SWITCH(F168,TRUE,(D167),0)</f>
        <v>0</v>
      </c>
      <c r="E168" s="40" t="str" cm="1">
        <f t="array" ref="E168">_xlfn.SWITCH(F168,TRUE,(G167),"")</f>
        <v/>
      </c>
      <c r="F168" s="91" t="b">
        <v>0</v>
      </c>
      <c r="G168" s="71" t="str" cm="1">
        <f t="array" ref="G168">_xlfn.SWITCH(F168,TRUE,("JA"),"")</f>
        <v/>
      </c>
      <c r="H168" s="81" t="s">
        <v>2474</v>
      </c>
    </row>
    <row r="169" spans="1:13" x14ac:dyDescent="0.3">
      <c r="A169" s="145"/>
      <c r="B169" s="146"/>
      <c r="C169" s="279"/>
      <c r="D169" s="288"/>
      <c r="E169" s="145"/>
      <c r="F169" s="147"/>
      <c r="G169" s="71" t="str" cm="1">
        <f t="array" ref="G169">_xlfn.SWITCH(F168,TRUE,(D167),"0")</f>
        <v>0</v>
      </c>
      <c r="H169" s="54" t="s">
        <v>2472</v>
      </c>
      <c r="I169" s="156" t="s">
        <v>2465</v>
      </c>
      <c r="J169" s="155" t="s">
        <v>2554</v>
      </c>
      <c r="K169" s="155"/>
    </row>
    <row r="170" spans="1:13" x14ac:dyDescent="0.3">
      <c r="A170" s="145" t="s">
        <v>2322</v>
      </c>
      <c r="B170" s="224">
        <v>417</v>
      </c>
      <c r="C170" s="280"/>
      <c r="D170" s="288"/>
      <c r="E170" s="145" t="str">
        <f>4500&amp;H169</f>
        <v>4500Price</v>
      </c>
      <c r="F170" s="148">
        <v>0</v>
      </c>
      <c r="G170" s="157" cm="1">
        <f t="array" ref="G170">_xlfn.SWITCH(F170,1,(E171),2,(""),3,(E170),4,(E156),5,(E157),6,(E93),7,(" "),8,0,)</f>
        <v>0</v>
      </c>
      <c r="H170" s="152" t="str" cm="1">
        <f t="array" ref="H170">_xlfn.SWITCH(F104,2,("011"),3,("111"),4,("011"),6,("011"),7,("011"),8,("011"),10,("NA"),12,("NA"),14,("NA"),17,("011"),19,("NA"),23,("NA"),27,("NA"),35,("NA"),43,("NA"),44,("111"),46,("111"),)</f>
        <v>011</v>
      </c>
      <c r="I170" s="156" t="s">
        <v>2465</v>
      </c>
      <c r="J170" s="155" t="s">
        <v>2555</v>
      </c>
      <c r="K170" s="155"/>
    </row>
    <row r="171" spans="1:13" x14ac:dyDescent="0.3">
      <c r="A171" s="145" t="s">
        <v>2329</v>
      </c>
      <c r="B171" s="224">
        <v>417</v>
      </c>
      <c r="C171" s="280"/>
      <c r="D171" s="288"/>
      <c r="E171" s="145" t="str">
        <f>4500&amp;H170</f>
        <v>4500011</v>
      </c>
      <c r="F171" s="147"/>
      <c r="G171" s="152" cm="1">
        <f t="array" ref="G171">_xlfn.SWITCH(F170,1,(C174),2,(0),3,(C173),4,(C156),5,(C157),6,(C93),7,(0),8,0,)</f>
        <v>0</v>
      </c>
      <c r="H171" s="155"/>
      <c r="I171" s="156" t="s">
        <v>2472</v>
      </c>
      <c r="J171" s="155"/>
      <c r="K171" s="155"/>
    </row>
    <row r="172" spans="1:13" x14ac:dyDescent="0.3">
      <c r="A172" s="149"/>
      <c r="B172" s="225">
        <v>0</v>
      </c>
      <c r="C172" s="281"/>
      <c r="D172" s="293"/>
      <c r="E172" s="152">
        <f>G170</f>
        <v>0</v>
      </c>
      <c r="F172" s="147"/>
      <c r="G172" s="153" cm="1">
        <f t="array" ref="G172">_xlfn.SWITCH(F170,1,(A171),2,(0),3,(A170),4,(A156),5,(A157),6,(A93),7,(0),8,0,)</f>
        <v>0</v>
      </c>
      <c r="H172" s="154" t="s">
        <v>2474</v>
      </c>
      <c r="I172" s="155"/>
      <c r="J172" s="155"/>
      <c r="K172" s="155"/>
    </row>
    <row r="173" spans="1:13" x14ac:dyDescent="0.3">
      <c r="A173" s="145" t="s">
        <v>2336</v>
      </c>
      <c r="B173" s="146"/>
      <c r="C173" s="17">
        <v>140</v>
      </c>
      <c r="D173" s="288"/>
      <c r="E173" s="145"/>
      <c r="F173" s="147"/>
    </row>
    <row r="174" spans="1:13" x14ac:dyDescent="0.3">
      <c r="A174" s="145" t="s">
        <v>1539</v>
      </c>
      <c r="B174" s="146">
        <v>417</v>
      </c>
      <c r="C174" s="17">
        <v>140</v>
      </c>
      <c r="D174" s="288"/>
      <c r="E174" s="145" t="str">
        <f>45003&amp;G175</f>
        <v>4500324</v>
      </c>
      <c r="F174" s="148">
        <v>1</v>
      </c>
      <c r="G174" s="153" t="str" cm="1">
        <f t="array" ref="G174">_xlfn.SWITCH(F174,1,(A174),2,(A175),3,(A176),4,(A177),5,(0),6,(A164),7,(0),8,0,)</f>
        <v>Splash</v>
      </c>
      <c r="H174" s="154" t="s">
        <v>2474</v>
      </c>
      <c r="I174" s="155"/>
    </row>
    <row r="175" spans="1:13" x14ac:dyDescent="0.3">
      <c r="A175" s="145" t="s">
        <v>1542</v>
      </c>
      <c r="B175" s="146">
        <v>417</v>
      </c>
      <c r="C175" s="151">
        <f>G171</f>
        <v>0</v>
      </c>
      <c r="D175" s="288"/>
      <c r="E175" s="145" t="str">
        <f>45001&amp;G175</f>
        <v>4500124</v>
      </c>
      <c r="F175" s="147"/>
      <c r="G175" s="153" cm="1">
        <f t="array" ref="G175">_xlfn.SWITCH(F104,2,(24),3,(22),4,(24),6,(24),7,(24),8,(24),10,("NA"),12,("NA"),14,("NA"),17,(24),19,("NA"),23,("NA"),27,("NA"),35,("NA"),43,("NA"),44,(22),46,(22),)</f>
        <v>24</v>
      </c>
      <c r="H175" s="154" t="s">
        <v>2524</v>
      </c>
      <c r="I175" s="155"/>
    </row>
    <row r="176" spans="1:13" x14ac:dyDescent="0.3">
      <c r="A176" s="145" t="s">
        <v>1548</v>
      </c>
      <c r="B176" s="146">
        <v>417</v>
      </c>
      <c r="C176" s="17"/>
      <c r="D176" s="288"/>
      <c r="E176" s="145" t="str">
        <f>45004&amp;G175</f>
        <v>4500424</v>
      </c>
      <c r="F176" s="147"/>
      <c r="G176" s="153" cm="1">
        <f t="array" ref="G176">_xlfn.SWITCH(F174,1,(B174),2,(B175),3,(B176),4,(B177),5,(0),6,(B164),7,(0),8,0,)</f>
        <v>417</v>
      </c>
      <c r="H176" s="156" t="s">
        <v>2470</v>
      </c>
      <c r="I176" s="155"/>
    </row>
    <row r="177" spans="1:12" x14ac:dyDescent="0.3">
      <c r="A177" s="145" t="s">
        <v>1554</v>
      </c>
      <c r="B177" s="146">
        <v>417</v>
      </c>
      <c r="C177" s="17">
        <v>140</v>
      </c>
      <c r="D177" s="288"/>
      <c r="E177" s="145" t="str">
        <f>45002&amp;G175</f>
        <v>4500224</v>
      </c>
      <c r="F177" s="147"/>
      <c r="G177" s="153" t="str" cm="1">
        <f t="array" ref="G177">_xlfn.SWITCH(F174,1,(E174),2,(E175),3,(E176),4,(E177),5,(""),6,(E164),7,(" "),8,0,)</f>
        <v>4500324</v>
      </c>
      <c r="H177" s="156" t="s">
        <v>2465</v>
      </c>
      <c r="I177" s="155"/>
    </row>
    <row r="178" spans="1:12" x14ac:dyDescent="0.3">
      <c r="A178" s="149"/>
      <c r="B178" s="150">
        <f>G176</f>
        <v>417</v>
      </c>
      <c r="C178" s="278">
        <v>140</v>
      </c>
      <c r="D178" s="293"/>
      <c r="E178" s="152" t="str">
        <f>G177</f>
        <v>4500324</v>
      </c>
      <c r="F178" s="147"/>
      <c r="G178" s="153" cm="1">
        <f t="array" ref="G178">_xlfn.SWITCH(F174,1,(C177),2,(C178),3,(C179),4,(C180),5,(0),6,(C164),7,(0),8,0,)</f>
        <v>140</v>
      </c>
      <c r="H178" s="156" t="s">
        <v>2472</v>
      </c>
      <c r="I178" s="155"/>
    </row>
    <row r="179" spans="1:12" x14ac:dyDescent="0.3">
      <c r="A179" s="2"/>
      <c r="B179" s="1"/>
      <c r="C179" s="17">
        <v>140</v>
      </c>
      <c r="F179" s="93"/>
    </row>
    <row r="180" spans="1:12" x14ac:dyDescent="0.3">
      <c r="A180" s="2" t="str">
        <f>Language!C209</f>
        <v xml:space="preserve">   Housing</v>
      </c>
      <c r="B180" s="8" cm="1">
        <f t="array" ref="B180">_xlfn.SWITCH(F180,TRUE,(30),0)</f>
        <v>0</v>
      </c>
      <c r="C180" s="11">
        <v>140</v>
      </c>
      <c r="D180" s="317">
        <v>125</v>
      </c>
      <c r="E180" t="s">
        <v>2556</v>
      </c>
      <c r="F180" s="91" t="b">
        <v>0</v>
      </c>
      <c r="G180" s="57" t="str" cm="1">
        <f t="array" ref="G180">_xlfn.SWITCH(F180,TRUE,("JA"),"")</f>
        <v/>
      </c>
      <c r="H180" s="1">
        <v>132</v>
      </c>
      <c r="I180" s="342" t="str" cm="1">
        <f t="array" ref="I180">_xlfn.SWITCH(F180,TRUE,(E180),"")</f>
        <v/>
      </c>
      <c r="J180" s="296" t="s">
        <v>2472</v>
      </c>
      <c r="K180" s="45" t="str" cm="1">
        <f t="array" ref="K180">_xlfn.SWITCH(F180,TRUE,(D180),"0")</f>
        <v>0</v>
      </c>
    </row>
    <row r="181" spans="1:12" x14ac:dyDescent="0.3">
      <c r="A181" s="2" t="str">
        <f>Language!C210</f>
        <v xml:space="preserve">   Rear end</v>
      </c>
      <c r="B181" s="8" cm="1">
        <f t="array" ref="B181">_xlfn.SWITCH(F181,TRUE,(20),0)</f>
        <v>0</v>
      </c>
      <c r="C181" s="101">
        <f>G178</f>
        <v>140</v>
      </c>
      <c r="D181" s="317">
        <f>VLOOKUP(E181,'Prices DE'!A:G,6,FALSE)</f>
        <v>35</v>
      </c>
      <c r="E181" t="s">
        <v>2557</v>
      </c>
      <c r="F181" s="91" t="b">
        <v>0</v>
      </c>
      <c r="G181" s="57" t="str" cm="1">
        <f t="array" ref="G181">_xlfn.SWITCH(F181,TRUE,("JA"),"")</f>
        <v/>
      </c>
      <c r="H181" s="1">
        <v>66</v>
      </c>
      <c r="I181" s="342" t="str" cm="1">
        <f t="array" ref="I181">_xlfn.SWITCH(F181,TRUE,(E181),"")</f>
        <v/>
      </c>
      <c r="J181" s="296" t="s">
        <v>2472</v>
      </c>
      <c r="K181" s="45" t="str" cm="1">
        <f t="array" ref="K181">_xlfn.SWITCH(F181,TRUE,(D181),"")</f>
        <v/>
      </c>
    </row>
    <row r="182" spans="1:12" x14ac:dyDescent="0.3">
      <c r="A182" s="2"/>
      <c r="B182" s="8" cm="1">
        <f t="array" ref="B182">_xlfn.SWITCH(F182,TRUE,(100),0)</f>
        <v>0</v>
      </c>
      <c r="D182" s="317" t="e">
        <f>VLOOKUP(E182,'Prices DE'!A:G,6,FALSE)</f>
        <v>#N/A</v>
      </c>
      <c r="E182"/>
      <c r="F182" s="91" t="b">
        <v>0</v>
      </c>
      <c r="G182" s="57" t="str" cm="1">
        <f t="array" ref="G182">_xlfn.SWITCH(F182,TRUE,("JA"),"")</f>
        <v/>
      </c>
      <c r="H182" s="1">
        <v>46</v>
      </c>
      <c r="I182" s="57" t="str" cm="1">
        <f t="array" ref="I182">_xlfn.SWITCH(F182,TRUE,(E182),"")</f>
        <v/>
      </c>
      <c r="J182" s="296" t="s">
        <v>2472</v>
      </c>
      <c r="K182" s="45" t="str" cm="1">
        <f t="array" ref="K182">_xlfn.SWITCH(F182,TRUE,(D182),"")</f>
        <v/>
      </c>
    </row>
    <row r="183" spans="1:12" x14ac:dyDescent="0.3">
      <c r="A183" s="2" t="str">
        <f>Language!C214</f>
        <v>Tube prot. front (frame)</v>
      </c>
      <c r="B183" s="8" cm="1">
        <f t="array" ref="B183">_xlfn.SWITCH(F183,TRUE,(132),0)</f>
        <v>0</v>
      </c>
      <c r="C183" s="8" cm="1">
        <f t="array" ref="C183">_xlfn.SWITCH(F180,TRUE,(92),0)</f>
        <v>0</v>
      </c>
      <c r="D183" s="317">
        <f>VLOOKUP(E183,'Prices DE'!A:G,6,FALSE)</f>
        <v>125</v>
      </c>
      <c r="E183" t="s">
        <v>2558</v>
      </c>
      <c r="F183" s="91" t="b">
        <v>0</v>
      </c>
      <c r="G183" s="57" t="str" cm="1">
        <f t="array" ref="G183">_xlfn.SWITCH(F183,TRUE,("JA"),"")</f>
        <v/>
      </c>
      <c r="H183" s="296"/>
      <c r="I183" s="342" t="str" cm="1">
        <f t="array" ref="I183">_xlfn.SWITCH(F183,TRUE,(E183),"")</f>
        <v/>
      </c>
      <c r="J183" s="296" t="s">
        <v>2472</v>
      </c>
      <c r="K183" s="45" t="str" cm="1">
        <f t="array" ref="K183">_xlfn.SWITCH(F183,TRUE,(D183),"0")</f>
        <v>0</v>
      </c>
    </row>
    <row r="184" spans="1:12" x14ac:dyDescent="0.3">
      <c r="A184" s="2" t="str">
        <f>Language!C216</f>
        <v>Tube prot. rear (backrest)</v>
      </c>
      <c r="B184" s="8" cm="1">
        <f t="array" ref="B184">_xlfn.SWITCH(F184,TRUE,(66),0)</f>
        <v>0</v>
      </c>
      <c r="C184" s="8" cm="1">
        <f t="array" ref="C184">_xlfn.SWITCH(F181,TRUE,(92),0)</f>
        <v>0</v>
      </c>
      <c r="D184" s="317">
        <f>VLOOKUP(E184,'Prices DE'!A:G,6,FALSE)</f>
        <v>63</v>
      </c>
      <c r="E184" t="s">
        <v>2559</v>
      </c>
      <c r="F184" s="91" t="b">
        <v>0</v>
      </c>
      <c r="G184" s="57" t="str" cm="1">
        <f t="array" ref="G184">_xlfn.SWITCH(F184,TRUE,("JA"),"")</f>
        <v/>
      </c>
      <c r="H184" s="296"/>
      <c r="I184" s="342" t="str" cm="1">
        <f t="array" ref="I184">_xlfn.SWITCH(F184,TRUE,(E184),"")</f>
        <v/>
      </c>
      <c r="J184" s="296" t="s">
        <v>2472</v>
      </c>
      <c r="K184" s="45" t="str" cm="1">
        <f t="array" ref="K184">_xlfn.SWITCH(F184,TRUE,(D184),"0")</f>
        <v>0</v>
      </c>
    </row>
    <row r="185" spans="1:12" x14ac:dyDescent="0.3">
      <c r="A185" s="43"/>
      <c r="B185" s="8"/>
      <c r="C185" s="8" cm="1">
        <f t="array" ref="C185">_xlfn.SWITCH(F182,TRUE,(92),0)</f>
        <v>0</v>
      </c>
      <c r="D185" s="317" t="e">
        <f>VLOOKUP(E185,'Prices DE'!A:G,6,FALSE)</f>
        <v>#N/A</v>
      </c>
      <c r="E185"/>
      <c r="F185" s="91" t="b">
        <v>0</v>
      </c>
      <c r="G185" s="57" t="str" cm="1">
        <f t="array" ref="G185">_xlfn.SWITCH(F185,TRUE,("YES"),"")</f>
        <v/>
      </c>
      <c r="H185" s="1">
        <v>40</v>
      </c>
      <c r="I185" s="57" t="str" cm="1">
        <f t="array" ref="I185">_xlfn.SWITCH(F185,TRUE,(E185),"")</f>
        <v/>
      </c>
    </row>
    <row r="186" spans="1:12" x14ac:dyDescent="0.3">
      <c r="A186" s="43" t="s">
        <v>1877</v>
      </c>
      <c r="B186" s="8">
        <v>2600</v>
      </c>
      <c r="C186" s="8" cm="1">
        <f t="array" ref="C186">_xlfn.SWITCH(F183,TRUE,(15),0)</f>
        <v>0</v>
      </c>
      <c r="D186" s="317">
        <f>VLOOKUP(E186,'Prices DE'!A:G,6,FALSE)</f>
        <v>1190</v>
      </c>
      <c r="E186" t="str">
        <f>K207</f>
        <v>2600105-C</v>
      </c>
      <c r="F186" s="91" t="b">
        <v>0</v>
      </c>
      <c r="G186" s="57" t="str" cm="1">
        <f t="array" ref="G186">_xlfn.SWITCH(F186,TRUE,("JA"),"")</f>
        <v/>
      </c>
      <c r="H186" s="1">
        <v>2600</v>
      </c>
      <c r="I186" s="342" t="str" cm="1">
        <f t="array" ref="I186">_xlfn.SWITCH(F186,TRUE,(E186),"")</f>
        <v/>
      </c>
      <c r="J186" s="15"/>
      <c r="K186" s="15"/>
      <c r="L186" s="22"/>
    </row>
    <row r="187" spans="1:12" x14ac:dyDescent="0.3">
      <c r="A187" s="43"/>
      <c r="B187" s="8" cm="1">
        <f t="array" ref="B187">_xlfn.SWITCH(F186,TRUE,(B186),0)</f>
        <v>0</v>
      </c>
      <c r="C187" s="8" cm="1">
        <f t="array" ref="C187">_xlfn.SWITCH(F184,TRUE,(15),0)</f>
        <v>0</v>
      </c>
      <c r="D187" s="317" t="e">
        <f>VLOOKUP(E187,'Prices DE'!A:G,6,FALSE)</f>
        <v>#N/A</v>
      </c>
      <c r="E187" s="2">
        <v>6810020</v>
      </c>
      <c r="F187" s="95" t="b">
        <v>0</v>
      </c>
      <c r="G187" s="57" t="str" cm="1">
        <f t="array" ref="G187">_xlfn.SWITCH(F187,TRUE,("YES"),"")</f>
        <v/>
      </c>
      <c r="H187" s="1">
        <v>0</v>
      </c>
      <c r="I187" s="57" t="str" cm="1">
        <f t="array" ref="I187">_xlfn.SWITCH(F187,TRUE,(E187),"")</f>
        <v/>
      </c>
      <c r="J187" s="15"/>
      <c r="K187" s="15"/>
      <c r="L187" s="22"/>
    </row>
    <row r="188" spans="1:12" x14ac:dyDescent="0.3">
      <c r="A188" s="268" t="str">
        <f>Language!C209</f>
        <v xml:space="preserve">   Housing</v>
      </c>
      <c r="B188" s="76"/>
      <c r="C188" s="76"/>
      <c r="D188" s="320" t="str" cm="1">
        <f t="array" ref="D188">_xlfn.SWITCH(F180,TRUE,(D180),"0")</f>
        <v>0</v>
      </c>
      <c r="E188" s="269"/>
      <c r="F188" s="270"/>
      <c r="G188" s="22"/>
      <c r="H188" s="1"/>
      <c r="I188" s="22"/>
      <c r="J188" s="15"/>
      <c r="K188" s="15"/>
      <c r="L188" s="22"/>
    </row>
    <row r="189" spans="1:12" x14ac:dyDescent="0.3">
      <c r="A189" s="271" t="str">
        <f>Language!C210</f>
        <v xml:space="preserve">   Rear end</v>
      </c>
      <c r="B189" s="8"/>
      <c r="D189" s="319" t="str" cm="1">
        <f t="array" ref="D189">_xlfn.SWITCH(F181,TRUE,(D181),"0")</f>
        <v>0</v>
      </c>
      <c r="F189" s="272"/>
      <c r="G189" s="22"/>
      <c r="H189" s="1"/>
      <c r="I189" s="22"/>
      <c r="J189" s="15"/>
      <c r="K189" s="15"/>
      <c r="L189" s="22"/>
    </row>
    <row r="190" spans="1:12" x14ac:dyDescent="0.3">
      <c r="A190" s="273" t="str">
        <f>Language!C211</f>
        <v xml:space="preserve">   Rear axle</v>
      </c>
      <c r="B190" s="8"/>
      <c r="D190" s="319" cm="1">
        <f t="array" ref="D190">_xlfn.SWITCH(F182,TRUE,(D182),0)</f>
        <v>0</v>
      </c>
      <c r="F190" s="272"/>
      <c r="G190" s="22"/>
      <c r="H190" s="1"/>
      <c r="I190" s="22"/>
      <c r="J190" s="15"/>
      <c r="K190" s="15"/>
      <c r="L190" s="22"/>
    </row>
    <row r="191" spans="1:12" x14ac:dyDescent="0.3">
      <c r="A191" s="273" t="str">
        <f>Language!C214</f>
        <v>Tube prot. front (frame)</v>
      </c>
      <c r="B191" s="8"/>
      <c r="D191" s="319" cm="1">
        <f t="array" ref="D191">_xlfn.SWITCH(F183,TRUE,(D183),0)</f>
        <v>0</v>
      </c>
      <c r="F191" s="272"/>
      <c r="G191" s="22"/>
      <c r="H191" s="1"/>
      <c r="I191" s="22"/>
      <c r="J191" s="15"/>
      <c r="K191" s="15"/>
      <c r="L191" s="22"/>
    </row>
    <row r="192" spans="1:12" x14ac:dyDescent="0.3">
      <c r="A192" s="273" t="str">
        <f>Language!C216</f>
        <v>Tube prot. rear (backrest)</v>
      </c>
      <c r="B192" s="8"/>
      <c r="D192" s="319" t="str" cm="1">
        <f t="array" ref="D192">_xlfn.SWITCH(F184,TRUE,(D184),"0")</f>
        <v>0</v>
      </c>
      <c r="F192" s="272"/>
      <c r="G192" s="22"/>
      <c r="H192" s="1"/>
      <c r="I192" s="22"/>
      <c r="J192" s="15"/>
      <c r="K192" s="15"/>
      <c r="L192" s="22"/>
    </row>
    <row r="193" spans="1:12" x14ac:dyDescent="0.3">
      <c r="A193" s="276"/>
      <c r="B193" s="8"/>
      <c r="F193" s="272"/>
      <c r="G193" s="22"/>
      <c r="H193" s="1"/>
      <c r="I193" s="22"/>
      <c r="J193" s="15"/>
      <c r="K193" s="15"/>
      <c r="L193" s="22"/>
    </row>
    <row r="194" spans="1:12" x14ac:dyDescent="0.3">
      <c r="A194" s="277"/>
      <c r="B194" s="77"/>
      <c r="C194" s="77"/>
      <c r="D194" s="285"/>
      <c r="E194" s="64"/>
      <c r="F194" s="274"/>
      <c r="G194" s="22"/>
      <c r="H194" s="1"/>
      <c r="I194" s="22"/>
      <c r="J194" s="15"/>
      <c r="K194" s="15"/>
      <c r="L194" s="22"/>
    </row>
    <row r="195" spans="1:12" x14ac:dyDescent="0.3">
      <c r="A195" s="16"/>
      <c r="B195" s="15"/>
      <c r="D195" s="284"/>
      <c r="E195" s="15"/>
      <c r="F195" s="96"/>
      <c r="G195" s="9"/>
      <c r="H195" s="15"/>
      <c r="I195" s="27"/>
      <c r="J195" s="15"/>
      <c r="K195" s="15"/>
      <c r="L195" s="22"/>
    </row>
    <row r="196" spans="1:12" ht="18" x14ac:dyDescent="0.35">
      <c r="A196" s="16"/>
      <c r="B196" s="298">
        <f>B10+B25+B58+B65+B87+B94+B96+B103+B119+B129+B133+B145+B152+B154+B157+B160+B180+B181+B182+B187</f>
        <v>192</v>
      </c>
      <c r="C196" s="8">
        <v>715</v>
      </c>
      <c r="D196" s="286" t="str">
        <f>IFERROR(D10+D58+D87+D94+D97+D103+D129+D138+D145+D152+D154+D157+D160+D166+D168+D188+D189+D190+D191+D192+D186,"Contact Customer Support")</f>
        <v>Contact Customer Support</v>
      </c>
      <c r="E196" s="15"/>
      <c r="F196" s="96"/>
      <c r="G196" s="24" t="s">
        <v>2560</v>
      </c>
      <c r="H196" s="15"/>
      <c r="I196" s="33"/>
      <c r="J196" s="15"/>
      <c r="K196" s="15"/>
      <c r="L196" s="22"/>
    </row>
    <row r="197" spans="1:12" x14ac:dyDescent="0.3">
      <c r="A197" s="16"/>
      <c r="B197" s="15"/>
      <c r="C197" s="8" cm="1">
        <f t="array" ref="C197">_xlfn.SWITCH(F186,TRUE,(715),0)</f>
        <v>0</v>
      </c>
      <c r="D197" s="170"/>
      <c r="E197" s="15"/>
      <c r="F197" s="97"/>
      <c r="H197" s="15"/>
      <c r="I197" s="33"/>
      <c r="J197" s="15"/>
      <c r="K197" s="15"/>
      <c r="L197" s="22"/>
    </row>
    <row r="198" spans="1:12" x14ac:dyDescent="0.3">
      <c r="A198" s="31"/>
      <c r="B198" s="15"/>
      <c r="C198" s="11"/>
      <c r="D198" s="170"/>
      <c r="E198" s="32"/>
      <c r="F198" s="65"/>
      <c r="H198" s="15"/>
      <c r="I198" s="15"/>
      <c r="J198" s="15"/>
      <c r="K198" s="15"/>
      <c r="L198" s="22"/>
    </row>
    <row r="199" spans="1:12" ht="18" x14ac:dyDescent="0.35">
      <c r="A199" s="34"/>
      <c r="B199" s="15"/>
      <c r="C199" s="78"/>
      <c r="D199" s="100"/>
      <c r="E199" s="37"/>
      <c r="F199" s="65"/>
      <c r="H199" s="15"/>
      <c r="I199" s="15"/>
      <c r="J199" s="35"/>
      <c r="K199" s="35"/>
      <c r="L199" s="22"/>
    </row>
    <row r="200" spans="1:12" x14ac:dyDescent="0.3">
      <c r="A200" s="34"/>
      <c r="B200" s="70" t="str">
        <f>Language!C421</f>
        <v>Seat height</v>
      </c>
      <c r="C200" s="30"/>
      <c r="D200" s="100"/>
      <c r="E200" s="68" t="str">
        <f>[1]Language!C427</f>
        <v>Choose Freewheel</v>
      </c>
      <c r="F200" s="65"/>
      <c r="H200" s="15"/>
      <c r="I200" s="15"/>
      <c r="J200" s="15"/>
      <c r="K200" s="15"/>
      <c r="L200" s="22"/>
    </row>
    <row r="201" spans="1:12" x14ac:dyDescent="0.3">
      <c r="A201" s="34"/>
      <c r="B201" s="68" t="str">
        <f>Language!C422</f>
        <v>+10 mm</v>
      </c>
      <c r="C201" s="30"/>
      <c r="D201" s="100"/>
      <c r="E201" s="68" t="str">
        <f>[1]Language!C428</f>
        <v>Height 6-14 cm, art: 2600102</v>
      </c>
      <c r="F201" s="65"/>
      <c r="H201" s="15"/>
      <c r="I201" s="15"/>
      <c r="J201" s="15"/>
      <c r="K201" s="15"/>
      <c r="L201" s="22"/>
    </row>
    <row r="202" spans="1:12" x14ac:dyDescent="0.3">
      <c r="A202" s="34"/>
      <c r="B202" s="68" t="str">
        <f>Language!C423</f>
        <v>+20 mm</v>
      </c>
      <c r="C202" s="11"/>
      <c r="D202" s="100"/>
      <c r="E202" s="68" t="str">
        <f>[1]Language!C429</f>
        <v>Height 11,5-16,5 cm, art: 2600105</v>
      </c>
      <c r="F202" s="65"/>
      <c r="H202" s="15"/>
      <c r="I202" s="15"/>
      <c r="J202" s="15"/>
      <c r="K202" s="15"/>
      <c r="L202" s="22"/>
    </row>
    <row r="203" spans="1:12" x14ac:dyDescent="0.3">
      <c r="A203" s="34"/>
      <c r="B203" s="68" t="str">
        <f>Language!C424</f>
        <v>+30 mm</v>
      </c>
      <c r="C203" s="11"/>
      <c r="D203" s="100"/>
      <c r="E203" s="68" t="str">
        <f>[1]Language!C430</f>
        <v>Height 14-19 cm, art: 2600106</v>
      </c>
      <c r="F203" s="65"/>
      <c r="H203" s="15"/>
      <c r="I203" s="15"/>
      <c r="J203" s="15"/>
      <c r="K203" s="15"/>
      <c r="L203" s="22"/>
    </row>
    <row r="204" spans="1:12" x14ac:dyDescent="0.3">
      <c r="A204" s="16"/>
      <c r="B204" s="68" t="str">
        <f>Language!C425</f>
        <v>+40 mm</v>
      </c>
      <c r="C204" s="11"/>
      <c r="D204" s="100"/>
      <c r="E204" s="68" t="str">
        <f>[1]Language!C431</f>
        <v>Height 16,5-21,5 cm, art: 2600107</v>
      </c>
      <c r="F204" s="65"/>
      <c r="H204" s="15"/>
      <c r="I204" s="15"/>
      <c r="J204" s="15"/>
      <c r="K204" s="15"/>
      <c r="L204" s="22"/>
    </row>
    <row r="205" spans="1:12" x14ac:dyDescent="0.3">
      <c r="A205" s="16"/>
      <c r="B205" s="68" t="str">
        <f>Language!C426</f>
        <v>+50 mm</v>
      </c>
      <c r="C205" s="11"/>
      <c r="D205" s="100"/>
      <c r="E205" s="68" t="str">
        <f>[1]Language!C432</f>
        <v>Height 19-24 cm, art: 2600108</v>
      </c>
      <c r="F205" s="65"/>
      <c r="H205" s="15"/>
      <c r="I205" s="15"/>
      <c r="J205" s="15"/>
      <c r="K205" s="15"/>
      <c r="L205" s="22"/>
    </row>
    <row r="206" spans="1:12" x14ac:dyDescent="0.3">
      <c r="A206" s="36"/>
      <c r="B206" s="68"/>
      <c r="C206" s="11"/>
      <c r="D206" s="100"/>
      <c r="E206" s="37"/>
      <c r="F206" s="65"/>
      <c r="H206" s="15"/>
      <c r="I206" s="15"/>
      <c r="J206" s="15"/>
      <c r="K206" s="15"/>
      <c r="L206" s="22"/>
    </row>
    <row r="207" spans="1:12" x14ac:dyDescent="0.3">
      <c r="A207" s="36"/>
      <c r="B207" s="68"/>
      <c r="C207" s="11"/>
      <c r="D207" s="100"/>
      <c r="E207" s="37"/>
      <c r="F207" s="65"/>
      <c r="G207" s="339" t="s">
        <v>2405</v>
      </c>
      <c r="H207" s="340" t="s">
        <v>28</v>
      </c>
      <c r="I207" s="15"/>
      <c r="J207" s="15"/>
      <c r="K207" s="338" t="str">
        <f>VLOOKUP('X3 model CHDE'!E107,Weights_X!$G$207:$H$212,2,0)</f>
        <v>2600105-C</v>
      </c>
      <c r="L207" s="22"/>
    </row>
    <row r="208" spans="1:12" x14ac:dyDescent="0.3">
      <c r="A208" s="36"/>
      <c r="B208" s="68"/>
      <c r="C208" s="11"/>
      <c r="D208" s="100"/>
      <c r="E208" s="37"/>
      <c r="F208" s="65"/>
      <c r="G208" s="45" t="s">
        <v>25</v>
      </c>
      <c r="H208" s="341" t="s">
        <v>2560</v>
      </c>
      <c r="I208" s="15"/>
      <c r="J208" s="15"/>
      <c r="K208" s="15"/>
      <c r="L208" s="22"/>
    </row>
    <row r="209" spans="1:12" x14ac:dyDescent="0.3">
      <c r="A209" s="36"/>
      <c r="B209" s="68"/>
      <c r="C209" s="11"/>
      <c r="D209" s="100"/>
      <c r="E209" s="37"/>
      <c r="F209" s="65"/>
      <c r="G209" s="45" t="s">
        <v>2561</v>
      </c>
      <c r="H209" s="341" t="s">
        <v>2562</v>
      </c>
      <c r="I209" s="15"/>
      <c r="J209" s="15"/>
      <c r="K209" s="15"/>
      <c r="L209" s="22"/>
    </row>
    <row r="210" spans="1:12" x14ac:dyDescent="0.3">
      <c r="A210" s="36"/>
      <c r="B210" s="68"/>
      <c r="C210" s="11"/>
      <c r="D210" s="100"/>
      <c r="E210" s="37"/>
      <c r="F210" s="65"/>
      <c r="G210" s="45" t="s">
        <v>2563</v>
      </c>
      <c r="H210" s="341" t="s">
        <v>2564</v>
      </c>
      <c r="I210" s="15"/>
      <c r="J210" s="15"/>
      <c r="K210" s="15"/>
      <c r="L210" s="22"/>
    </row>
    <row r="211" spans="1:12" x14ac:dyDescent="0.3">
      <c r="A211" s="36"/>
      <c r="B211" s="15"/>
      <c r="C211" s="11"/>
      <c r="D211" s="100"/>
      <c r="E211" s="37"/>
      <c r="F211" s="65"/>
      <c r="G211" s="45" t="s">
        <v>2565</v>
      </c>
      <c r="H211" s="341" t="s">
        <v>2566</v>
      </c>
      <c r="I211" s="15"/>
      <c r="J211" s="15"/>
      <c r="K211" s="15"/>
      <c r="L211" s="22"/>
    </row>
    <row r="212" spans="1:12" x14ac:dyDescent="0.3">
      <c r="A212" s="16"/>
      <c r="B212" s="15"/>
      <c r="C212" s="11"/>
      <c r="D212" s="100"/>
      <c r="E212" s="37"/>
      <c r="F212" s="65"/>
      <c r="G212" s="45" t="s">
        <v>2567</v>
      </c>
      <c r="H212" s="341" t="s">
        <v>2568</v>
      </c>
      <c r="I212" s="15"/>
      <c r="J212" s="15"/>
      <c r="K212" s="15"/>
      <c r="L212" s="22"/>
    </row>
    <row r="213" spans="1:12" x14ac:dyDescent="0.3">
      <c r="A213" s="16"/>
      <c r="B213" s="15"/>
      <c r="C213" s="11"/>
      <c r="D213" s="100"/>
      <c r="E213" s="37"/>
      <c r="F213" s="65"/>
      <c r="H213" s="15"/>
      <c r="I213" s="15"/>
      <c r="J213" s="15"/>
      <c r="K213" s="15"/>
      <c r="L213" s="22"/>
    </row>
    <row r="214" spans="1:12" x14ac:dyDescent="0.3">
      <c r="A214" s="16"/>
      <c r="B214" s="15"/>
      <c r="C214" s="11"/>
      <c r="D214" s="100"/>
      <c r="E214" s="37"/>
      <c r="F214" s="65"/>
      <c r="H214" s="15"/>
      <c r="I214" s="15"/>
      <c r="J214" s="15"/>
      <c r="K214" s="15"/>
      <c r="L214" s="22"/>
    </row>
    <row r="215" spans="1:12" x14ac:dyDescent="0.3">
      <c r="A215" s="16"/>
      <c r="B215" s="15"/>
      <c r="C215" s="11"/>
      <c r="D215" s="100"/>
      <c r="E215" s="37"/>
      <c r="F215" s="65"/>
      <c r="H215" s="15"/>
      <c r="I215" s="15"/>
    </row>
    <row r="216" spans="1:12" ht="14.4" x14ac:dyDescent="0.3">
      <c r="A216" s="28"/>
      <c r="B216" s="29"/>
      <c r="C216" s="11"/>
      <c r="D216" s="100"/>
      <c r="E216" s="37"/>
      <c r="F216" s="66"/>
      <c r="H216" s="15"/>
      <c r="I216" s="15"/>
    </row>
    <row r="217" spans="1:12" ht="14.4" x14ac:dyDescent="0.3">
      <c r="C217" s="11"/>
      <c r="D217" s="100"/>
      <c r="E217" s="67"/>
      <c r="F217" s="66"/>
      <c r="H217" s="15"/>
      <c r="I217" s="15"/>
    </row>
    <row r="218" spans="1:12" ht="14.4" x14ac:dyDescent="0.3">
      <c r="C218" s="11"/>
      <c r="D218" s="100"/>
      <c r="E218" s="67"/>
      <c r="F218" s="66"/>
    </row>
    <row r="219" spans="1:12" x14ac:dyDescent="0.3">
      <c r="C219" s="11"/>
      <c r="D219" s="100"/>
      <c r="E219" s="67"/>
    </row>
    <row r="220" spans="1:12" x14ac:dyDescent="0.3">
      <c r="C220" s="11"/>
    </row>
    <row r="221" spans="1:12" x14ac:dyDescent="0.3">
      <c r="C221" s="11"/>
    </row>
    <row r="222" spans="1:12" x14ac:dyDescent="0.3">
      <c r="C222" s="11"/>
    </row>
  </sheetData>
  <sheetProtection algorithmName="SHA-512" hashValue="mwgm3LCOKPWJVICgjG5WF5PrKAZYowAlRKpUPtjxqRsNhUf5MG9fj/CKWi62rLtdIhUMr4M3sRuRq3OtYYMKng==" saltValue="KXM3YEuPaoAGM6wvPyh2TA==" spinCount="100000" sheet="1" objects="1" scenarios="1"/>
  <phoneticPr fontId="19" type="noConversion"/>
  <pageMargins left="0.7" right="0.7" top="0.75" bottom="0.75" header="0.3" footer="0.3"/>
  <ignoredErrors>
    <ignoredError sqref="C181 C175 B185 C195 C197 C183:C187"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942F0-C413-47E5-AD23-F4E0FC36D3EA}">
  <dimension ref="A1:G3074"/>
  <sheetViews>
    <sheetView workbookViewId="0">
      <selection activeCell="A604" sqref="A1:A1048576"/>
    </sheetView>
  </sheetViews>
  <sheetFormatPr defaultRowHeight="14.4" x14ac:dyDescent="0.3"/>
  <cols>
    <col min="1" max="1" width="14.6640625" style="355" bestFit="1" customWidth="1"/>
    <col min="2" max="3" width="24.6640625" style="355" customWidth="1"/>
    <col min="4" max="4" width="25.88671875" style="355" bestFit="1" customWidth="1"/>
    <col min="5" max="5" width="23.88671875" style="355" bestFit="1" customWidth="1"/>
    <col min="6" max="7" width="8.88671875" style="355"/>
  </cols>
  <sheetData>
    <row r="1" spans="1:7" ht="15" thickBot="1" x14ac:dyDescent="0.35"/>
    <row r="2" spans="1:7" ht="41.4" x14ac:dyDescent="0.3">
      <c r="A2" s="559" t="s">
        <v>3366</v>
      </c>
      <c r="B2" s="560" t="s">
        <v>3367</v>
      </c>
      <c r="C2" s="560"/>
      <c r="D2" s="561" t="s">
        <v>3368</v>
      </c>
      <c r="E2" s="562" t="s">
        <v>3369</v>
      </c>
      <c r="F2" s="562" t="s">
        <v>3370</v>
      </c>
      <c r="G2" s="562" t="s">
        <v>3371</v>
      </c>
    </row>
    <row r="3" spans="1:7" x14ac:dyDescent="0.3">
      <c r="A3" s="355" t="s">
        <v>3372</v>
      </c>
      <c r="B3" s="355" t="s">
        <v>3373</v>
      </c>
      <c r="D3" s="563" t="s">
        <v>3374</v>
      </c>
      <c r="E3" s="564" t="s">
        <v>1268</v>
      </c>
      <c r="F3" s="355">
        <v>6300</v>
      </c>
      <c r="G3" s="355" t="e">
        <v>#N/A</v>
      </c>
    </row>
    <row r="4" spans="1:7" x14ac:dyDescent="0.3">
      <c r="A4" s="355" t="s">
        <v>2468</v>
      </c>
      <c r="B4" s="355" t="s">
        <v>3375</v>
      </c>
      <c r="D4" s="563" t="s">
        <v>2590</v>
      </c>
      <c r="E4" s="564" t="s">
        <v>1268</v>
      </c>
      <c r="F4" s="355">
        <v>6300</v>
      </c>
      <c r="G4" s="355" t="e">
        <v>#N/A</v>
      </c>
    </row>
    <row r="5" spans="1:7" x14ac:dyDescent="0.3">
      <c r="A5" s="355" t="s">
        <v>3376</v>
      </c>
      <c r="B5" s="355" t="s">
        <v>3377</v>
      </c>
      <c r="D5" s="563" t="s">
        <v>3378</v>
      </c>
      <c r="E5" s="564" t="s">
        <v>1268</v>
      </c>
      <c r="F5" s="355">
        <v>4300</v>
      </c>
      <c r="G5" s="355" t="e">
        <v>#N/A</v>
      </c>
    </row>
    <row r="6" spans="1:7" x14ac:dyDescent="0.3">
      <c r="A6" s="355" t="s">
        <v>3379</v>
      </c>
      <c r="B6" s="355" t="s">
        <v>3380</v>
      </c>
      <c r="D6" s="563" t="s">
        <v>3381</v>
      </c>
      <c r="E6" s="564" t="s">
        <v>1268</v>
      </c>
      <c r="F6" s="355">
        <v>3800</v>
      </c>
      <c r="G6" s="355" t="e">
        <v>#N/A</v>
      </c>
    </row>
    <row r="7" spans="1:7" x14ac:dyDescent="0.3">
      <c r="A7" s="355" t="s">
        <v>3382</v>
      </c>
      <c r="B7" s="355" t="s">
        <v>3383</v>
      </c>
      <c r="D7" s="563" t="s">
        <v>3384</v>
      </c>
      <c r="E7" s="564" t="s">
        <v>1268</v>
      </c>
      <c r="F7" s="355">
        <v>3600</v>
      </c>
      <c r="G7" s="355" t="e">
        <v>#N/A</v>
      </c>
    </row>
    <row r="8" spans="1:7" x14ac:dyDescent="0.3">
      <c r="A8" s="355" t="s">
        <v>3385</v>
      </c>
      <c r="B8" s="355" t="s">
        <v>3386</v>
      </c>
      <c r="D8" s="563" t="s">
        <v>3387</v>
      </c>
      <c r="E8" s="564" t="s">
        <v>1268</v>
      </c>
      <c r="F8" s="355">
        <v>3600</v>
      </c>
      <c r="G8" s="355" t="e">
        <v>#N/A</v>
      </c>
    </row>
    <row r="9" spans="1:7" x14ac:dyDescent="0.3">
      <c r="A9" s="355" t="s">
        <v>3388</v>
      </c>
      <c r="B9" s="355" t="s">
        <v>3389</v>
      </c>
      <c r="D9" s="563" t="s">
        <v>3390</v>
      </c>
      <c r="E9" s="564" t="s">
        <v>1268</v>
      </c>
      <c r="F9" s="355">
        <v>3300</v>
      </c>
      <c r="G9" s="355" t="e">
        <v>#N/A</v>
      </c>
    </row>
    <row r="10" spans="1:7" x14ac:dyDescent="0.3">
      <c r="A10" s="355" t="s">
        <v>3391</v>
      </c>
      <c r="B10" s="355" t="s">
        <v>3392</v>
      </c>
      <c r="D10" s="563" t="s">
        <v>3393</v>
      </c>
      <c r="E10" s="564" t="s">
        <v>1268</v>
      </c>
      <c r="F10" s="355">
        <v>3300</v>
      </c>
      <c r="G10" s="355" t="e">
        <v>#N/A</v>
      </c>
    </row>
    <row r="11" spans="1:7" x14ac:dyDescent="0.3">
      <c r="A11" s="355" t="s">
        <v>3394</v>
      </c>
      <c r="B11" s="355" t="s">
        <v>3395</v>
      </c>
      <c r="D11" s="563" t="s">
        <v>3396</v>
      </c>
      <c r="E11" s="564" t="s">
        <v>3397</v>
      </c>
      <c r="F11" s="355">
        <v>1650</v>
      </c>
      <c r="G11" s="355">
        <v>363.9</v>
      </c>
    </row>
    <row r="12" spans="1:7" x14ac:dyDescent="0.3">
      <c r="A12" s="355" t="s">
        <v>3398</v>
      </c>
      <c r="B12" s="355" t="s">
        <v>3395</v>
      </c>
      <c r="D12" s="563" t="s">
        <v>3396</v>
      </c>
      <c r="E12" s="564" t="s">
        <v>3397</v>
      </c>
      <c r="F12" s="355">
        <v>1650</v>
      </c>
      <c r="G12" s="355">
        <v>354.83</v>
      </c>
    </row>
    <row r="13" spans="1:7" x14ac:dyDescent="0.3">
      <c r="A13" s="355" t="s">
        <v>3399</v>
      </c>
      <c r="B13" s="355" t="s">
        <v>3400</v>
      </c>
      <c r="D13" s="563" t="s">
        <v>3401</v>
      </c>
      <c r="E13" s="564" t="s">
        <v>3397</v>
      </c>
      <c r="F13" s="355">
        <v>1650</v>
      </c>
      <c r="G13" s="355">
        <v>363.9</v>
      </c>
    </row>
    <row r="14" spans="1:7" x14ac:dyDescent="0.3">
      <c r="A14" s="355" t="s">
        <v>3402</v>
      </c>
      <c r="B14" s="355" t="s">
        <v>3403</v>
      </c>
      <c r="D14" s="563" t="s">
        <v>3401</v>
      </c>
      <c r="E14" s="564" t="s">
        <v>3397</v>
      </c>
      <c r="F14" s="355">
        <v>1650</v>
      </c>
      <c r="G14" s="355">
        <v>354.83</v>
      </c>
    </row>
    <row r="15" spans="1:7" x14ac:dyDescent="0.3">
      <c r="A15" s="355" t="s">
        <v>3404</v>
      </c>
      <c r="B15" s="355" t="s">
        <v>3405</v>
      </c>
      <c r="D15" s="563" t="s">
        <v>3406</v>
      </c>
      <c r="E15" s="564" t="s">
        <v>3397</v>
      </c>
      <c r="F15" s="355">
        <v>1650</v>
      </c>
      <c r="G15" s="355">
        <v>363.9</v>
      </c>
    </row>
    <row r="16" spans="1:7" x14ac:dyDescent="0.3">
      <c r="A16" s="355" t="s">
        <v>3407</v>
      </c>
      <c r="B16" s="355" t="s">
        <v>3408</v>
      </c>
      <c r="D16" s="563" t="s">
        <v>3406</v>
      </c>
      <c r="E16" s="564" t="s">
        <v>3397</v>
      </c>
      <c r="F16" s="355">
        <v>1650</v>
      </c>
      <c r="G16" s="355">
        <v>363.9</v>
      </c>
    </row>
    <row r="17" spans="1:7" x14ac:dyDescent="0.3">
      <c r="A17" s="355" t="s">
        <v>3409</v>
      </c>
      <c r="B17" s="355" t="s">
        <v>3410</v>
      </c>
      <c r="D17" s="563" t="s">
        <v>3411</v>
      </c>
      <c r="E17" s="564" t="s">
        <v>3397</v>
      </c>
      <c r="F17" s="355">
        <v>1650</v>
      </c>
      <c r="G17" s="355">
        <v>363.9</v>
      </c>
    </row>
    <row r="18" spans="1:7" x14ac:dyDescent="0.3">
      <c r="A18" s="355" t="s">
        <v>3412</v>
      </c>
      <c r="B18" s="355" t="s">
        <v>3413</v>
      </c>
      <c r="D18" s="563" t="s">
        <v>3411</v>
      </c>
      <c r="E18" s="564" t="s">
        <v>3397</v>
      </c>
      <c r="F18" s="355">
        <v>1650</v>
      </c>
      <c r="G18" s="355">
        <v>354.83</v>
      </c>
    </row>
    <row r="19" spans="1:7" x14ac:dyDescent="0.3">
      <c r="A19" s="355" t="s">
        <v>3414</v>
      </c>
      <c r="B19" s="355" t="s">
        <v>3415</v>
      </c>
      <c r="D19" s="563" t="s">
        <v>3396</v>
      </c>
      <c r="E19" s="564" t="s">
        <v>3397</v>
      </c>
      <c r="F19" s="355">
        <v>1650</v>
      </c>
      <c r="G19" s="355">
        <v>363.9</v>
      </c>
    </row>
    <row r="20" spans="1:7" x14ac:dyDescent="0.3">
      <c r="A20" s="355" t="s">
        <v>3416</v>
      </c>
      <c r="B20" s="355" t="s">
        <v>3417</v>
      </c>
      <c r="D20" s="563" t="s">
        <v>3396</v>
      </c>
      <c r="E20" s="564" t="s">
        <v>3397</v>
      </c>
      <c r="F20" s="355">
        <v>1650</v>
      </c>
      <c r="G20" s="355">
        <v>354.83</v>
      </c>
    </row>
    <row r="21" spans="1:7" x14ac:dyDescent="0.3">
      <c r="A21" s="355" t="s">
        <v>3418</v>
      </c>
      <c r="B21" s="355" t="s">
        <v>3419</v>
      </c>
      <c r="D21" s="563" t="s">
        <v>3401</v>
      </c>
      <c r="E21" s="564" t="s">
        <v>3397</v>
      </c>
      <c r="F21" s="355">
        <v>1650</v>
      </c>
      <c r="G21" s="355">
        <v>363.9</v>
      </c>
    </row>
    <row r="22" spans="1:7" x14ac:dyDescent="0.3">
      <c r="A22" s="355" t="s">
        <v>3420</v>
      </c>
      <c r="B22" s="355" t="s">
        <v>3421</v>
      </c>
      <c r="D22" s="563" t="s">
        <v>3401</v>
      </c>
      <c r="E22" s="564" t="s">
        <v>3397</v>
      </c>
      <c r="F22" s="355">
        <v>1650</v>
      </c>
      <c r="G22" s="355">
        <v>354.83</v>
      </c>
    </row>
    <row r="23" spans="1:7" x14ac:dyDescent="0.3">
      <c r="A23" s="355" t="s">
        <v>3422</v>
      </c>
      <c r="B23" s="355" t="s">
        <v>3423</v>
      </c>
      <c r="D23" s="563" t="s">
        <v>3406</v>
      </c>
      <c r="E23" s="564" t="s">
        <v>3397</v>
      </c>
      <c r="F23" s="355">
        <v>1650</v>
      </c>
      <c r="G23" s="355">
        <v>363.9</v>
      </c>
    </row>
    <row r="24" spans="1:7" x14ac:dyDescent="0.3">
      <c r="A24" s="355" t="s">
        <v>3424</v>
      </c>
      <c r="B24" s="355" t="s">
        <v>3425</v>
      </c>
      <c r="D24" s="563" t="s">
        <v>3406</v>
      </c>
      <c r="E24" s="564" t="s">
        <v>3397</v>
      </c>
      <c r="F24" s="355">
        <v>1650</v>
      </c>
      <c r="G24" s="355">
        <v>363.9</v>
      </c>
    </row>
    <row r="25" spans="1:7" x14ac:dyDescent="0.3">
      <c r="A25" s="355" t="s">
        <v>3426</v>
      </c>
      <c r="B25" s="355" t="s">
        <v>3427</v>
      </c>
      <c r="D25" s="563" t="s">
        <v>3411</v>
      </c>
      <c r="E25" s="564" t="s">
        <v>3397</v>
      </c>
      <c r="F25" s="355">
        <v>1650</v>
      </c>
      <c r="G25" s="355">
        <v>363.9</v>
      </c>
    </row>
    <row r="26" spans="1:7" x14ac:dyDescent="0.3">
      <c r="A26" s="355" t="s">
        <v>3428</v>
      </c>
      <c r="B26" s="355" t="s">
        <v>3429</v>
      </c>
      <c r="D26" s="563" t="s">
        <v>3411</v>
      </c>
      <c r="E26" s="564" t="s">
        <v>3397</v>
      </c>
      <c r="F26" s="355">
        <v>1650</v>
      </c>
      <c r="G26" s="355">
        <v>363.9</v>
      </c>
    </row>
    <row r="27" spans="1:7" x14ac:dyDescent="0.3">
      <c r="A27" s="355" t="s">
        <v>2562</v>
      </c>
      <c r="B27" s="355" t="s">
        <v>3430</v>
      </c>
      <c r="D27" s="563" t="s">
        <v>3431</v>
      </c>
      <c r="E27" s="564" t="s">
        <v>3432</v>
      </c>
      <c r="F27" s="355">
        <v>1190</v>
      </c>
      <c r="G27" s="355">
        <v>280.17</v>
      </c>
    </row>
    <row r="28" spans="1:7" x14ac:dyDescent="0.3">
      <c r="A28" s="355" t="s">
        <v>2564</v>
      </c>
      <c r="B28" s="355" t="s">
        <v>3433</v>
      </c>
      <c r="D28" s="563" t="s">
        <v>3434</v>
      </c>
      <c r="E28" s="564" t="s">
        <v>3435</v>
      </c>
      <c r="F28" s="355">
        <v>1190</v>
      </c>
      <c r="G28" s="355">
        <v>294.32</v>
      </c>
    </row>
    <row r="29" spans="1:7" x14ac:dyDescent="0.3">
      <c r="A29" s="355" t="s">
        <v>2566</v>
      </c>
      <c r="B29" s="355" t="s">
        <v>3436</v>
      </c>
      <c r="D29" s="563" t="s">
        <v>3437</v>
      </c>
      <c r="E29" s="564" t="s">
        <v>3438</v>
      </c>
      <c r="F29" s="355">
        <v>1190</v>
      </c>
      <c r="G29" s="355">
        <v>294.32</v>
      </c>
    </row>
    <row r="30" spans="1:7" x14ac:dyDescent="0.3">
      <c r="A30" s="355" t="s">
        <v>2568</v>
      </c>
      <c r="B30" s="355" t="s">
        <v>3439</v>
      </c>
      <c r="D30" s="563" t="s">
        <v>3440</v>
      </c>
      <c r="E30" s="564" t="s">
        <v>3441</v>
      </c>
      <c r="F30" s="355">
        <v>1190</v>
      </c>
      <c r="G30" s="355">
        <v>294.32</v>
      </c>
    </row>
    <row r="31" spans="1:7" x14ac:dyDescent="0.3">
      <c r="A31" s="355" t="s">
        <v>3442</v>
      </c>
      <c r="B31" s="355" t="s">
        <v>3443</v>
      </c>
      <c r="D31" s="563" t="s">
        <v>3444</v>
      </c>
      <c r="E31" s="564" t="s">
        <v>3445</v>
      </c>
      <c r="F31" s="355">
        <v>1150</v>
      </c>
      <c r="G31" s="355">
        <v>213.31</v>
      </c>
    </row>
    <row r="32" spans="1:7" x14ac:dyDescent="0.3">
      <c r="A32" s="355" t="s">
        <v>3446</v>
      </c>
      <c r="B32" s="355" t="s">
        <v>3447</v>
      </c>
      <c r="D32" s="563" t="s">
        <v>3444</v>
      </c>
      <c r="E32" s="564" t="s">
        <v>3445</v>
      </c>
      <c r="F32" s="355">
        <v>1150</v>
      </c>
      <c r="G32" s="355">
        <v>202.88</v>
      </c>
    </row>
    <row r="33" spans="1:7" x14ac:dyDescent="0.3">
      <c r="A33" s="355" t="s">
        <v>3448</v>
      </c>
      <c r="B33" s="355" t="s">
        <v>3449</v>
      </c>
      <c r="D33" s="563" t="s">
        <v>3450</v>
      </c>
      <c r="E33" s="564" t="s">
        <v>3451</v>
      </c>
      <c r="F33" s="355">
        <v>1150</v>
      </c>
      <c r="G33" s="355">
        <v>368.14</v>
      </c>
    </row>
    <row r="34" spans="1:7" x14ac:dyDescent="0.3">
      <c r="A34" s="355" t="s">
        <v>3452</v>
      </c>
      <c r="B34" s="355" t="s">
        <v>3453</v>
      </c>
      <c r="D34" s="563" t="s">
        <v>3450</v>
      </c>
      <c r="E34" s="564" t="s">
        <v>3454</v>
      </c>
      <c r="F34" s="355">
        <v>1150</v>
      </c>
      <c r="G34" s="355">
        <v>368.14</v>
      </c>
    </row>
    <row r="35" spans="1:7" x14ac:dyDescent="0.3">
      <c r="A35" s="355" t="s">
        <v>3455</v>
      </c>
      <c r="B35" s="355" t="s">
        <v>3456</v>
      </c>
      <c r="D35" s="563" t="s">
        <v>3450</v>
      </c>
      <c r="E35" s="564" t="s">
        <v>3457</v>
      </c>
      <c r="F35" s="355">
        <v>1150</v>
      </c>
      <c r="G35" s="355">
        <v>368.14</v>
      </c>
    </row>
    <row r="36" spans="1:7" x14ac:dyDescent="0.3">
      <c r="A36" s="355" t="s">
        <v>3458</v>
      </c>
      <c r="B36" s="355" t="s">
        <v>3459</v>
      </c>
      <c r="D36" s="563" t="s">
        <v>3450</v>
      </c>
      <c r="E36" s="564" t="s">
        <v>3460</v>
      </c>
      <c r="F36" s="355">
        <v>1150</v>
      </c>
      <c r="G36" s="355">
        <v>368.14</v>
      </c>
    </row>
    <row r="37" spans="1:7" x14ac:dyDescent="0.3">
      <c r="A37" s="355" t="s">
        <v>3461</v>
      </c>
      <c r="B37" s="355" t="s">
        <v>3462</v>
      </c>
      <c r="D37" s="563" t="s">
        <v>3450</v>
      </c>
      <c r="E37" s="564" t="s">
        <v>3463</v>
      </c>
      <c r="F37" s="355">
        <v>1150</v>
      </c>
      <c r="G37" s="355">
        <v>368.14</v>
      </c>
    </row>
    <row r="38" spans="1:7" x14ac:dyDescent="0.3">
      <c r="A38" s="355" t="s">
        <v>3464</v>
      </c>
      <c r="B38" s="355" t="s">
        <v>3453</v>
      </c>
      <c r="D38" s="563" t="s">
        <v>3450</v>
      </c>
      <c r="E38" s="564" t="s">
        <v>3454</v>
      </c>
      <c r="F38" s="355">
        <v>1150</v>
      </c>
      <c r="G38" s="355">
        <v>368.14</v>
      </c>
    </row>
    <row r="39" spans="1:7" x14ac:dyDescent="0.3">
      <c r="A39" s="355" t="s">
        <v>3465</v>
      </c>
      <c r="B39" s="355" t="s">
        <v>3466</v>
      </c>
      <c r="D39" s="563" t="s">
        <v>3450</v>
      </c>
      <c r="E39" s="564" t="s">
        <v>3467</v>
      </c>
      <c r="F39" s="355">
        <v>1150</v>
      </c>
      <c r="G39" s="355">
        <v>368.14</v>
      </c>
    </row>
    <row r="40" spans="1:7" x14ac:dyDescent="0.3">
      <c r="A40" s="355" t="s">
        <v>3468</v>
      </c>
      <c r="B40" s="355" t="s">
        <v>3469</v>
      </c>
      <c r="D40" s="563" t="s">
        <v>3450</v>
      </c>
      <c r="E40" s="564" t="s">
        <v>3470</v>
      </c>
      <c r="F40" s="355">
        <v>1150</v>
      </c>
      <c r="G40" s="355">
        <v>368.14</v>
      </c>
    </row>
    <row r="41" spans="1:7" x14ac:dyDescent="0.3">
      <c r="A41" s="355" t="s">
        <v>3471</v>
      </c>
      <c r="B41" s="355" t="s">
        <v>3472</v>
      </c>
      <c r="D41" s="563" t="s">
        <v>3450</v>
      </c>
      <c r="E41" s="564" t="s">
        <v>3473</v>
      </c>
      <c r="F41" s="355">
        <v>1150</v>
      </c>
      <c r="G41" s="355">
        <v>368.14</v>
      </c>
    </row>
    <row r="42" spans="1:7" x14ac:dyDescent="0.3">
      <c r="A42" s="355" t="s">
        <v>3474</v>
      </c>
      <c r="B42" s="355" t="s">
        <v>3475</v>
      </c>
      <c r="D42" s="563" t="s">
        <v>3476</v>
      </c>
      <c r="E42" s="564" t="s">
        <v>3477</v>
      </c>
      <c r="F42" s="355">
        <v>1150</v>
      </c>
      <c r="G42" s="355">
        <v>213.31</v>
      </c>
    </row>
    <row r="43" spans="1:7" x14ac:dyDescent="0.3">
      <c r="A43" s="355" t="s">
        <v>3478</v>
      </c>
      <c r="B43" s="355" t="s">
        <v>3479</v>
      </c>
      <c r="D43" s="563" t="s">
        <v>3476</v>
      </c>
      <c r="E43" s="564" t="s">
        <v>3477</v>
      </c>
      <c r="F43" s="355">
        <v>1150</v>
      </c>
      <c r="G43" s="355">
        <v>202.88</v>
      </c>
    </row>
    <row r="44" spans="1:7" x14ac:dyDescent="0.3">
      <c r="A44" s="355" t="s">
        <v>3480</v>
      </c>
      <c r="B44" s="355" t="s">
        <v>3481</v>
      </c>
      <c r="D44" s="563" t="s">
        <v>3482</v>
      </c>
      <c r="E44" s="564" t="s">
        <v>3483</v>
      </c>
      <c r="F44" s="355">
        <v>1150</v>
      </c>
      <c r="G44" s="355">
        <v>220.34</v>
      </c>
    </row>
    <row r="45" spans="1:7" x14ac:dyDescent="0.3">
      <c r="A45" s="355" t="s">
        <v>3484</v>
      </c>
      <c r="B45" s="355" t="s">
        <v>3485</v>
      </c>
      <c r="D45" s="563" t="s">
        <v>3486</v>
      </c>
      <c r="E45" s="564" t="s">
        <v>3487</v>
      </c>
      <c r="F45" s="355">
        <v>1150</v>
      </c>
      <c r="G45" s="355">
        <v>210.51</v>
      </c>
    </row>
    <row r="46" spans="1:7" x14ac:dyDescent="0.3">
      <c r="A46" s="355" t="s">
        <v>3488</v>
      </c>
      <c r="B46" s="355" t="s">
        <v>3489</v>
      </c>
      <c r="D46" s="563" t="s">
        <v>3490</v>
      </c>
      <c r="E46" s="564" t="s">
        <v>3467</v>
      </c>
      <c r="F46" s="355">
        <v>1150</v>
      </c>
      <c r="G46" s="355">
        <v>329.41</v>
      </c>
    </row>
    <row r="47" spans="1:7" x14ac:dyDescent="0.3">
      <c r="A47" s="355" t="s">
        <v>3491</v>
      </c>
      <c r="B47" s="355" t="s">
        <v>3492</v>
      </c>
      <c r="D47" s="563" t="s">
        <v>3490</v>
      </c>
      <c r="E47" s="564" t="s">
        <v>3470</v>
      </c>
      <c r="F47" s="355">
        <v>1150</v>
      </c>
      <c r="G47" s="355">
        <v>329.41</v>
      </c>
    </row>
    <row r="48" spans="1:7" x14ac:dyDescent="0.3">
      <c r="A48" s="355" t="s">
        <v>3493</v>
      </c>
      <c r="B48" s="355" t="s">
        <v>3494</v>
      </c>
      <c r="D48" s="563" t="s">
        <v>3490</v>
      </c>
      <c r="E48" s="564" t="s">
        <v>3473</v>
      </c>
      <c r="F48" s="355">
        <v>1150</v>
      </c>
      <c r="G48" s="355">
        <v>329.41</v>
      </c>
    </row>
    <row r="49" spans="1:7" x14ac:dyDescent="0.3">
      <c r="A49" s="355" t="s">
        <v>3495</v>
      </c>
      <c r="B49" s="355" t="s">
        <v>3496</v>
      </c>
      <c r="D49" s="563" t="s">
        <v>3490</v>
      </c>
      <c r="E49" s="564" t="s">
        <v>3451</v>
      </c>
      <c r="F49" s="355">
        <v>1150</v>
      </c>
      <c r="G49" s="355">
        <v>329.41</v>
      </c>
    </row>
    <row r="50" spans="1:7" x14ac:dyDescent="0.3">
      <c r="A50" s="355" t="s">
        <v>3497</v>
      </c>
      <c r="B50" s="355" t="s">
        <v>3498</v>
      </c>
      <c r="D50" s="563" t="s">
        <v>3490</v>
      </c>
      <c r="E50" s="564" t="s">
        <v>3454</v>
      </c>
      <c r="F50" s="355">
        <v>1150</v>
      </c>
      <c r="G50" s="355">
        <v>329.41</v>
      </c>
    </row>
    <row r="51" spans="1:7" x14ac:dyDescent="0.3">
      <c r="A51" s="355" t="s">
        <v>3499</v>
      </c>
      <c r="B51" s="355" t="s">
        <v>3500</v>
      </c>
      <c r="D51" s="563" t="s">
        <v>3490</v>
      </c>
      <c r="E51" s="564" t="s">
        <v>3457</v>
      </c>
      <c r="F51" s="355">
        <v>1150</v>
      </c>
      <c r="G51" s="355">
        <v>329.41</v>
      </c>
    </row>
    <row r="52" spans="1:7" x14ac:dyDescent="0.3">
      <c r="A52" s="355" t="s">
        <v>3501</v>
      </c>
      <c r="B52" s="355" t="s">
        <v>3502</v>
      </c>
      <c r="D52" s="563" t="s">
        <v>3490</v>
      </c>
      <c r="E52" s="564" t="s">
        <v>3460</v>
      </c>
      <c r="F52" s="355">
        <v>1150</v>
      </c>
      <c r="G52" s="355">
        <v>329.41</v>
      </c>
    </row>
    <row r="53" spans="1:7" x14ac:dyDescent="0.3">
      <c r="A53" s="355" t="s">
        <v>3503</v>
      </c>
      <c r="B53" s="355" t="s">
        <v>3504</v>
      </c>
      <c r="D53" s="563" t="s">
        <v>3450</v>
      </c>
      <c r="E53" s="564" t="s">
        <v>3451</v>
      </c>
      <c r="F53" s="355">
        <v>1150</v>
      </c>
      <c r="G53" s="355">
        <v>368.14</v>
      </c>
    </row>
    <row r="54" spans="1:7" x14ac:dyDescent="0.3">
      <c r="A54" s="355" t="s">
        <v>3505</v>
      </c>
      <c r="B54" s="355" t="s">
        <v>3506</v>
      </c>
      <c r="D54" s="563" t="s">
        <v>3450</v>
      </c>
      <c r="E54" s="564" t="s">
        <v>3454</v>
      </c>
      <c r="F54" s="355">
        <v>1150</v>
      </c>
      <c r="G54" s="355">
        <v>368.14</v>
      </c>
    </row>
    <row r="55" spans="1:7" x14ac:dyDescent="0.3">
      <c r="A55" s="355" t="s">
        <v>3507</v>
      </c>
      <c r="B55" s="355" t="s">
        <v>3508</v>
      </c>
      <c r="D55" s="563" t="s">
        <v>3450</v>
      </c>
      <c r="E55" s="564" t="s">
        <v>3457</v>
      </c>
      <c r="F55" s="355">
        <v>1150</v>
      </c>
      <c r="G55" s="355">
        <v>368.14</v>
      </c>
    </row>
    <row r="56" spans="1:7" x14ac:dyDescent="0.3">
      <c r="A56" s="355" t="s">
        <v>3509</v>
      </c>
      <c r="B56" s="355" t="s">
        <v>3510</v>
      </c>
      <c r="D56" s="563" t="s">
        <v>3450</v>
      </c>
      <c r="E56" s="564" t="s">
        <v>3460</v>
      </c>
      <c r="F56" s="355">
        <v>1150</v>
      </c>
      <c r="G56" s="355">
        <v>368.14</v>
      </c>
    </row>
    <row r="57" spans="1:7" x14ac:dyDescent="0.3">
      <c r="A57" s="355" t="s">
        <v>3511</v>
      </c>
      <c r="B57" s="355" t="s">
        <v>3512</v>
      </c>
      <c r="D57" s="563" t="s">
        <v>3490</v>
      </c>
      <c r="E57" s="564" t="s">
        <v>3463</v>
      </c>
      <c r="F57" s="355">
        <v>1150</v>
      </c>
      <c r="G57" s="355">
        <v>329.41</v>
      </c>
    </row>
    <row r="58" spans="1:7" x14ac:dyDescent="0.3">
      <c r="A58" s="355" t="s">
        <v>3513</v>
      </c>
      <c r="B58" s="355" t="s">
        <v>3514</v>
      </c>
      <c r="D58" s="563" t="s">
        <v>3490</v>
      </c>
      <c r="E58" s="564" t="s">
        <v>3515</v>
      </c>
      <c r="F58" s="355">
        <v>1150</v>
      </c>
      <c r="G58" s="355">
        <v>329.41</v>
      </c>
    </row>
    <row r="59" spans="1:7" x14ac:dyDescent="0.3">
      <c r="A59" s="355" t="s">
        <v>3516</v>
      </c>
      <c r="B59" s="355" t="s">
        <v>3517</v>
      </c>
      <c r="D59" s="563" t="s">
        <v>3450</v>
      </c>
      <c r="E59" s="564" t="s">
        <v>3463</v>
      </c>
      <c r="F59" s="355">
        <v>1150</v>
      </c>
      <c r="G59" s="355">
        <v>368.14</v>
      </c>
    </row>
    <row r="60" spans="1:7" x14ac:dyDescent="0.3">
      <c r="A60" s="355" t="s">
        <v>3518</v>
      </c>
      <c r="B60" s="355" t="s">
        <v>3519</v>
      </c>
      <c r="D60" s="563" t="s">
        <v>3450</v>
      </c>
      <c r="E60" s="564" t="s">
        <v>3515</v>
      </c>
      <c r="F60" s="355">
        <v>1150</v>
      </c>
      <c r="G60" s="355">
        <v>368.14</v>
      </c>
    </row>
    <row r="61" spans="1:7" x14ac:dyDescent="0.3">
      <c r="A61" s="355" t="s">
        <v>3520</v>
      </c>
      <c r="B61" s="355" t="s">
        <v>3521</v>
      </c>
      <c r="D61" s="563" t="s">
        <v>3450</v>
      </c>
      <c r="E61" s="564" t="s">
        <v>3467</v>
      </c>
      <c r="F61" s="355">
        <v>1150</v>
      </c>
      <c r="G61" s="355">
        <v>368.14</v>
      </c>
    </row>
    <row r="62" spans="1:7" x14ac:dyDescent="0.3">
      <c r="A62" s="355" t="s">
        <v>3522</v>
      </c>
      <c r="B62" s="355" t="s">
        <v>3523</v>
      </c>
      <c r="D62" s="563" t="s">
        <v>3450</v>
      </c>
      <c r="E62" s="564" t="s">
        <v>3470</v>
      </c>
      <c r="F62" s="355">
        <v>1150</v>
      </c>
      <c r="G62" s="355">
        <v>368.14</v>
      </c>
    </row>
    <row r="63" spans="1:7" x14ac:dyDescent="0.3">
      <c r="A63" s="355" t="s">
        <v>3524</v>
      </c>
      <c r="B63" s="355" t="s">
        <v>3472</v>
      </c>
      <c r="D63" s="563" t="s">
        <v>3450</v>
      </c>
      <c r="E63" s="564" t="s">
        <v>3473</v>
      </c>
      <c r="F63" s="355">
        <v>1150</v>
      </c>
      <c r="G63" s="355">
        <v>368.14</v>
      </c>
    </row>
    <row r="64" spans="1:7" x14ac:dyDescent="0.3">
      <c r="A64" s="355" t="s">
        <v>3525</v>
      </c>
      <c r="B64" s="355" t="s">
        <v>3526</v>
      </c>
      <c r="D64" s="563" t="s">
        <v>3527</v>
      </c>
      <c r="E64" s="564" t="s">
        <v>3528</v>
      </c>
      <c r="F64" s="355">
        <v>1150</v>
      </c>
      <c r="G64" s="355">
        <v>364.41</v>
      </c>
    </row>
    <row r="65" spans="1:7" x14ac:dyDescent="0.3">
      <c r="A65" s="355" t="s">
        <v>3529</v>
      </c>
      <c r="B65" s="355" t="s">
        <v>3526</v>
      </c>
      <c r="D65" s="563" t="s">
        <v>3527</v>
      </c>
      <c r="E65" s="564" t="s">
        <v>3528</v>
      </c>
      <c r="F65" s="355">
        <v>1150</v>
      </c>
      <c r="G65" s="355">
        <v>364.41</v>
      </c>
    </row>
    <row r="66" spans="1:7" x14ac:dyDescent="0.3">
      <c r="A66" s="355" t="s">
        <v>3530</v>
      </c>
      <c r="B66" s="355" t="s">
        <v>3531</v>
      </c>
      <c r="D66" s="563" t="s">
        <v>3527</v>
      </c>
      <c r="E66" s="564" t="s">
        <v>3532</v>
      </c>
      <c r="F66" s="355">
        <v>1150</v>
      </c>
      <c r="G66" s="355">
        <v>362.12</v>
      </c>
    </row>
    <row r="67" spans="1:7" x14ac:dyDescent="0.3">
      <c r="A67" s="355" t="s">
        <v>3533</v>
      </c>
      <c r="B67" s="355" t="s">
        <v>3534</v>
      </c>
      <c r="D67" s="563" t="s">
        <v>3527</v>
      </c>
      <c r="E67" s="564" t="s">
        <v>3535</v>
      </c>
      <c r="F67" s="355">
        <v>1150</v>
      </c>
      <c r="G67" s="355">
        <v>363.9</v>
      </c>
    </row>
    <row r="68" spans="1:7" x14ac:dyDescent="0.3">
      <c r="A68" s="355" t="s">
        <v>3536</v>
      </c>
      <c r="B68" s="355" t="s">
        <v>3537</v>
      </c>
      <c r="D68" s="563" t="s">
        <v>3527</v>
      </c>
      <c r="E68" s="564" t="s">
        <v>3538</v>
      </c>
      <c r="F68" s="355">
        <v>1150</v>
      </c>
      <c r="G68" s="355">
        <v>364.41</v>
      </c>
    </row>
    <row r="69" spans="1:7" x14ac:dyDescent="0.3">
      <c r="A69" s="355" t="s">
        <v>3539</v>
      </c>
      <c r="B69" s="355" t="s">
        <v>3540</v>
      </c>
      <c r="D69" s="563" t="s">
        <v>3527</v>
      </c>
      <c r="E69" s="564" t="s">
        <v>3541</v>
      </c>
      <c r="F69" s="355">
        <v>1150</v>
      </c>
      <c r="G69" s="355">
        <v>364.41</v>
      </c>
    </row>
    <row r="70" spans="1:7" x14ac:dyDescent="0.3">
      <c r="A70" s="355" t="s">
        <v>3542</v>
      </c>
      <c r="B70" s="355" t="s">
        <v>3543</v>
      </c>
      <c r="D70" s="563" t="s">
        <v>3527</v>
      </c>
      <c r="E70" s="564" t="s">
        <v>3544</v>
      </c>
      <c r="F70" s="355">
        <v>1150</v>
      </c>
      <c r="G70" s="355">
        <v>364.41</v>
      </c>
    </row>
    <row r="71" spans="1:7" x14ac:dyDescent="0.3">
      <c r="A71" s="355" t="s">
        <v>3545</v>
      </c>
      <c r="B71" s="355" t="s">
        <v>3546</v>
      </c>
      <c r="D71" s="563" t="s">
        <v>3527</v>
      </c>
      <c r="E71" s="564" t="s">
        <v>3547</v>
      </c>
      <c r="F71" s="355">
        <v>1150</v>
      </c>
      <c r="G71" s="355">
        <v>364.41</v>
      </c>
    </row>
    <row r="72" spans="1:7" x14ac:dyDescent="0.3">
      <c r="A72" s="355" t="s">
        <v>3548</v>
      </c>
      <c r="B72" s="355" t="s">
        <v>3549</v>
      </c>
      <c r="D72" s="563" t="s">
        <v>3527</v>
      </c>
      <c r="E72" s="564" t="s">
        <v>3528</v>
      </c>
      <c r="F72" s="355">
        <v>1150</v>
      </c>
      <c r="G72" s="355">
        <v>364.41</v>
      </c>
    </row>
    <row r="73" spans="1:7" x14ac:dyDescent="0.3">
      <c r="A73" s="355" t="s">
        <v>3550</v>
      </c>
      <c r="B73" s="355" t="s">
        <v>3549</v>
      </c>
      <c r="D73" s="563" t="s">
        <v>3527</v>
      </c>
      <c r="E73" s="564" t="s">
        <v>3528</v>
      </c>
      <c r="F73" s="355">
        <v>1150</v>
      </c>
      <c r="G73" s="355">
        <v>364.41</v>
      </c>
    </row>
    <row r="74" spans="1:7" x14ac:dyDescent="0.3">
      <c r="A74" s="355" t="s">
        <v>3551</v>
      </c>
      <c r="B74" s="355" t="s">
        <v>3552</v>
      </c>
      <c r="D74" s="563" t="s">
        <v>3527</v>
      </c>
      <c r="E74" s="564" t="s">
        <v>3532</v>
      </c>
      <c r="F74" s="355">
        <v>1150</v>
      </c>
      <c r="G74" s="355">
        <v>361.27</v>
      </c>
    </row>
    <row r="75" spans="1:7" x14ac:dyDescent="0.3">
      <c r="A75" s="355" t="s">
        <v>3553</v>
      </c>
      <c r="B75" s="355" t="s">
        <v>3554</v>
      </c>
      <c r="D75" s="563" t="s">
        <v>3527</v>
      </c>
      <c r="E75" s="564" t="s">
        <v>3535</v>
      </c>
      <c r="F75" s="355">
        <v>1150</v>
      </c>
      <c r="G75" s="355">
        <v>363.05</v>
      </c>
    </row>
    <row r="76" spans="1:7" x14ac:dyDescent="0.3">
      <c r="A76" s="355" t="s">
        <v>3555</v>
      </c>
      <c r="B76" s="355" t="s">
        <v>3556</v>
      </c>
      <c r="D76" s="563" t="s">
        <v>3527</v>
      </c>
      <c r="E76" s="564" t="s">
        <v>3538</v>
      </c>
      <c r="F76" s="355">
        <v>1150</v>
      </c>
      <c r="G76" s="355">
        <v>364.41</v>
      </c>
    </row>
    <row r="77" spans="1:7" x14ac:dyDescent="0.3">
      <c r="A77" s="355" t="s">
        <v>3557</v>
      </c>
      <c r="B77" s="355" t="s">
        <v>3558</v>
      </c>
      <c r="D77" s="563" t="s">
        <v>3527</v>
      </c>
      <c r="E77" s="564" t="s">
        <v>3541</v>
      </c>
      <c r="F77" s="355">
        <v>1150</v>
      </c>
      <c r="G77" s="355">
        <v>365.93</v>
      </c>
    </row>
    <row r="78" spans="1:7" x14ac:dyDescent="0.3">
      <c r="A78" s="355" t="s">
        <v>3559</v>
      </c>
      <c r="B78" s="355" t="s">
        <v>3560</v>
      </c>
      <c r="D78" s="563" t="s">
        <v>3527</v>
      </c>
      <c r="E78" s="564" t="s">
        <v>3544</v>
      </c>
      <c r="F78" s="355">
        <v>1150</v>
      </c>
      <c r="G78" s="355">
        <v>364.41</v>
      </c>
    </row>
    <row r="79" spans="1:7" x14ac:dyDescent="0.3">
      <c r="A79" s="355" t="s">
        <v>3561</v>
      </c>
      <c r="B79" s="355" t="s">
        <v>3562</v>
      </c>
      <c r="D79" s="563" t="s">
        <v>3527</v>
      </c>
      <c r="E79" s="564" t="s">
        <v>3547</v>
      </c>
      <c r="F79" s="355">
        <v>1150</v>
      </c>
      <c r="G79" s="355">
        <v>364.41</v>
      </c>
    </row>
    <row r="80" spans="1:7" x14ac:dyDescent="0.3">
      <c r="A80" s="355" t="s">
        <v>3563</v>
      </c>
      <c r="B80" s="355" t="s">
        <v>3564</v>
      </c>
      <c r="D80" s="563" t="s">
        <v>3565</v>
      </c>
      <c r="E80" s="564" t="s">
        <v>3528</v>
      </c>
      <c r="F80" s="355">
        <v>1150</v>
      </c>
      <c r="G80" s="355">
        <v>364.41</v>
      </c>
    </row>
    <row r="81" spans="1:7" x14ac:dyDescent="0.3">
      <c r="A81" s="355" t="s">
        <v>3566</v>
      </c>
      <c r="B81" s="355" t="s">
        <v>3567</v>
      </c>
      <c r="D81" s="563" t="s">
        <v>3565</v>
      </c>
      <c r="E81" s="564" t="s">
        <v>3528</v>
      </c>
      <c r="F81" s="355">
        <v>1150</v>
      </c>
      <c r="G81" s="355">
        <v>334.49</v>
      </c>
    </row>
    <row r="82" spans="1:7" x14ac:dyDescent="0.3">
      <c r="A82" s="355" t="s">
        <v>3568</v>
      </c>
      <c r="B82" s="355" t="s">
        <v>3569</v>
      </c>
      <c r="D82" s="563" t="s">
        <v>3565</v>
      </c>
      <c r="E82" s="564" t="s">
        <v>3570</v>
      </c>
      <c r="F82" s="355">
        <v>1150</v>
      </c>
      <c r="G82" s="355">
        <v>362.12</v>
      </c>
    </row>
    <row r="83" spans="1:7" x14ac:dyDescent="0.3">
      <c r="A83" s="355" t="s">
        <v>3571</v>
      </c>
      <c r="B83" s="355" t="s">
        <v>3572</v>
      </c>
      <c r="D83" s="563" t="s">
        <v>3565</v>
      </c>
      <c r="E83" s="564" t="s">
        <v>3535</v>
      </c>
      <c r="F83" s="355">
        <v>1150</v>
      </c>
      <c r="G83" s="355">
        <v>363.9</v>
      </c>
    </row>
    <row r="84" spans="1:7" x14ac:dyDescent="0.3">
      <c r="A84" s="355" t="s">
        <v>3573</v>
      </c>
      <c r="B84" s="355" t="s">
        <v>3574</v>
      </c>
      <c r="D84" s="563" t="s">
        <v>3565</v>
      </c>
      <c r="E84" s="564" t="s">
        <v>3538</v>
      </c>
      <c r="F84" s="355">
        <v>1150</v>
      </c>
      <c r="G84" s="355">
        <v>365.93</v>
      </c>
    </row>
    <row r="85" spans="1:7" x14ac:dyDescent="0.3">
      <c r="A85" s="355" t="s">
        <v>3575</v>
      </c>
      <c r="B85" s="355" t="s">
        <v>3576</v>
      </c>
      <c r="D85" s="563" t="s">
        <v>3565</v>
      </c>
      <c r="E85" s="564" t="s">
        <v>3541</v>
      </c>
      <c r="F85" s="355">
        <v>1150</v>
      </c>
      <c r="G85" s="355">
        <v>364.41</v>
      </c>
    </row>
    <row r="86" spans="1:7" x14ac:dyDescent="0.3">
      <c r="A86" s="355" t="s">
        <v>3577</v>
      </c>
      <c r="B86" s="355" t="s">
        <v>3578</v>
      </c>
      <c r="D86" s="563" t="s">
        <v>3565</v>
      </c>
      <c r="E86" s="564" t="s">
        <v>3544</v>
      </c>
      <c r="F86" s="355">
        <v>1150</v>
      </c>
      <c r="G86" s="355">
        <v>364.41</v>
      </c>
    </row>
    <row r="87" spans="1:7" x14ac:dyDescent="0.3">
      <c r="A87" s="355" t="s">
        <v>3579</v>
      </c>
      <c r="B87" s="355" t="s">
        <v>3580</v>
      </c>
      <c r="D87" s="563" t="s">
        <v>3565</v>
      </c>
      <c r="E87" s="564" t="s">
        <v>3547</v>
      </c>
      <c r="F87" s="355">
        <v>1150</v>
      </c>
      <c r="G87" s="355">
        <v>364.41</v>
      </c>
    </row>
    <row r="88" spans="1:7" x14ac:dyDescent="0.3">
      <c r="A88" s="355" t="s">
        <v>3581</v>
      </c>
      <c r="B88" s="355" t="s">
        <v>3582</v>
      </c>
      <c r="D88" s="563" t="s">
        <v>3565</v>
      </c>
      <c r="E88" s="564" t="s">
        <v>3528</v>
      </c>
      <c r="F88" s="355">
        <v>1150</v>
      </c>
      <c r="G88" s="355">
        <v>364.41</v>
      </c>
    </row>
    <row r="89" spans="1:7" x14ac:dyDescent="0.3">
      <c r="A89" s="355" t="s">
        <v>3583</v>
      </c>
      <c r="B89" s="355" t="s">
        <v>3582</v>
      </c>
      <c r="D89" s="563" t="s">
        <v>3565</v>
      </c>
      <c r="E89" s="564" t="s">
        <v>3528</v>
      </c>
      <c r="F89" s="355">
        <v>1150</v>
      </c>
      <c r="G89" s="355">
        <v>333.56</v>
      </c>
    </row>
    <row r="90" spans="1:7" x14ac:dyDescent="0.3">
      <c r="A90" s="355" t="s">
        <v>3584</v>
      </c>
      <c r="B90" s="355" t="s">
        <v>3585</v>
      </c>
      <c r="D90" s="563" t="s">
        <v>3565</v>
      </c>
      <c r="E90" s="564" t="s">
        <v>3532</v>
      </c>
      <c r="F90" s="355">
        <v>1150</v>
      </c>
      <c r="G90" s="355">
        <v>361.27</v>
      </c>
    </row>
    <row r="91" spans="1:7" x14ac:dyDescent="0.3">
      <c r="A91" s="355" t="s">
        <v>3586</v>
      </c>
      <c r="B91" s="355" t="s">
        <v>3587</v>
      </c>
      <c r="D91" s="563" t="s">
        <v>3565</v>
      </c>
      <c r="E91" s="564" t="s">
        <v>3535</v>
      </c>
      <c r="F91" s="355">
        <v>1150</v>
      </c>
      <c r="G91" s="355">
        <v>363.05</v>
      </c>
    </row>
    <row r="92" spans="1:7" x14ac:dyDescent="0.3">
      <c r="A92" s="355" t="s">
        <v>3588</v>
      </c>
      <c r="B92" s="355" t="s">
        <v>3589</v>
      </c>
      <c r="D92" s="563" t="s">
        <v>3565</v>
      </c>
      <c r="E92" s="564" t="s">
        <v>3538</v>
      </c>
      <c r="F92" s="355">
        <v>1150</v>
      </c>
      <c r="G92" s="355">
        <v>365.08</v>
      </c>
    </row>
    <row r="93" spans="1:7" x14ac:dyDescent="0.3">
      <c r="A93" s="355" t="s">
        <v>3590</v>
      </c>
      <c r="B93" s="355" t="s">
        <v>3591</v>
      </c>
      <c r="D93" s="563" t="s">
        <v>3565</v>
      </c>
      <c r="E93" s="564" t="s">
        <v>3541</v>
      </c>
      <c r="F93" s="355">
        <v>1150</v>
      </c>
      <c r="G93" s="355">
        <v>365.93</v>
      </c>
    </row>
    <row r="94" spans="1:7" x14ac:dyDescent="0.3">
      <c r="A94" s="355" t="s">
        <v>3592</v>
      </c>
      <c r="B94" s="355" t="s">
        <v>3593</v>
      </c>
      <c r="D94" s="563" t="s">
        <v>3565</v>
      </c>
      <c r="E94" s="564" t="s">
        <v>3544</v>
      </c>
      <c r="F94" s="355">
        <v>1150</v>
      </c>
      <c r="G94" s="355">
        <v>373.98</v>
      </c>
    </row>
    <row r="95" spans="1:7" x14ac:dyDescent="0.3">
      <c r="A95" s="355" t="s">
        <v>3594</v>
      </c>
      <c r="B95" s="355" t="s">
        <v>3595</v>
      </c>
      <c r="D95" s="563" t="s">
        <v>3565</v>
      </c>
      <c r="E95" s="564" t="s">
        <v>3547</v>
      </c>
      <c r="F95" s="355">
        <v>1150</v>
      </c>
      <c r="G95" s="355">
        <v>361.1</v>
      </c>
    </row>
    <row r="96" spans="1:7" x14ac:dyDescent="0.3">
      <c r="A96" s="355" t="s">
        <v>3596</v>
      </c>
      <c r="B96" s="355" t="s">
        <v>3597</v>
      </c>
      <c r="D96" s="563" t="s">
        <v>3598</v>
      </c>
      <c r="E96" s="564" t="s">
        <v>3599</v>
      </c>
      <c r="F96" s="355">
        <v>898</v>
      </c>
      <c r="G96" s="355">
        <v>145.68</v>
      </c>
    </row>
    <row r="97" spans="1:7" x14ac:dyDescent="0.3">
      <c r="A97" s="355" t="s">
        <v>3600</v>
      </c>
      <c r="B97" s="355" t="s">
        <v>3601</v>
      </c>
      <c r="D97" s="563" t="s">
        <v>3598</v>
      </c>
      <c r="E97" s="564" t="s">
        <v>3599</v>
      </c>
      <c r="F97" s="355">
        <v>898</v>
      </c>
      <c r="G97" s="355">
        <v>146.53</v>
      </c>
    </row>
    <row r="98" spans="1:7" x14ac:dyDescent="0.3">
      <c r="A98" s="355" t="s">
        <v>3602</v>
      </c>
      <c r="B98" s="355" t="s">
        <v>3603</v>
      </c>
      <c r="D98" s="563" t="s">
        <v>3598</v>
      </c>
      <c r="E98" s="564" t="s">
        <v>3599</v>
      </c>
      <c r="F98" s="355">
        <v>898</v>
      </c>
      <c r="G98" s="355">
        <v>145.68</v>
      </c>
    </row>
    <row r="99" spans="1:7" x14ac:dyDescent="0.3">
      <c r="A99" s="355" t="s">
        <v>3604</v>
      </c>
      <c r="B99" s="355" t="s">
        <v>3605</v>
      </c>
      <c r="D99" s="563" t="s">
        <v>3598</v>
      </c>
      <c r="E99" s="564" t="s">
        <v>3599</v>
      </c>
      <c r="F99" s="355">
        <v>898</v>
      </c>
      <c r="G99" s="355">
        <v>159.83000000000001</v>
      </c>
    </row>
    <row r="100" spans="1:7" x14ac:dyDescent="0.3">
      <c r="A100" s="355" t="s">
        <v>3606</v>
      </c>
      <c r="B100" s="355" t="s">
        <v>3607</v>
      </c>
      <c r="D100" s="563" t="s">
        <v>3598</v>
      </c>
      <c r="E100" s="564" t="s">
        <v>3599</v>
      </c>
      <c r="F100" s="355">
        <v>898</v>
      </c>
      <c r="G100" s="355">
        <v>145.68</v>
      </c>
    </row>
    <row r="101" spans="1:7" x14ac:dyDescent="0.3">
      <c r="A101" s="355" t="s">
        <v>3608</v>
      </c>
      <c r="B101" s="355" t="s">
        <v>3609</v>
      </c>
      <c r="D101" s="563" t="s">
        <v>3598</v>
      </c>
      <c r="E101" s="564" t="s">
        <v>3599</v>
      </c>
      <c r="F101" s="355">
        <v>898</v>
      </c>
      <c r="G101" s="355">
        <v>145.68</v>
      </c>
    </row>
    <row r="102" spans="1:7" x14ac:dyDescent="0.3">
      <c r="A102" s="355" t="s">
        <v>3610</v>
      </c>
      <c r="B102" s="355" t="s">
        <v>3611</v>
      </c>
      <c r="D102" s="563" t="s">
        <v>3598</v>
      </c>
      <c r="E102" s="564" t="s">
        <v>3599</v>
      </c>
      <c r="F102" s="355">
        <v>898</v>
      </c>
      <c r="G102" s="355">
        <v>145.68</v>
      </c>
    </row>
    <row r="103" spans="1:7" x14ac:dyDescent="0.3">
      <c r="A103" s="355" t="s">
        <v>3612</v>
      </c>
      <c r="B103" s="355" t="s">
        <v>3613</v>
      </c>
      <c r="D103" s="563" t="s">
        <v>3598</v>
      </c>
      <c r="E103" s="564" t="s">
        <v>3599</v>
      </c>
      <c r="F103" s="355">
        <v>898</v>
      </c>
      <c r="G103" s="355">
        <v>145.68</v>
      </c>
    </row>
    <row r="104" spans="1:7" x14ac:dyDescent="0.3">
      <c r="A104" s="355" t="s">
        <v>3614</v>
      </c>
      <c r="B104" s="355" t="s">
        <v>3615</v>
      </c>
      <c r="D104" s="563" t="s">
        <v>3598</v>
      </c>
      <c r="E104" s="564" t="s">
        <v>3599</v>
      </c>
      <c r="F104" s="355">
        <v>898</v>
      </c>
      <c r="G104" s="355">
        <v>145.68</v>
      </c>
    </row>
    <row r="105" spans="1:7" x14ac:dyDescent="0.3">
      <c r="A105" s="355" t="s">
        <v>3616</v>
      </c>
      <c r="B105" s="355" t="s">
        <v>3617</v>
      </c>
      <c r="D105" s="563" t="s">
        <v>3598</v>
      </c>
      <c r="E105" s="564" t="s">
        <v>3599</v>
      </c>
      <c r="F105" s="355">
        <v>898</v>
      </c>
      <c r="G105" s="355">
        <v>145.68</v>
      </c>
    </row>
    <row r="106" spans="1:7" x14ac:dyDescent="0.3">
      <c r="A106" s="355" t="s">
        <v>3618</v>
      </c>
      <c r="B106" s="355" t="s">
        <v>3619</v>
      </c>
      <c r="D106" s="563" t="s">
        <v>3598</v>
      </c>
      <c r="E106" s="564" t="s">
        <v>3599</v>
      </c>
      <c r="F106" s="355">
        <v>898</v>
      </c>
      <c r="G106" s="355">
        <v>145.68</v>
      </c>
    </row>
    <row r="107" spans="1:7" x14ac:dyDescent="0.3">
      <c r="A107" s="355" t="s">
        <v>3620</v>
      </c>
      <c r="B107" s="355" t="s">
        <v>3621</v>
      </c>
      <c r="D107" s="563" t="s">
        <v>3598</v>
      </c>
      <c r="E107" s="564" t="s">
        <v>3599</v>
      </c>
      <c r="F107" s="355">
        <v>898</v>
      </c>
      <c r="G107" s="355">
        <v>154.58000000000001</v>
      </c>
    </row>
    <row r="108" spans="1:7" x14ac:dyDescent="0.3">
      <c r="A108" s="355" t="s">
        <v>3622</v>
      </c>
      <c r="B108" s="355" t="s">
        <v>3623</v>
      </c>
      <c r="D108" s="563" t="s">
        <v>3598</v>
      </c>
      <c r="E108" s="564" t="s">
        <v>3599</v>
      </c>
      <c r="F108" s="355">
        <v>898</v>
      </c>
      <c r="G108" s="355">
        <v>145.68</v>
      </c>
    </row>
    <row r="109" spans="1:7" x14ac:dyDescent="0.3">
      <c r="A109" s="355" t="s">
        <v>3624</v>
      </c>
      <c r="B109" s="355" t="s">
        <v>3625</v>
      </c>
      <c r="D109" s="563" t="s">
        <v>3598</v>
      </c>
      <c r="E109" s="564" t="s">
        <v>3599</v>
      </c>
      <c r="F109" s="355">
        <v>898</v>
      </c>
      <c r="G109" s="355">
        <v>145</v>
      </c>
    </row>
    <row r="110" spans="1:7" x14ac:dyDescent="0.3">
      <c r="A110" s="355" t="s">
        <v>3626</v>
      </c>
      <c r="B110" s="355" t="s">
        <v>3627</v>
      </c>
      <c r="D110" s="563" t="s">
        <v>3598</v>
      </c>
      <c r="E110" s="564" t="s">
        <v>3599</v>
      </c>
      <c r="F110" s="355">
        <v>898</v>
      </c>
      <c r="G110" s="355">
        <v>145.68</v>
      </c>
    </row>
    <row r="111" spans="1:7" x14ac:dyDescent="0.3">
      <c r="A111" s="355" t="s">
        <v>3628</v>
      </c>
      <c r="B111" s="355" t="s">
        <v>3629</v>
      </c>
      <c r="D111" s="563" t="s">
        <v>3598</v>
      </c>
      <c r="E111" s="564" t="s">
        <v>3599</v>
      </c>
      <c r="F111" s="355">
        <v>898</v>
      </c>
      <c r="G111" s="355">
        <v>159.32</v>
      </c>
    </row>
    <row r="112" spans="1:7" x14ac:dyDescent="0.3">
      <c r="A112" s="355" t="s">
        <v>3630</v>
      </c>
      <c r="B112" s="355" t="s">
        <v>3631</v>
      </c>
      <c r="D112" s="563" t="s">
        <v>3598</v>
      </c>
      <c r="E112" s="564" t="s">
        <v>3599</v>
      </c>
      <c r="F112" s="355">
        <v>898</v>
      </c>
      <c r="G112" s="355">
        <v>149.15</v>
      </c>
    </row>
    <row r="113" spans="1:7" x14ac:dyDescent="0.3">
      <c r="A113" s="355" t="s">
        <v>3632</v>
      </c>
      <c r="B113" s="355" t="s">
        <v>3633</v>
      </c>
      <c r="D113" s="563" t="s">
        <v>3598</v>
      </c>
      <c r="E113" s="564" t="s">
        <v>3599</v>
      </c>
      <c r="F113" s="355">
        <v>898</v>
      </c>
      <c r="G113" s="355">
        <v>145.68</v>
      </c>
    </row>
    <row r="114" spans="1:7" x14ac:dyDescent="0.3">
      <c r="A114" s="355" t="s">
        <v>3634</v>
      </c>
      <c r="B114" s="355" t="s">
        <v>3635</v>
      </c>
      <c r="D114" s="563" t="s">
        <v>3598</v>
      </c>
      <c r="E114" s="564" t="s">
        <v>3599</v>
      </c>
      <c r="F114" s="355">
        <v>898</v>
      </c>
      <c r="G114" s="355">
        <v>145.68</v>
      </c>
    </row>
    <row r="115" spans="1:7" x14ac:dyDescent="0.3">
      <c r="A115" s="355" t="s">
        <v>3636</v>
      </c>
      <c r="B115" s="355" t="s">
        <v>3637</v>
      </c>
      <c r="D115" s="563" t="s">
        <v>3598</v>
      </c>
      <c r="E115" s="564" t="s">
        <v>3599</v>
      </c>
      <c r="F115" s="355">
        <v>898</v>
      </c>
      <c r="G115" s="355">
        <v>149.15</v>
      </c>
    </row>
    <row r="116" spans="1:7" x14ac:dyDescent="0.3">
      <c r="A116" s="355" t="s">
        <v>3638</v>
      </c>
      <c r="B116" s="355" t="s">
        <v>3639</v>
      </c>
      <c r="D116" s="563" t="s">
        <v>3598</v>
      </c>
      <c r="E116" s="564" t="s">
        <v>3599</v>
      </c>
      <c r="F116" s="355">
        <v>898</v>
      </c>
      <c r="G116" s="355">
        <v>145.68</v>
      </c>
    </row>
    <row r="117" spans="1:7" x14ac:dyDescent="0.3">
      <c r="A117" s="355" t="s">
        <v>3640</v>
      </c>
      <c r="B117" s="355" t="s">
        <v>3641</v>
      </c>
      <c r="D117" s="563" t="s">
        <v>3598</v>
      </c>
      <c r="E117" s="564" t="s">
        <v>3599</v>
      </c>
      <c r="F117" s="355">
        <v>898</v>
      </c>
      <c r="G117" s="355">
        <v>145.68</v>
      </c>
    </row>
    <row r="118" spans="1:7" x14ac:dyDescent="0.3">
      <c r="A118" s="355" t="s">
        <v>3642</v>
      </c>
      <c r="B118" s="355" t="s">
        <v>3643</v>
      </c>
      <c r="D118" s="563" t="s">
        <v>3598</v>
      </c>
      <c r="E118" s="564" t="s">
        <v>3599</v>
      </c>
      <c r="F118" s="355">
        <v>898</v>
      </c>
      <c r="G118" s="355">
        <v>142.19999999999999</v>
      </c>
    </row>
    <row r="119" spans="1:7" x14ac:dyDescent="0.3">
      <c r="A119" s="355" t="s">
        <v>3644</v>
      </c>
      <c r="B119" s="355" t="s">
        <v>3645</v>
      </c>
      <c r="D119" s="563" t="s">
        <v>3598</v>
      </c>
      <c r="E119" s="564" t="s">
        <v>3599</v>
      </c>
      <c r="F119" s="355">
        <v>898</v>
      </c>
      <c r="G119" s="355">
        <v>145.68</v>
      </c>
    </row>
    <row r="120" spans="1:7" x14ac:dyDescent="0.3">
      <c r="A120" s="355" t="s">
        <v>3646</v>
      </c>
      <c r="B120" s="355" t="s">
        <v>3647</v>
      </c>
      <c r="D120" s="563" t="s">
        <v>3598</v>
      </c>
      <c r="E120" s="564" t="s">
        <v>3648</v>
      </c>
      <c r="F120" s="355">
        <v>898</v>
      </c>
      <c r="G120" s="355">
        <v>145.68</v>
      </c>
    </row>
    <row r="121" spans="1:7" x14ac:dyDescent="0.3">
      <c r="A121" s="355" t="s">
        <v>3649</v>
      </c>
      <c r="B121" s="355" t="s">
        <v>3650</v>
      </c>
      <c r="D121" s="563" t="s">
        <v>3598</v>
      </c>
      <c r="E121" s="564" t="s">
        <v>3599</v>
      </c>
      <c r="F121" s="355">
        <v>898</v>
      </c>
      <c r="G121" s="355">
        <v>145.68</v>
      </c>
    </row>
    <row r="122" spans="1:7" x14ac:dyDescent="0.3">
      <c r="A122" s="355" t="s">
        <v>3651</v>
      </c>
      <c r="B122" s="355" t="s">
        <v>3652</v>
      </c>
      <c r="D122" s="563" t="s">
        <v>3598</v>
      </c>
      <c r="E122" s="564" t="s">
        <v>3599</v>
      </c>
      <c r="F122" s="355">
        <v>898</v>
      </c>
      <c r="G122" s="355">
        <v>145.68</v>
      </c>
    </row>
    <row r="123" spans="1:7" x14ac:dyDescent="0.3">
      <c r="A123" s="355" t="s">
        <v>3653</v>
      </c>
      <c r="B123" s="355" t="s">
        <v>3654</v>
      </c>
      <c r="D123" s="563" t="s">
        <v>3598</v>
      </c>
      <c r="E123" s="564" t="s">
        <v>3599</v>
      </c>
      <c r="F123" s="355">
        <v>898</v>
      </c>
      <c r="G123" s="355">
        <v>145.68</v>
      </c>
    </row>
    <row r="124" spans="1:7" x14ac:dyDescent="0.3">
      <c r="A124" s="355" t="s">
        <v>3655</v>
      </c>
      <c r="B124" s="355" t="s">
        <v>3656</v>
      </c>
      <c r="D124" s="563" t="s">
        <v>3598</v>
      </c>
      <c r="E124" s="564" t="s">
        <v>3599</v>
      </c>
      <c r="F124" s="355">
        <v>898</v>
      </c>
      <c r="G124" s="355">
        <v>145.68</v>
      </c>
    </row>
    <row r="125" spans="1:7" x14ac:dyDescent="0.3">
      <c r="A125" s="355" t="s">
        <v>3657</v>
      </c>
      <c r="B125" s="355" t="s">
        <v>3658</v>
      </c>
      <c r="D125" s="563" t="s">
        <v>3659</v>
      </c>
      <c r="E125" s="564" t="s">
        <v>3660</v>
      </c>
      <c r="F125" s="355">
        <v>898</v>
      </c>
      <c r="G125" s="355">
        <v>145.68</v>
      </c>
    </row>
    <row r="126" spans="1:7" x14ac:dyDescent="0.3">
      <c r="A126" s="355" t="s">
        <v>3661</v>
      </c>
      <c r="B126" s="355" t="s">
        <v>3662</v>
      </c>
      <c r="D126" s="563" t="s">
        <v>3659</v>
      </c>
      <c r="E126" s="564" t="s">
        <v>3660</v>
      </c>
      <c r="F126" s="355">
        <v>898</v>
      </c>
      <c r="G126" s="355">
        <v>145.68</v>
      </c>
    </row>
    <row r="127" spans="1:7" x14ac:dyDescent="0.3">
      <c r="A127" s="355" t="s">
        <v>3663</v>
      </c>
      <c r="B127" s="355" t="s">
        <v>3664</v>
      </c>
      <c r="D127" s="563" t="s">
        <v>3659</v>
      </c>
      <c r="E127" s="564" t="s">
        <v>3660</v>
      </c>
      <c r="F127" s="355">
        <v>898</v>
      </c>
      <c r="G127" s="355">
        <v>159.83000000000001</v>
      </c>
    </row>
    <row r="128" spans="1:7" x14ac:dyDescent="0.3">
      <c r="A128" s="355" t="s">
        <v>3665</v>
      </c>
      <c r="B128" s="355" t="s">
        <v>3666</v>
      </c>
      <c r="D128" s="563" t="s">
        <v>3659</v>
      </c>
      <c r="E128" s="564" t="s">
        <v>3660</v>
      </c>
      <c r="F128" s="355">
        <v>898</v>
      </c>
      <c r="G128" s="355">
        <v>147.03</v>
      </c>
    </row>
    <row r="129" spans="1:7" x14ac:dyDescent="0.3">
      <c r="A129" s="355" t="s">
        <v>3667</v>
      </c>
      <c r="B129" s="355" t="s">
        <v>3668</v>
      </c>
      <c r="D129" s="563" t="s">
        <v>3659</v>
      </c>
      <c r="E129" s="564" t="s">
        <v>3660</v>
      </c>
      <c r="F129" s="355">
        <v>898</v>
      </c>
      <c r="G129" s="355">
        <v>145.68</v>
      </c>
    </row>
    <row r="130" spans="1:7" x14ac:dyDescent="0.3">
      <c r="A130" s="355" t="s">
        <v>3669</v>
      </c>
      <c r="B130" s="355" t="s">
        <v>3670</v>
      </c>
      <c r="D130" s="563" t="s">
        <v>3659</v>
      </c>
      <c r="E130" s="564" t="s">
        <v>3660</v>
      </c>
      <c r="F130" s="355">
        <v>898</v>
      </c>
      <c r="G130" s="355">
        <v>159.83000000000001</v>
      </c>
    </row>
    <row r="131" spans="1:7" x14ac:dyDescent="0.3">
      <c r="A131" s="355" t="s">
        <v>3671</v>
      </c>
      <c r="B131" s="355" t="s">
        <v>3672</v>
      </c>
      <c r="D131" s="563" t="s">
        <v>3659</v>
      </c>
      <c r="E131" s="564" t="s">
        <v>3660</v>
      </c>
      <c r="F131" s="355">
        <v>898</v>
      </c>
      <c r="G131" s="355">
        <v>132.54</v>
      </c>
    </row>
    <row r="132" spans="1:7" x14ac:dyDescent="0.3">
      <c r="A132" s="355" t="s">
        <v>3673</v>
      </c>
      <c r="B132" s="355" t="s">
        <v>3674</v>
      </c>
      <c r="D132" s="563" t="s">
        <v>3659</v>
      </c>
      <c r="E132" s="564" t="s">
        <v>3660</v>
      </c>
      <c r="F132" s="355">
        <v>898</v>
      </c>
      <c r="G132" s="355">
        <v>145.68</v>
      </c>
    </row>
    <row r="133" spans="1:7" x14ac:dyDescent="0.3">
      <c r="A133" s="355" t="s">
        <v>3675</v>
      </c>
      <c r="B133" s="355" t="s">
        <v>3676</v>
      </c>
      <c r="D133" s="563" t="s">
        <v>3659</v>
      </c>
      <c r="E133" s="564" t="s">
        <v>3660</v>
      </c>
      <c r="F133" s="355">
        <v>898</v>
      </c>
      <c r="G133" s="355">
        <v>160.25</v>
      </c>
    </row>
    <row r="134" spans="1:7" x14ac:dyDescent="0.3">
      <c r="A134" s="355" t="s">
        <v>3677</v>
      </c>
      <c r="B134" s="355" t="s">
        <v>3678</v>
      </c>
      <c r="D134" s="563" t="s">
        <v>3659</v>
      </c>
      <c r="E134" s="564" t="s">
        <v>3660</v>
      </c>
      <c r="F134" s="355">
        <v>898</v>
      </c>
      <c r="G134" s="355">
        <v>133.72999999999999</v>
      </c>
    </row>
    <row r="135" spans="1:7" x14ac:dyDescent="0.3">
      <c r="A135" s="355" t="s">
        <v>3679</v>
      </c>
      <c r="B135" s="355" t="s">
        <v>3680</v>
      </c>
      <c r="D135" s="563" t="s">
        <v>3659</v>
      </c>
      <c r="E135" s="564" t="s">
        <v>3660</v>
      </c>
      <c r="F135" s="355">
        <v>898</v>
      </c>
      <c r="G135" s="355">
        <v>145.68</v>
      </c>
    </row>
    <row r="136" spans="1:7" x14ac:dyDescent="0.3">
      <c r="A136" s="355" t="s">
        <v>3681</v>
      </c>
      <c r="B136" s="355" t="s">
        <v>3682</v>
      </c>
      <c r="D136" s="563" t="s">
        <v>3659</v>
      </c>
      <c r="E136" s="564" t="s">
        <v>3660</v>
      </c>
      <c r="F136" s="355">
        <v>898</v>
      </c>
      <c r="G136" s="355">
        <v>150.93</v>
      </c>
    </row>
    <row r="137" spans="1:7" x14ac:dyDescent="0.3">
      <c r="A137" s="355" t="s">
        <v>3683</v>
      </c>
      <c r="B137" s="355" t="s">
        <v>3684</v>
      </c>
      <c r="D137" s="563" t="s">
        <v>3659</v>
      </c>
      <c r="E137" s="564" t="s">
        <v>3660</v>
      </c>
      <c r="F137" s="355">
        <v>898</v>
      </c>
      <c r="G137" s="355">
        <v>134.24</v>
      </c>
    </row>
    <row r="138" spans="1:7" x14ac:dyDescent="0.3">
      <c r="A138" s="355" t="s">
        <v>3685</v>
      </c>
      <c r="B138" s="355" t="s">
        <v>3686</v>
      </c>
      <c r="D138" s="563" t="s">
        <v>3659</v>
      </c>
      <c r="E138" s="564" t="s">
        <v>3660</v>
      </c>
      <c r="F138" s="355">
        <v>898</v>
      </c>
      <c r="G138" s="355">
        <v>159.83000000000001</v>
      </c>
    </row>
    <row r="139" spans="1:7" x14ac:dyDescent="0.3">
      <c r="A139" s="355" t="s">
        <v>3687</v>
      </c>
      <c r="B139" s="355" t="s">
        <v>3688</v>
      </c>
      <c r="D139" s="563" t="s">
        <v>3659</v>
      </c>
      <c r="E139" s="564" t="s">
        <v>3660</v>
      </c>
      <c r="F139" s="355">
        <v>898</v>
      </c>
      <c r="G139" s="355">
        <v>152.71</v>
      </c>
    </row>
    <row r="140" spans="1:7" x14ac:dyDescent="0.3">
      <c r="A140" s="355" t="s">
        <v>3689</v>
      </c>
      <c r="B140" s="355" t="s">
        <v>3690</v>
      </c>
      <c r="D140" s="563" t="s">
        <v>3659</v>
      </c>
      <c r="E140" s="564" t="s">
        <v>3660</v>
      </c>
      <c r="F140" s="355">
        <v>898</v>
      </c>
      <c r="G140" s="355">
        <v>146.36000000000001</v>
      </c>
    </row>
    <row r="141" spans="1:7" x14ac:dyDescent="0.3">
      <c r="A141" s="355" t="s">
        <v>3691</v>
      </c>
      <c r="B141" s="355" t="s">
        <v>3692</v>
      </c>
      <c r="D141" s="563" t="s">
        <v>3659</v>
      </c>
      <c r="E141" s="564" t="s">
        <v>3660</v>
      </c>
      <c r="F141" s="355">
        <v>898</v>
      </c>
      <c r="G141" s="355">
        <v>145.68</v>
      </c>
    </row>
    <row r="142" spans="1:7" x14ac:dyDescent="0.3">
      <c r="A142" s="355" t="s">
        <v>3693</v>
      </c>
      <c r="B142" s="355" t="s">
        <v>3694</v>
      </c>
      <c r="D142" s="563" t="s">
        <v>3659</v>
      </c>
      <c r="E142" s="564" t="s">
        <v>3660</v>
      </c>
      <c r="F142" s="355">
        <v>898</v>
      </c>
      <c r="G142" s="355">
        <v>136.61000000000001</v>
      </c>
    </row>
    <row r="143" spans="1:7" x14ac:dyDescent="0.3">
      <c r="A143" s="355" t="s">
        <v>3695</v>
      </c>
      <c r="B143" s="355" t="s">
        <v>3696</v>
      </c>
      <c r="D143" s="563" t="s">
        <v>3659</v>
      </c>
      <c r="E143" s="564" t="s">
        <v>3660</v>
      </c>
      <c r="F143" s="355">
        <v>898</v>
      </c>
      <c r="G143" s="355">
        <v>145.68</v>
      </c>
    </row>
    <row r="144" spans="1:7" x14ac:dyDescent="0.3">
      <c r="A144" s="355" t="s">
        <v>3697</v>
      </c>
      <c r="B144" s="355" t="s">
        <v>3698</v>
      </c>
      <c r="D144" s="563" t="s">
        <v>3659</v>
      </c>
      <c r="E144" s="564" t="s">
        <v>3660</v>
      </c>
      <c r="F144" s="355">
        <v>898</v>
      </c>
      <c r="G144" s="355">
        <v>159.83000000000001</v>
      </c>
    </row>
    <row r="145" spans="1:7" x14ac:dyDescent="0.3">
      <c r="A145" s="355" t="s">
        <v>3699</v>
      </c>
      <c r="B145" s="355" t="s">
        <v>3700</v>
      </c>
      <c r="D145" s="563" t="s">
        <v>3659</v>
      </c>
      <c r="E145" s="564" t="s">
        <v>3660</v>
      </c>
      <c r="F145" s="355">
        <v>898</v>
      </c>
      <c r="G145" s="355">
        <v>145.68</v>
      </c>
    </row>
    <row r="146" spans="1:7" x14ac:dyDescent="0.3">
      <c r="A146" s="355" t="s">
        <v>3701</v>
      </c>
      <c r="B146" s="355" t="s">
        <v>3702</v>
      </c>
      <c r="D146" s="563" t="s">
        <v>3703</v>
      </c>
      <c r="E146" s="564" t="s">
        <v>3704</v>
      </c>
      <c r="F146" s="355">
        <v>898</v>
      </c>
      <c r="G146" s="355">
        <v>168.39</v>
      </c>
    </row>
    <row r="147" spans="1:7" x14ac:dyDescent="0.3">
      <c r="A147" s="355" t="s">
        <v>3705</v>
      </c>
      <c r="B147" s="355" t="s">
        <v>3706</v>
      </c>
      <c r="D147" s="563" t="s">
        <v>3707</v>
      </c>
      <c r="E147" s="564" t="s">
        <v>3708</v>
      </c>
      <c r="F147" s="355">
        <v>898</v>
      </c>
      <c r="G147" s="355">
        <v>168.39</v>
      </c>
    </row>
    <row r="148" spans="1:7" x14ac:dyDescent="0.3">
      <c r="A148" s="355" t="s">
        <v>3709</v>
      </c>
      <c r="B148" s="355" t="s">
        <v>3710</v>
      </c>
      <c r="D148" s="563" t="s">
        <v>3707</v>
      </c>
      <c r="E148" s="564" t="s">
        <v>3711</v>
      </c>
      <c r="F148" s="355">
        <v>898</v>
      </c>
      <c r="G148" s="355">
        <v>168.39</v>
      </c>
    </row>
    <row r="149" spans="1:7" x14ac:dyDescent="0.3">
      <c r="A149" s="355" t="s">
        <v>3712</v>
      </c>
      <c r="B149" s="355" t="s">
        <v>3713</v>
      </c>
      <c r="D149" s="563" t="s">
        <v>3714</v>
      </c>
      <c r="E149" s="564" t="s">
        <v>3715</v>
      </c>
      <c r="F149" s="355">
        <v>898</v>
      </c>
      <c r="G149" s="355">
        <v>168.39</v>
      </c>
    </row>
    <row r="150" spans="1:7" x14ac:dyDescent="0.3">
      <c r="A150" s="355" t="s">
        <v>3716</v>
      </c>
      <c r="B150" s="355" t="s">
        <v>3717</v>
      </c>
      <c r="D150" s="563" t="s">
        <v>3718</v>
      </c>
      <c r="E150" s="564" t="s">
        <v>3704</v>
      </c>
      <c r="F150" s="355">
        <v>898</v>
      </c>
      <c r="G150" s="355">
        <v>168.39</v>
      </c>
    </row>
    <row r="151" spans="1:7" x14ac:dyDescent="0.3">
      <c r="A151" s="355" t="s">
        <v>3719</v>
      </c>
      <c r="B151" s="355" t="s">
        <v>3720</v>
      </c>
      <c r="D151" s="563" t="s">
        <v>3721</v>
      </c>
      <c r="E151" s="564" t="s">
        <v>3722</v>
      </c>
      <c r="F151" s="355">
        <v>898</v>
      </c>
      <c r="G151" s="355">
        <v>168.39</v>
      </c>
    </row>
    <row r="152" spans="1:7" x14ac:dyDescent="0.3">
      <c r="A152" s="355" t="s">
        <v>3723</v>
      </c>
      <c r="B152" s="355" t="s">
        <v>3724</v>
      </c>
      <c r="D152" s="563" t="s">
        <v>3725</v>
      </c>
      <c r="E152" s="564" t="s">
        <v>3708</v>
      </c>
      <c r="F152" s="355">
        <v>898</v>
      </c>
      <c r="G152" s="355">
        <v>168.39</v>
      </c>
    </row>
    <row r="153" spans="1:7" x14ac:dyDescent="0.3">
      <c r="A153" s="355" t="s">
        <v>3726</v>
      </c>
      <c r="B153" s="355" t="s">
        <v>3727</v>
      </c>
      <c r="D153" s="563" t="s">
        <v>3721</v>
      </c>
      <c r="E153" s="564" t="s">
        <v>3728</v>
      </c>
      <c r="F153" s="355">
        <v>898</v>
      </c>
      <c r="G153" s="355">
        <v>168.39</v>
      </c>
    </row>
    <row r="154" spans="1:7" x14ac:dyDescent="0.3">
      <c r="A154" s="355" t="s">
        <v>3729</v>
      </c>
      <c r="B154" s="355" t="s">
        <v>3730</v>
      </c>
      <c r="D154" s="563" t="s">
        <v>3725</v>
      </c>
      <c r="E154" s="564" t="s">
        <v>3711</v>
      </c>
      <c r="F154" s="355">
        <v>898</v>
      </c>
      <c r="G154" s="355">
        <v>168.39</v>
      </c>
    </row>
    <row r="155" spans="1:7" x14ac:dyDescent="0.3">
      <c r="A155" s="355" t="s">
        <v>3731</v>
      </c>
      <c r="B155" s="355" t="s">
        <v>3732</v>
      </c>
      <c r="D155" s="563" t="s">
        <v>3721</v>
      </c>
      <c r="E155" s="564" t="s">
        <v>3733</v>
      </c>
      <c r="F155" s="355">
        <v>898</v>
      </c>
      <c r="G155" s="355">
        <v>168.39</v>
      </c>
    </row>
    <row r="156" spans="1:7" x14ac:dyDescent="0.3">
      <c r="A156" s="355" t="s">
        <v>3734</v>
      </c>
      <c r="B156" s="355" t="s">
        <v>3735</v>
      </c>
      <c r="D156" s="563" t="s">
        <v>3736</v>
      </c>
      <c r="E156" s="564" t="s">
        <v>3715</v>
      </c>
      <c r="F156" s="355">
        <v>898</v>
      </c>
      <c r="G156" s="355">
        <v>168.39</v>
      </c>
    </row>
    <row r="157" spans="1:7" x14ac:dyDescent="0.3">
      <c r="A157" s="355" t="s">
        <v>3737</v>
      </c>
      <c r="B157" s="355" t="s">
        <v>3738</v>
      </c>
      <c r="D157" s="563" t="s">
        <v>3739</v>
      </c>
      <c r="E157" s="564" t="s">
        <v>3704</v>
      </c>
      <c r="F157" s="355">
        <v>898</v>
      </c>
      <c r="G157" s="355">
        <v>168.39</v>
      </c>
    </row>
    <row r="158" spans="1:7" x14ac:dyDescent="0.3">
      <c r="A158" s="355" t="s">
        <v>3740</v>
      </c>
      <c r="B158" s="355" t="s">
        <v>3741</v>
      </c>
      <c r="D158" s="563" t="s">
        <v>3742</v>
      </c>
      <c r="E158" s="564" t="s">
        <v>3722</v>
      </c>
      <c r="F158" s="355">
        <v>898</v>
      </c>
      <c r="G158" s="355">
        <v>168.39</v>
      </c>
    </row>
    <row r="159" spans="1:7" x14ac:dyDescent="0.3">
      <c r="A159" s="355" t="s">
        <v>3743</v>
      </c>
      <c r="B159" s="355" t="s">
        <v>3744</v>
      </c>
      <c r="D159" s="563" t="s">
        <v>3745</v>
      </c>
      <c r="E159" s="564" t="s">
        <v>3708</v>
      </c>
      <c r="F159" s="355">
        <v>898</v>
      </c>
      <c r="G159" s="355">
        <v>168.39</v>
      </c>
    </row>
    <row r="160" spans="1:7" x14ac:dyDescent="0.3">
      <c r="A160" s="355" t="s">
        <v>3746</v>
      </c>
      <c r="B160" s="355" t="s">
        <v>3747</v>
      </c>
      <c r="D160" s="563" t="s">
        <v>3742</v>
      </c>
      <c r="E160" s="564" t="s">
        <v>3728</v>
      </c>
      <c r="F160" s="355">
        <v>898</v>
      </c>
      <c r="G160" s="355">
        <v>168.39</v>
      </c>
    </row>
    <row r="161" spans="1:7" x14ac:dyDescent="0.3">
      <c r="A161" s="355" t="s">
        <v>3748</v>
      </c>
      <c r="B161" s="355" t="s">
        <v>3749</v>
      </c>
      <c r="D161" s="563" t="s">
        <v>3745</v>
      </c>
      <c r="E161" s="564" t="s">
        <v>3711</v>
      </c>
      <c r="F161" s="355">
        <v>898</v>
      </c>
      <c r="G161" s="355">
        <v>168.39</v>
      </c>
    </row>
    <row r="162" spans="1:7" x14ac:dyDescent="0.3">
      <c r="A162" s="355" t="s">
        <v>3750</v>
      </c>
      <c r="B162" s="355" t="s">
        <v>3751</v>
      </c>
      <c r="D162" s="563" t="s">
        <v>3742</v>
      </c>
      <c r="E162" s="564" t="s">
        <v>3733</v>
      </c>
      <c r="F162" s="355">
        <v>898</v>
      </c>
      <c r="G162" s="355">
        <v>168.39</v>
      </c>
    </row>
    <row r="163" spans="1:7" x14ac:dyDescent="0.3">
      <c r="A163" s="355" t="s">
        <v>3752</v>
      </c>
      <c r="B163" s="355" t="s">
        <v>3753</v>
      </c>
      <c r="D163" s="563" t="s">
        <v>3754</v>
      </c>
      <c r="E163" s="564" t="s">
        <v>3715</v>
      </c>
      <c r="F163" s="355">
        <v>898</v>
      </c>
      <c r="G163" s="355">
        <v>168.39</v>
      </c>
    </row>
    <row r="164" spans="1:7" x14ac:dyDescent="0.3">
      <c r="A164" s="355" t="s">
        <v>3755</v>
      </c>
      <c r="B164" s="355" t="s">
        <v>3756</v>
      </c>
      <c r="D164" s="563" t="s">
        <v>3757</v>
      </c>
      <c r="E164" s="564" t="s">
        <v>3704</v>
      </c>
      <c r="F164" s="355">
        <v>898</v>
      </c>
      <c r="G164" s="355">
        <v>168.39</v>
      </c>
    </row>
    <row r="165" spans="1:7" x14ac:dyDescent="0.3">
      <c r="A165" s="355" t="s">
        <v>3758</v>
      </c>
      <c r="B165" s="355" t="s">
        <v>3759</v>
      </c>
      <c r="D165" s="563" t="s">
        <v>3760</v>
      </c>
      <c r="E165" s="564" t="s">
        <v>3722</v>
      </c>
      <c r="F165" s="355">
        <v>898</v>
      </c>
      <c r="G165" s="355">
        <v>168.39</v>
      </c>
    </row>
    <row r="166" spans="1:7" x14ac:dyDescent="0.3">
      <c r="A166" s="355" t="s">
        <v>3761</v>
      </c>
      <c r="B166" s="355" t="s">
        <v>3762</v>
      </c>
      <c r="D166" s="563" t="s">
        <v>3763</v>
      </c>
      <c r="E166" s="564" t="s">
        <v>3708</v>
      </c>
      <c r="F166" s="355">
        <v>898</v>
      </c>
      <c r="G166" s="355">
        <v>168.39</v>
      </c>
    </row>
    <row r="167" spans="1:7" x14ac:dyDescent="0.3">
      <c r="A167" s="355" t="s">
        <v>3764</v>
      </c>
      <c r="B167" s="355" t="s">
        <v>3765</v>
      </c>
      <c r="D167" s="563" t="s">
        <v>3760</v>
      </c>
      <c r="E167" s="564" t="s">
        <v>3728</v>
      </c>
      <c r="F167" s="355">
        <v>898</v>
      </c>
      <c r="G167" s="355">
        <v>168.39</v>
      </c>
    </row>
    <row r="168" spans="1:7" x14ac:dyDescent="0.3">
      <c r="A168" s="355" t="s">
        <v>3766</v>
      </c>
      <c r="B168" s="355" t="s">
        <v>3767</v>
      </c>
      <c r="D168" s="563" t="s">
        <v>3763</v>
      </c>
      <c r="E168" s="564" t="s">
        <v>3711</v>
      </c>
      <c r="F168" s="355">
        <v>898</v>
      </c>
      <c r="G168" s="355">
        <v>168.39</v>
      </c>
    </row>
    <row r="169" spans="1:7" x14ac:dyDescent="0.3">
      <c r="A169" s="355" t="s">
        <v>3768</v>
      </c>
      <c r="B169" s="355" t="s">
        <v>3769</v>
      </c>
      <c r="D169" s="563" t="s">
        <v>3760</v>
      </c>
      <c r="E169" s="564" t="s">
        <v>3733</v>
      </c>
      <c r="F169" s="355">
        <v>898</v>
      </c>
      <c r="G169" s="355">
        <v>168.39</v>
      </c>
    </row>
    <row r="170" spans="1:7" x14ac:dyDescent="0.3">
      <c r="A170" s="355" t="s">
        <v>3770</v>
      </c>
      <c r="B170" s="355" t="s">
        <v>3771</v>
      </c>
      <c r="D170" s="563" t="s">
        <v>3772</v>
      </c>
      <c r="E170" s="564" t="s">
        <v>3715</v>
      </c>
      <c r="F170" s="355">
        <v>898</v>
      </c>
      <c r="G170" s="355">
        <v>168.39</v>
      </c>
    </row>
    <row r="171" spans="1:7" x14ac:dyDescent="0.3">
      <c r="A171" s="355" t="s">
        <v>3773</v>
      </c>
      <c r="B171" s="355" t="s">
        <v>3774</v>
      </c>
      <c r="D171" s="563" t="s">
        <v>3775</v>
      </c>
      <c r="E171" s="564" t="s">
        <v>3704</v>
      </c>
      <c r="F171" s="355">
        <v>898</v>
      </c>
      <c r="G171" s="355">
        <v>168.39</v>
      </c>
    </row>
    <row r="172" spans="1:7" x14ac:dyDescent="0.3">
      <c r="A172" s="355" t="s">
        <v>3776</v>
      </c>
      <c r="B172" s="355" t="s">
        <v>3777</v>
      </c>
      <c r="D172" s="563" t="s">
        <v>3778</v>
      </c>
      <c r="E172" s="564" t="s">
        <v>3722</v>
      </c>
      <c r="F172" s="355">
        <v>898</v>
      </c>
      <c r="G172" s="355">
        <v>168.39</v>
      </c>
    </row>
    <row r="173" spans="1:7" x14ac:dyDescent="0.3">
      <c r="A173" s="355" t="s">
        <v>3779</v>
      </c>
      <c r="B173" s="355" t="s">
        <v>3780</v>
      </c>
      <c r="D173" s="563" t="s">
        <v>3781</v>
      </c>
      <c r="E173" s="564" t="s">
        <v>3708</v>
      </c>
      <c r="F173" s="355">
        <v>898</v>
      </c>
      <c r="G173" s="355">
        <v>168.39</v>
      </c>
    </row>
    <row r="174" spans="1:7" x14ac:dyDescent="0.3">
      <c r="A174" s="355" t="s">
        <v>3782</v>
      </c>
      <c r="B174" s="355" t="s">
        <v>3780</v>
      </c>
      <c r="D174" s="563" t="s">
        <v>3781</v>
      </c>
      <c r="E174" s="564" t="s">
        <v>3708</v>
      </c>
      <c r="F174" s="355">
        <v>898</v>
      </c>
      <c r="G174" s="355">
        <v>168.39</v>
      </c>
    </row>
    <row r="175" spans="1:7" x14ac:dyDescent="0.3">
      <c r="A175" s="355" t="s">
        <v>3783</v>
      </c>
      <c r="B175" s="355" t="s">
        <v>3784</v>
      </c>
      <c r="D175" s="563" t="s">
        <v>3781</v>
      </c>
      <c r="E175" s="564" t="s">
        <v>3711</v>
      </c>
      <c r="F175" s="355">
        <v>898</v>
      </c>
      <c r="G175" s="355">
        <v>168.39</v>
      </c>
    </row>
    <row r="176" spans="1:7" x14ac:dyDescent="0.3">
      <c r="A176" s="355" t="s">
        <v>3785</v>
      </c>
      <c r="B176" s="355" t="s">
        <v>3786</v>
      </c>
      <c r="D176" s="563" t="s">
        <v>3778</v>
      </c>
      <c r="E176" s="564" t="s">
        <v>3733</v>
      </c>
      <c r="F176" s="355">
        <v>898</v>
      </c>
      <c r="G176" s="355">
        <v>168.39</v>
      </c>
    </row>
    <row r="177" spans="1:7" x14ac:dyDescent="0.3">
      <c r="A177" s="355" t="s">
        <v>3787</v>
      </c>
      <c r="B177" s="355" t="s">
        <v>3788</v>
      </c>
      <c r="D177" s="563" t="s">
        <v>3789</v>
      </c>
      <c r="E177" s="564" t="s">
        <v>3715</v>
      </c>
      <c r="F177" s="355">
        <v>898</v>
      </c>
      <c r="G177" s="355">
        <v>168.39</v>
      </c>
    </row>
    <row r="178" spans="1:7" x14ac:dyDescent="0.3">
      <c r="A178" s="355" t="s">
        <v>3790</v>
      </c>
      <c r="B178" s="355" t="s">
        <v>3791</v>
      </c>
      <c r="D178" s="563" t="s">
        <v>3792</v>
      </c>
      <c r="E178" s="564" t="s">
        <v>3722</v>
      </c>
      <c r="F178" s="355">
        <v>898</v>
      </c>
      <c r="G178" s="355">
        <v>168.39</v>
      </c>
    </row>
    <row r="179" spans="1:7" x14ac:dyDescent="0.3">
      <c r="A179" s="355" t="s">
        <v>3793</v>
      </c>
      <c r="B179" s="355" t="s">
        <v>3794</v>
      </c>
      <c r="D179" s="563" t="s">
        <v>3795</v>
      </c>
      <c r="E179" s="564" t="s">
        <v>3708</v>
      </c>
      <c r="F179" s="355">
        <v>898</v>
      </c>
      <c r="G179" s="355">
        <v>168.39</v>
      </c>
    </row>
    <row r="180" spans="1:7" x14ac:dyDescent="0.3">
      <c r="A180" s="355" t="s">
        <v>3796</v>
      </c>
      <c r="B180" s="355" t="s">
        <v>3797</v>
      </c>
      <c r="D180" s="563" t="s">
        <v>3778</v>
      </c>
      <c r="E180" s="564" t="s">
        <v>3728</v>
      </c>
      <c r="F180" s="355">
        <v>898</v>
      </c>
      <c r="G180" s="355">
        <v>168.39</v>
      </c>
    </row>
    <row r="181" spans="1:7" x14ac:dyDescent="0.3">
      <c r="A181" s="355" t="s">
        <v>3798</v>
      </c>
      <c r="B181" s="355" t="s">
        <v>3799</v>
      </c>
      <c r="D181" s="563" t="s">
        <v>3795</v>
      </c>
      <c r="E181" s="564" t="s">
        <v>3711</v>
      </c>
      <c r="F181" s="355">
        <v>898</v>
      </c>
      <c r="G181" s="355">
        <v>168.39</v>
      </c>
    </row>
    <row r="182" spans="1:7" x14ac:dyDescent="0.3">
      <c r="A182" s="355" t="s">
        <v>3800</v>
      </c>
      <c r="B182" s="355" t="s">
        <v>3801</v>
      </c>
      <c r="D182" s="563" t="s">
        <v>3792</v>
      </c>
      <c r="E182" s="564" t="s">
        <v>3733</v>
      </c>
      <c r="F182" s="355">
        <v>898</v>
      </c>
      <c r="G182" s="355">
        <v>168.39</v>
      </c>
    </row>
    <row r="183" spans="1:7" x14ac:dyDescent="0.3">
      <c r="A183" s="355" t="s">
        <v>3802</v>
      </c>
      <c r="B183" s="355" t="s">
        <v>3803</v>
      </c>
      <c r="D183" s="563" t="s">
        <v>3804</v>
      </c>
      <c r="E183" s="564" t="s">
        <v>3715</v>
      </c>
      <c r="F183" s="355">
        <v>898</v>
      </c>
      <c r="G183" s="355">
        <v>168.39</v>
      </c>
    </row>
    <row r="184" spans="1:7" x14ac:dyDescent="0.3">
      <c r="A184" s="355" t="s">
        <v>3805</v>
      </c>
      <c r="B184" s="355" t="s">
        <v>3806</v>
      </c>
      <c r="D184" s="563" t="s">
        <v>3807</v>
      </c>
      <c r="E184" s="564" t="s">
        <v>3704</v>
      </c>
      <c r="F184" s="355">
        <v>898</v>
      </c>
      <c r="G184" s="355">
        <v>168.39</v>
      </c>
    </row>
    <row r="185" spans="1:7" x14ac:dyDescent="0.3">
      <c r="A185" s="355" t="s">
        <v>3808</v>
      </c>
      <c r="B185" s="355" t="s">
        <v>3809</v>
      </c>
      <c r="D185" s="563" t="s">
        <v>3810</v>
      </c>
      <c r="E185" s="564" t="s">
        <v>3708</v>
      </c>
      <c r="F185" s="355">
        <v>898</v>
      </c>
      <c r="G185" s="355">
        <v>168.39</v>
      </c>
    </row>
    <row r="186" spans="1:7" x14ac:dyDescent="0.3">
      <c r="A186" s="355" t="s">
        <v>3811</v>
      </c>
      <c r="B186" s="355" t="s">
        <v>3812</v>
      </c>
      <c r="D186" s="563" t="s">
        <v>3810</v>
      </c>
      <c r="E186" s="564" t="s">
        <v>3711</v>
      </c>
      <c r="F186" s="355">
        <v>898</v>
      </c>
      <c r="G186" s="355">
        <v>168.39</v>
      </c>
    </row>
    <row r="187" spans="1:7" x14ac:dyDescent="0.3">
      <c r="A187" s="355" t="s">
        <v>3813</v>
      </c>
      <c r="B187" s="355" t="s">
        <v>3814</v>
      </c>
      <c r="D187" s="563" t="s">
        <v>3815</v>
      </c>
      <c r="E187" s="564" t="s">
        <v>3715</v>
      </c>
      <c r="F187" s="355">
        <v>898</v>
      </c>
      <c r="G187" s="355">
        <v>168.39</v>
      </c>
    </row>
    <row r="188" spans="1:7" x14ac:dyDescent="0.3">
      <c r="A188" s="355" t="s">
        <v>3816</v>
      </c>
      <c r="B188" s="355" t="s">
        <v>3817</v>
      </c>
      <c r="D188" s="563" t="s">
        <v>3818</v>
      </c>
      <c r="E188" s="564" t="s">
        <v>3728</v>
      </c>
      <c r="F188" s="355">
        <v>898</v>
      </c>
      <c r="G188" s="355">
        <v>168.39</v>
      </c>
    </row>
    <row r="189" spans="1:7" x14ac:dyDescent="0.3">
      <c r="A189" s="355" t="s">
        <v>3819</v>
      </c>
      <c r="B189" s="355" t="s">
        <v>3820</v>
      </c>
      <c r="D189" s="563" t="s">
        <v>3821</v>
      </c>
      <c r="E189" s="564" t="s">
        <v>3704</v>
      </c>
      <c r="F189" s="355">
        <v>898</v>
      </c>
      <c r="G189" s="355">
        <v>168.39</v>
      </c>
    </row>
    <row r="190" spans="1:7" x14ac:dyDescent="0.3">
      <c r="A190" s="355" t="s">
        <v>3822</v>
      </c>
      <c r="B190" s="355" t="s">
        <v>3823</v>
      </c>
      <c r="D190" s="563" t="s">
        <v>3818</v>
      </c>
      <c r="E190" s="564" t="s">
        <v>3824</v>
      </c>
      <c r="F190" s="355">
        <v>898</v>
      </c>
      <c r="G190" s="355">
        <v>168.39</v>
      </c>
    </row>
    <row r="191" spans="1:7" x14ac:dyDescent="0.3">
      <c r="A191" s="355" t="s">
        <v>3825</v>
      </c>
      <c r="B191" s="355" t="s">
        <v>3826</v>
      </c>
      <c r="D191" s="563" t="s">
        <v>3827</v>
      </c>
      <c r="E191" s="564" t="s">
        <v>3728</v>
      </c>
      <c r="F191" s="355">
        <v>898</v>
      </c>
      <c r="G191" s="355">
        <v>168.39</v>
      </c>
    </row>
    <row r="192" spans="1:7" x14ac:dyDescent="0.3">
      <c r="A192" s="355" t="s">
        <v>3828</v>
      </c>
      <c r="B192" s="355" t="s">
        <v>3829</v>
      </c>
      <c r="D192" s="563" t="s">
        <v>3830</v>
      </c>
      <c r="E192" s="564" t="s">
        <v>3728</v>
      </c>
      <c r="F192" s="355">
        <v>898</v>
      </c>
      <c r="G192" s="355">
        <v>168.39</v>
      </c>
    </row>
    <row r="193" spans="1:7" x14ac:dyDescent="0.3">
      <c r="A193" s="355" t="s">
        <v>3831</v>
      </c>
      <c r="B193" s="355" t="s">
        <v>3832</v>
      </c>
      <c r="D193" s="563" t="s">
        <v>3833</v>
      </c>
      <c r="E193" s="564" t="s">
        <v>3711</v>
      </c>
      <c r="F193" s="355">
        <v>898</v>
      </c>
      <c r="G193" s="355">
        <v>168.39</v>
      </c>
    </row>
    <row r="194" spans="1:7" x14ac:dyDescent="0.3">
      <c r="A194" s="355" t="s">
        <v>3834</v>
      </c>
      <c r="B194" s="355" t="s">
        <v>3835</v>
      </c>
      <c r="D194" s="563" t="s">
        <v>3830</v>
      </c>
      <c r="E194" s="564" t="s">
        <v>3733</v>
      </c>
      <c r="F194" s="355">
        <v>898</v>
      </c>
      <c r="G194" s="355">
        <v>168.39</v>
      </c>
    </row>
    <row r="195" spans="1:7" x14ac:dyDescent="0.3">
      <c r="A195" s="355" t="s">
        <v>3836</v>
      </c>
      <c r="B195" s="355" t="s">
        <v>3837</v>
      </c>
      <c r="D195" s="563" t="s">
        <v>3827</v>
      </c>
      <c r="E195" s="564" t="s">
        <v>3824</v>
      </c>
      <c r="F195" s="355">
        <v>898</v>
      </c>
      <c r="G195" s="355">
        <v>168.39</v>
      </c>
    </row>
    <row r="196" spans="1:7" x14ac:dyDescent="0.3">
      <c r="A196" s="355" t="s">
        <v>3838</v>
      </c>
      <c r="B196" s="355" t="s">
        <v>3839</v>
      </c>
      <c r="D196" s="563" t="s">
        <v>3840</v>
      </c>
      <c r="E196" s="564" t="s">
        <v>3728</v>
      </c>
      <c r="F196" s="355">
        <v>898</v>
      </c>
      <c r="G196" s="355">
        <v>168.39</v>
      </c>
    </row>
    <row r="197" spans="1:7" x14ac:dyDescent="0.3">
      <c r="A197" s="355" t="s">
        <v>3841</v>
      </c>
      <c r="B197" s="355" t="s">
        <v>3842</v>
      </c>
      <c r="D197" s="563" t="s">
        <v>3843</v>
      </c>
      <c r="E197" s="564" t="s">
        <v>3728</v>
      </c>
      <c r="F197" s="355">
        <v>898</v>
      </c>
      <c r="G197" s="355">
        <v>168.39</v>
      </c>
    </row>
    <row r="198" spans="1:7" x14ac:dyDescent="0.3">
      <c r="A198" s="355" t="s">
        <v>3844</v>
      </c>
      <c r="B198" s="355" t="s">
        <v>3845</v>
      </c>
      <c r="D198" s="563" t="s">
        <v>3840</v>
      </c>
      <c r="E198" s="564" t="s">
        <v>3733</v>
      </c>
      <c r="F198" s="355">
        <v>898</v>
      </c>
      <c r="G198" s="355">
        <v>168.39</v>
      </c>
    </row>
    <row r="199" spans="1:7" x14ac:dyDescent="0.3">
      <c r="A199" s="355" t="s">
        <v>3846</v>
      </c>
      <c r="B199" s="355" t="s">
        <v>3847</v>
      </c>
      <c r="D199" s="563" t="s">
        <v>3843</v>
      </c>
      <c r="E199" s="564" t="s">
        <v>3733</v>
      </c>
      <c r="F199" s="355">
        <v>898</v>
      </c>
      <c r="G199" s="355">
        <v>168.39</v>
      </c>
    </row>
    <row r="200" spans="1:7" x14ac:dyDescent="0.3">
      <c r="A200" s="355" t="s">
        <v>3848</v>
      </c>
      <c r="B200" s="355" t="s">
        <v>3849</v>
      </c>
      <c r="D200" s="563" t="s">
        <v>3840</v>
      </c>
      <c r="E200" s="564" t="s">
        <v>3824</v>
      </c>
      <c r="F200" s="355">
        <v>898</v>
      </c>
      <c r="G200" s="355">
        <v>168.39</v>
      </c>
    </row>
    <row r="201" spans="1:7" x14ac:dyDescent="0.3">
      <c r="A201" s="355" t="s">
        <v>3850</v>
      </c>
      <c r="B201" s="355" t="s">
        <v>3851</v>
      </c>
      <c r="D201" s="563" t="s">
        <v>3852</v>
      </c>
      <c r="E201" s="564" t="s">
        <v>3728</v>
      </c>
      <c r="F201" s="355">
        <v>898</v>
      </c>
      <c r="G201" s="355">
        <v>168.39</v>
      </c>
    </row>
    <row r="202" spans="1:7" x14ac:dyDescent="0.3">
      <c r="A202" s="355" t="s">
        <v>3853</v>
      </c>
      <c r="B202" s="355" t="s">
        <v>3854</v>
      </c>
      <c r="D202" s="563" t="s">
        <v>3855</v>
      </c>
      <c r="E202" s="564" t="s">
        <v>3728</v>
      </c>
      <c r="F202" s="355">
        <v>898</v>
      </c>
      <c r="G202" s="355">
        <v>168.39</v>
      </c>
    </row>
    <row r="203" spans="1:7" x14ac:dyDescent="0.3">
      <c r="A203" s="355" t="s">
        <v>3856</v>
      </c>
      <c r="B203" s="355" t="s">
        <v>3857</v>
      </c>
      <c r="D203" s="563" t="s">
        <v>3852</v>
      </c>
      <c r="E203" s="564" t="s">
        <v>3733</v>
      </c>
      <c r="F203" s="355">
        <v>898</v>
      </c>
      <c r="G203" s="355">
        <v>168.39</v>
      </c>
    </row>
    <row r="204" spans="1:7" x14ac:dyDescent="0.3">
      <c r="A204" s="355" t="s">
        <v>3858</v>
      </c>
      <c r="B204" s="355" t="s">
        <v>3859</v>
      </c>
      <c r="D204" s="563" t="s">
        <v>3855</v>
      </c>
      <c r="E204" s="564" t="s">
        <v>3733</v>
      </c>
      <c r="F204" s="355">
        <v>898</v>
      </c>
      <c r="G204" s="355">
        <v>168.39</v>
      </c>
    </row>
    <row r="205" spans="1:7" x14ac:dyDescent="0.3">
      <c r="A205" s="355" t="s">
        <v>3860</v>
      </c>
      <c r="B205" s="355" t="s">
        <v>3861</v>
      </c>
      <c r="D205" s="563" t="s">
        <v>3852</v>
      </c>
      <c r="E205" s="564" t="s">
        <v>3824</v>
      </c>
      <c r="F205" s="355">
        <v>898</v>
      </c>
      <c r="G205" s="355">
        <v>168.39</v>
      </c>
    </row>
    <row r="206" spans="1:7" x14ac:dyDescent="0.3">
      <c r="A206" s="355" t="s">
        <v>3862</v>
      </c>
      <c r="B206" s="355" t="s">
        <v>3863</v>
      </c>
      <c r="D206" s="563" t="s">
        <v>3864</v>
      </c>
      <c r="E206" s="564" t="s">
        <v>3728</v>
      </c>
      <c r="F206" s="355">
        <v>898</v>
      </c>
      <c r="G206" s="355">
        <v>168.39</v>
      </c>
    </row>
    <row r="207" spans="1:7" x14ac:dyDescent="0.3">
      <c r="A207" s="355" t="s">
        <v>3865</v>
      </c>
      <c r="B207" s="355" t="s">
        <v>3866</v>
      </c>
      <c r="D207" s="563" t="s">
        <v>3867</v>
      </c>
      <c r="E207" s="564" t="s">
        <v>3728</v>
      </c>
      <c r="F207" s="355">
        <v>898</v>
      </c>
      <c r="G207" s="355">
        <v>168.39</v>
      </c>
    </row>
    <row r="208" spans="1:7" x14ac:dyDescent="0.3">
      <c r="A208" s="355" t="s">
        <v>3868</v>
      </c>
      <c r="B208" s="355" t="s">
        <v>3869</v>
      </c>
      <c r="D208" s="563" t="s">
        <v>3864</v>
      </c>
      <c r="E208" s="564" t="s">
        <v>3733</v>
      </c>
      <c r="F208" s="355">
        <v>898</v>
      </c>
      <c r="G208" s="355">
        <v>168.39</v>
      </c>
    </row>
    <row r="209" spans="1:7" x14ac:dyDescent="0.3">
      <c r="A209" s="355" t="s">
        <v>3870</v>
      </c>
      <c r="B209" s="355" t="s">
        <v>3871</v>
      </c>
      <c r="D209" s="563" t="s">
        <v>3867</v>
      </c>
      <c r="E209" s="564" t="s">
        <v>3733</v>
      </c>
      <c r="F209" s="355">
        <v>898</v>
      </c>
      <c r="G209" s="355">
        <v>168.39</v>
      </c>
    </row>
    <row r="210" spans="1:7" x14ac:dyDescent="0.3">
      <c r="A210" s="355" t="s">
        <v>3872</v>
      </c>
      <c r="B210" s="355" t="s">
        <v>3873</v>
      </c>
      <c r="D210" s="563" t="s">
        <v>3864</v>
      </c>
      <c r="E210" s="564" t="s">
        <v>3824</v>
      </c>
      <c r="F210" s="355">
        <v>898</v>
      </c>
      <c r="G210" s="355">
        <v>168.39</v>
      </c>
    </row>
    <row r="211" spans="1:7" x14ac:dyDescent="0.3">
      <c r="A211" s="355" t="s">
        <v>3874</v>
      </c>
      <c r="B211" s="355" t="s">
        <v>3875</v>
      </c>
      <c r="D211" s="563" t="s">
        <v>3876</v>
      </c>
      <c r="E211" s="564" t="s">
        <v>3728</v>
      </c>
      <c r="F211" s="355">
        <v>898</v>
      </c>
      <c r="G211" s="355">
        <v>168.39</v>
      </c>
    </row>
    <row r="212" spans="1:7" x14ac:dyDescent="0.3">
      <c r="A212" s="355" t="s">
        <v>3877</v>
      </c>
      <c r="B212" s="355" t="s">
        <v>3878</v>
      </c>
      <c r="D212" s="563" t="s">
        <v>3879</v>
      </c>
      <c r="E212" s="564" t="s">
        <v>3728</v>
      </c>
      <c r="F212" s="355">
        <v>898</v>
      </c>
      <c r="G212" s="355">
        <v>168.39</v>
      </c>
    </row>
    <row r="213" spans="1:7" x14ac:dyDescent="0.3">
      <c r="A213" s="355" t="s">
        <v>3880</v>
      </c>
      <c r="B213" s="355" t="s">
        <v>3881</v>
      </c>
      <c r="D213" s="563" t="s">
        <v>3876</v>
      </c>
      <c r="E213" s="564" t="s">
        <v>3733</v>
      </c>
      <c r="F213" s="355">
        <v>898</v>
      </c>
      <c r="G213" s="355">
        <v>168.39</v>
      </c>
    </row>
    <row r="214" spans="1:7" x14ac:dyDescent="0.3">
      <c r="A214" s="355" t="s">
        <v>3882</v>
      </c>
      <c r="B214" s="355" t="s">
        <v>3883</v>
      </c>
      <c r="D214" s="563" t="s">
        <v>3879</v>
      </c>
      <c r="E214" s="564" t="s">
        <v>3733</v>
      </c>
      <c r="F214" s="355">
        <v>898</v>
      </c>
      <c r="G214" s="355">
        <v>168.39</v>
      </c>
    </row>
    <row r="215" spans="1:7" x14ac:dyDescent="0.3">
      <c r="A215" s="355" t="s">
        <v>3884</v>
      </c>
      <c r="B215" s="355" t="s">
        <v>3885</v>
      </c>
      <c r="D215" s="563" t="s">
        <v>3876</v>
      </c>
      <c r="E215" s="564" t="s">
        <v>3824</v>
      </c>
      <c r="F215" s="355">
        <v>898</v>
      </c>
      <c r="G215" s="355">
        <v>168.39</v>
      </c>
    </row>
    <row r="216" spans="1:7" x14ac:dyDescent="0.3">
      <c r="A216" s="355" t="s">
        <v>3886</v>
      </c>
      <c r="B216" s="355" t="s">
        <v>3887</v>
      </c>
      <c r="D216" s="563" t="s">
        <v>3888</v>
      </c>
      <c r="E216" s="564" t="s">
        <v>3733</v>
      </c>
      <c r="F216" s="355">
        <v>898</v>
      </c>
      <c r="G216" s="355">
        <v>168.39</v>
      </c>
    </row>
    <row r="217" spans="1:7" x14ac:dyDescent="0.3">
      <c r="A217" s="355" t="s">
        <v>3889</v>
      </c>
      <c r="B217" s="355" t="s">
        <v>3887</v>
      </c>
      <c r="D217" s="563" t="s">
        <v>3888</v>
      </c>
      <c r="E217" s="564" t="s">
        <v>3733</v>
      </c>
      <c r="F217" s="355">
        <v>898</v>
      </c>
      <c r="G217" s="355">
        <v>168.39</v>
      </c>
    </row>
    <row r="218" spans="1:7" x14ac:dyDescent="0.3">
      <c r="A218" s="355" t="s">
        <v>3890</v>
      </c>
      <c r="B218" s="355" t="s">
        <v>3891</v>
      </c>
      <c r="D218" s="563" t="s">
        <v>3888</v>
      </c>
      <c r="E218" s="564" t="s">
        <v>3824</v>
      </c>
      <c r="F218" s="355">
        <v>898</v>
      </c>
      <c r="G218" s="355">
        <v>168.39</v>
      </c>
    </row>
    <row r="219" spans="1:7" x14ac:dyDescent="0.3">
      <c r="A219" s="355" t="s">
        <v>3892</v>
      </c>
      <c r="B219" s="355" t="s">
        <v>3893</v>
      </c>
      <c r="D219" s="563" t="s">
        <v>3894</v>
      </c>
      <c r="E219" s="564" t="s">
        <v>3895</v>
      </c>
      <c r="F219" s="355">
        <v>898</v>
      </c>
      <c r="G219" s="355">
        <v>199.58</v>
      </c>
    </row>
    <row r="220" spans="1:7" x14ac:dyDescent="0.3">
      <c r="A220" s="355" t="s">
        <v>3896</v>
      </c>
      <c r="B220" s="355" t="s">
        <v>3897</v>
      </c>
      <c r="D220" s="563" t="s">
        <v>3894</v>
      </c>
      <c r="E220" s="564" t="s">
        <v>3898</v>
      </c>
      <c r="F220" s="355">
        <v>898</v>
      </c>
      <c r="G220" s="355">
        <v>199.58</v>
      </c>
    </row>
    <row r="221" spans="1:7" x14ac:dyDescent="0.3">
      <c r="A221" s="355" t="s">
        <v>3899</v>
      </c>
      <c r="B221" s="355" t="s">
        <v>3900</v>
      </c>
      <c r="D221" s="563" t="s">
        <v>3894</v>
      </c>
      <c r="E221" s="564" t="s">
        <v>3901</v>
      </c>
      <c r="F221" s="355">
        <v>898</v>
      </c>
      <c r="G221" s="355">
        <v>199.58</v>
      </c>
    </row>
    <row r="222" spans="1:7" x14ac:dyDescent="0.3">
      <c r="A222" s="355" t="s">
        <v>3902</v>
      </c>
      <c r="B222" s="355" t="s">
        <v>3903</v>
      </c>
      <c r="D222" s="563" t="s">
        <v>3894</v>
      </c>
      <c r="E222" s="564" t="s">
        <v>3904</v>
      </c>
      <c r="F222" s="355">
        <v>898</v>
      </c>
      <c r="G222" s="355">
        <v>199.58</v>
      </c>
    </row>
    <row r="223" spans="1:7" x14ac:dyDescent="0.3">
      <c r="A223" s="355" t="s">
        <v>3905</v>
      </c>
      <c r="B223" s="355" t="s">
        <v>3906</v>
      </c>
      <c r="D223" s="563" t="s">
        <v>3894</v>
      </c>
      <c r="E223" s="564" t="s">
        <v>3907</v>
      </c>
      <c r="F223" s="355">
        <v>898</v>
      </c>
      <c r="G223" s="355">
        <v>199.58</v>
      </c>
    </row>
    <row r="224" spans="1:7" x14ac:dyDescent="0.3">
      <c r="A224" s="355" t="s">
        <v>3908</v>
      </c>
      <c r="B224" s="355" t="s">
        <v>3909</v>
      </c>
      <c r="D224" s="563" t="s">
        <v>3910</v>
      </c>
      <c r="E224" s="564" t="s">
        <v>3911</v>
      </c>
      <c r="F224" s="355">
        <v>898</v>
      </c>
      <c r="G224" s="355">
        <v>210.17</v>
      </c>
    </row>
    <row r="225" spans="1:7" x14ac:dyDescent="0.3">
      <c r="A225" s="355" t="s">
        <v>3912</v>
      </c>
      <c r="B225" s="355" t="s">
        <v>3913</v>
      </c>
      <c r="D225" s="563" t="s">
        <v>3894</v>
      </c>
      <c r="E225" s="564" t="s">
        <v>3914</v>
      </c>
      <c r="F225" s="355">
        <v>898</v>
      </c>
      <c r="G225" s="355">
        <v>199.58</v>
      </c>
    </row>
    <row r="226" spans="1:7" x14ac:dyDescent="0.3">
      <c r="A226" s="355" t="s">
        <v>3915</v>
      </c>
      <c r="B226" s="355" t="s">
        <v>3916</v>
      </c>
      <c r="D226" s="563" t="s">
        <v>3910</v>
      </c>
      <c r="E226" s="564" t="s">
        <v>3917</v>
      </c>
      <c r="F226" s="355">
        <v>898</v>
      </c>
      <c r="G226" s="355">
        <v>211.19</v>
      </c>
    </row>
    <row r="227" spans="1:7" x14ac:dyDescent="0.3">
      <c r="A227" s="355" t="s">
        <v>3918</v>
      </c>
      <c r="B227" s="355" t="s">
        <v>3919</v>
      </c>
      <c r="D227" s="563" t="s">
        <v>3894</v>
      </c>
      <c r="E227" s="564" t="s">
        <v>3920</v>
      </c>
      <c r="F227" s="355">
        <v>898</v>
      </c>
      <c r="G227" s="355">
        <v>199.58</v>
      </c>
    </row>
    <row r="228" spans="1:7" x14ac:dyDescent="0.3">
      <c r="A228" s="355" t="s">
        <v>3921</v>
      </c>
      <c r="B228" s="355" t="s">
        <v>3922</v>
      </c>
      <c r="D228" s="563" t="s">
        <v>3910</v>
      </c>
      <c r="E228" s="564" t="s">
        <v>3923</v>
      </c>
      <c r="F228" s="355">
        <v>898</v>
      </c>
      <c r="G228" s="355">
        <v>210.17</v>
      </c>
    </row>
    <row r="229" spans="1:7" x14ac:dyDescent="0.3">
      <c r="A229" s="355" t="s">
        <v>3924</v>
      </c>
      <c r="B229" s="355" t="s">
        <v>3925</v>
      </c>
      <c r="D229" s="563" t="s">
        <v>3894</v>
      </c>
      <c r="E229" s="564" t="s">
        <v>3926</v>
      </c>
      <c r="F229" s="355">
        <v>898</v>
      </c>
      <c r="G229" s="355">
        <v>199.58</v>
      </c>
    </row>
    <row r="230" spans="1:7" x14ac:dyDescent="0.3">
      <c r="A230" s="355" t="s">
        <v>3927</v>
      </c>
      <c r="B230" s="355" t="s">
        <v>3928</v>
      </c>
      <c r="D230" s="563" t="s">
        <v>3894</v>
      </c>
      <c r="E230" s="564" t="s">
        <v>3929</v>
      </c>
      <c r="F230" s="355">
        <v>898</v>
      </c>
      <c r="G230" s="355">
        <v>199.58</v>
      </c>
    </row>
    <row r="231" spans="1:7" x14ac:dyDescent="0.3">
      <c r="A231" s="355" t="s">
        <v>3930</v>
      </c>
      <c r="B231" s="355" t="s">
        <v>3931</v>
      </c>
      <c r="D231" s="563" t="s">
        <v>3910</v>
      </c>
      <c r="E231" s="564" t="s">
        <v>3932</v>
      </c>
      <c r="F231" s="355">
        <v>898</v>
      </c>
      <c r="G231" s="355">
        <v>215.51</v>
      </c>
    </row>
    <row r="232" spans="1:7" x14ac:dyDescent="0.3">
      <c r="A232" s="355" t="s">
        <v>3933</v>
      </c>
      <c r="B232" s="355" t="s">
        <v>3934</v>
      </c>
      <c r="D232" s="563" t="s">
        <v>3894</v>
      </c>
      <c r="E232" s="564" t="s">
        <v>3935</v>
      </c>
      <c r="F232" s="355">
        <v>898</v>
      </c>
      <c r="G232" s="355">
        <v>199.58</v>
      </c>
    </row>
    <row r="233" spans="1:7" x14ac:dyDescent="0.3">
      <c r="A233" s="355" t="s">
        <v>3936</v>
      </c>
      <c r="B233" s="355" t="s">
        <v>3937</v>
      </c>
      <c r="D233" s="563" t="s">
        <v>3910</v>
      </c>
      <c r="E233" s="564" t="s">
        <v>3938</v>
      </c>
      <c r="F233" s="355">
        <v>898</v>
      </c>
      <c r="G233" s="355">
        <v>210.17</v>
      </c>
    </row>
    <row r="234" spans="1:7" x14ac:dyDescent="0.3">
      <c r="A234" s="355" t="s">
        <v>3939</v>
      </c>
      <c r="B234" s="355" t="s">
        <v>3940</v>
      </c>
      <c r="D234" s="563" t="s">
        <v>3894</v>
      </c>
      <c r="E234" s="564" t="s">
        <v>3941</v>
      </c>
      <c r="F234" s="355">
        <v>898</v>
      </c>
      <c r="G234" s="355">
        <v>199.58</v>
      </c>
    </row>
    <row r="235" spans="1:7" x14ac:dyDescent="0.3">
      <c r="A235" s="355" t="s">
        <v>3942</v>
      </c>
      <c r="B235" s="355" t="s">
        <v>3943</v>
      </c>
      <c r="D235" s="563" t="s">
        <v>3910</v>
      </c>
      <c r="E235" s="564" t="s">
        <v>3944</v>
      </c>
      <c r="F235" s="355">
        <v>898</v>
      </c>
      <c r="G235" s="355">
        <v>215.51</v>
      </c>
    </row>
    <row r="236" spans="1:7" x14ac:dyDescent="0.3">
      <c r="A236" s="355" t="s">
        <v>3945</v>
      </c>
      <c r="B236" s="355" t="s">
        <v>3946</v>
      </c>
      <c r="D236" s="563" t="s">
        <v>3894</v>
      </c>
      <c r="E236" s="564" t="s">
        <v>3947</v>
      </c>
      <c r="F236" s="355">
        <v>898</v>
      </c>
      <c r="G236" s="355">
        <v>199.58</v>
      </c>
    </row>
    <row r="237" spans="1:7" x14ac:dyDescent="0.3">
      <c r="A237" s="355" t="s">
        <v>3948</v>
      </c>
      <c r="B237" s="355" t="s">
        <v>3949</v>
      </c>
      <c r="D237" s="563" t="s">
        <v>3894</v>
      </c>
      <c r="E237" s="564" t="s">
        <v>3950</v>
      </c>
      <c r="F237" s="355">
        <v>898</v>
      </c>
      <c r="G237" s="355">
        <v>199.58</v>
      </c>
    </row>
    <row r="238" spans="1:7" x14ac:dyDescent="0.3">
      <c r="A238" s="355" t="s">
        <v>3951</v>
      </c>
      <c r="B238" s="355" t="s">
        <v>3952</v>
      </c>
      <c r="D238" s="563" t="s">
        <v>3910</v>
      </c>
      <c r="E238" s="564" t="s">
        <v>3953</v>
      </c>
      <c r="F238" s="355">
        <v>898</v>
      </c>
      <c r="G238" s="355">
        <v>215.51</v>
      </c>
    </row>
    <row r="239" spans="1:7" x14ac:dyDescent="0.3">
      <c r="A239" s="355" t="s">
        <v>3954</v>
      </c>
      <c r="B239" s="355" t="s">
        <v>3955</v>
      </c>
      <c r="D239" s="563" t="s">
        <v>3894</v>
      </c>
      <c r="E239" s="564" t="s">
        <v>3956</v>
      </c>
      <c r="F239" s="355">
        <v>898</v>
      </c>
      <c r="G239" s="355">
        <v>199.58</v>
      </c>
    </row>
    <row r="240" spans="1:7" x14ac:dyDescent="0.3">
      <c r="A240" s="355" t="s">
        <v>3957</v>
      </c>
      <c r="B240" s="355" t="s">
        <v>3958</v>
      </c>
      <c r="D240" s="563" t="s">
        <v>3910</v>
      </c>
      <c r="E240" s="564" t="s">
        <v>3959</v>
      </c>
      <c r="F240" s="355">
        <v>898</v>
      </c>
      <c r="G240" s="355">
        <v>215.51</v>
      </c>
    </row>
    <row r="241" spans="1:7" x14ac:dyDescent="0.3">
      <c r="A241" s="355" t="s">
        <v>3960</v>
      </c>
      <c r="B241" s="355" t="s">
        <v>3961</v>
      </c>
      <c r="D241" s="563" t="s">
        <v>3894</v>
      </c>
      <c r="E241" s="564" t="s">
        <v>3962</v>
      </c>
      <c r="F241" s="355">
        <v>898</v>
      </c>
      <c r="G241" s="355">
        <v>199.58</v>
      </c>
    </row>
    <row r="242" spans="1:7" x14ac:dyDescent="0.3">
      <c r="A242" s="355" t="s">
        <v>3963</v>
      </c>
      <c r="B242" s="355" t="s">
        <v>3964</v>
      </c>
      <c r="D242" s="563" t="s">
        <v>3910</v>
      </c>
      <c r="E242" s="564" t="s">
        <v>3965</v>
      </c>
      <c r="F242" s="355">
        <v>898</v>
      </c>
      <c r="G242" s="355">
        <v>215.51</v>
      </c>
    </row>
    <row r="243" spans="1:7" x14ac:dyDescent="0.3">
      <c r="A243" s="355" t="s">
        <v>3966</v>
      </c>
      <c r="B243" s="355" t="s">
        <v>3967</v>
      </c>
      <c r="D243" s="563" t="s">
        <v>3894</v>
      </c>
      <c r="E243" s="564" t="s">
        <v>3968</v>
      </c>
      <c r="F243" s="355">
        <v>898</v>
      </c>
      <c r="G243" s="355">
        <v>199.58</v>
      </c>
    </row>
    <row r="244" spans="1:7" x14ac:dyDescent="0.3">
      <c r="A244" s="355" t="s">
        <v>3969</v>
      </c>
      <c r="B244" s="355" t="s">
        <v>3970</v>
      </c>
      <c r="D244" s="563" t="s">
        <v>3971</v>
      </c>
      <c r="E244" s="564" t="s">
        <v>3972</v>
      </c>
      <c r="F244" s="355">
        <v>898</v>
      </c>
      <c r="G244" s="355">
        <v>199.58</v>
      </c>
    </row>
    <row r="245" spans="1:7" x14ac:dyDescent="0.3">
      <c r="A245" s="355" t="s">
        <v>3973</v>
      </c>
      <c r="B245" s="355" t="s">
        <v>3974</v>
      </c>
      <c r="D245" s="563" t="s">
        <v>3910</v>
      </c>
      <c r="E245" s="564" t="s">
        <v>3975</v>
      </c>
      <c r="F245" s="355">
        <v>898</v>
      </c>
      <c r="G245" s="355">
        <v>215.51</v>
      </c>
    </row>
    <row r="246" spans="1:7" x14ac:dyDescent="0.3">
      <c r="A246" s="355" t="s">
        <v>3976</v>
      </c>
      <c r="B246" s="355" t="s">
        <v>3977</v>
      </c>
      <c r="D246" s="563" t="s">
        <v>3971</v>
      </c>
      <c r="E246" s="564" t="s">
        <v>3978</v>
      </c>
      <c r="F246" s="355">
        <v>898</v>
      </c>
      <c r="G246" s="355">
        <v>199.58</v>
      </c>
    </row>
    <row r="247" spans="1:7" x14ac:dyDescent="0.3">
      <c r="A247" s="355" t="s">
        <v>3979</v>
      </c>
      <c r="B247" s="355" t="s">
        <v>3980</v>
      </c>
      <c r="D247" s="563" t="s">
        <v>3910</v>
      </c>
      <c r="E247" s="564" t="s">
        <v>3981</v>
      </c>
      <c r="F247" s="355">
        <v>898</v>
      </c>
      <c r="G247" s="355">
        <v>215.51</v>
      </c>
    </row>
    <row r="248" spans="1:7" x14ac:dyDescent="0.3">
      <c r="A248" s="355" t="s">
        <v>3982</v>
      </c>
      <c r="B248" s="355" t="s">
        <v>3983</v>
      </c>
      <c r="D248" s="563" t="s">
        <v>3971</v>
      </c>
      <c r="E248" s="564" t="s">
        <v>3984</v>
      </c>
      <c r="F248" s="355">
        <v>898</v>
      </c>
      <c r="G248" s="355">
        <v>199.58</v>
      </c>
    </row>
    <row r="249" spans="1:7" x14ac:dyDescent="0.3">
      <c r="A249" s="355" t="s">
        <v>3985</v>
      </c>
      <c r="B249" s="355" t="s">
        <v>3986</v>
      </c>
      <c r="D249" s="563" t="s">
        <v>3910</v>
      </c>
      <c r="E249" s="564" t="s">
        <v>3987</v>
      </c>
      <c r="F249" s="355">
        <v>898</v>
      </c>
      <c r="G249" s="355">
        <v>215.51</v>
      </c>
    </row>
    <row r="250" spans="1:7" x14ac:dyDescent="0.3">
      <c r="A250" s="355" t="s">
        <v>3988</v>
      </c>
      <c r="B250" s="355" t="s">
        <v>3989</v>
      </c>
      <c r="D250" s="563" t="s">
        <v>3971</v>
      </c>
      <c r="E250" s="564" t="s">
        <v>3990</v>
      </c>
      <c r="F250" s="355">
        <v>898</v>
      </c>
      <c r="G250" s="355">
        <v>199.58</v>
      </c>
    </row>
    <row r="251" spans="1:7" x14ac:dyDescent="0.3">
      <c r="A251" s="355" t="s">
        <v>3991</v>
      </c>
      <c r="B251" s="355" t="s">
        <v>3992</v>
      </c>
      <c r="D251" s="563" t="s">
        <v>3971</v>
      </c>
      <c r="E251" s="564" t="s">
        <v>3993</v>
      </c>
      <c r="F251" s="355">
        <v>898</v>
      </c>
      <c r="G251" s="355">
        <v>199.58</v>
      </c>
    </row>
    <row r="252" spans="1:7" x14ac:dyDescent="0.3">
      <c r="A252" s="355" t="s">
        <v>3994</v>
      </c>
      <c r="B252" s="355" t="s">
        <v>3995</v>
      </c>
      <c r="D252" s="563" t="s">
        <v>3910</v>
      </c>
      <c r="E252" s="564" t="s">
        <v>3996</v>
      </c>
      <c r="F252" s="355">
        <v>898</v>
      </c>
      <c r="G252" s="355">
        <v>215.51</v>
      </c>
    </row>
    <row r="253" spans="1:7" x14ac:dyDescent="0.3">
      <c r="A253" s="355" t="s">
        <v>3997</v>
      </c>
      <c r="B253" s="355" t="s">
        <v>3998</v>
      </c>
      <c r="D253" s="563" t="s">
        <v>3971</v>
      </c>
      <c r="E253" s="564" t="s">
        <v>3999</v>
      </c>
      <c r="F253" s="355">
        <v>898</v>
      </c>
      <c r="G253" s="355">
        <v>199.58</v>
      </c>
    </row>
    <row r="254" spans="1:7" x14ac:dyDescent="0.3">
      <c r="A254" s="355" t="s">
        <v>4000</v>
      </c>
      <c r="B254" s="355" t="s">
        <v>4001</v>
      </c>
      <c r="D254" s="563" t="s">
        <v>3910</v>
      </c>
      <c r="E254" s="564" t="s">
        <v>4002</v>
      </c>
      <c r="F254" s="355">
        <v>898</v>
      </c>
      <c r="G254" s="355">
        <v>215.51</v>
      </c>
    </row>
    <row r="255" spans="1:7" x14ac:dyDescent="0.3">
      <c r="A255" s="355" t="s">
        <v>4003</v>
      </c>
      <c r="B255" s="355" t="s">
        <v>4004</v>
      </c>
      <c r="D255" s="563" t="s">
        <v>3971</v>
      </c>
      <c r="E255" s="564" t="s">
        <v>4005</v>
      </c>
      <c r="F255" s="355">
        <v>898</v>
      </c>
      <c r="G255" s="355">
        <v>199.58</v>
      </c>
    </row>
    <row r="256" spans="1:7" x14ac:dyDescent="0.3">
      <c r="A256" s="355" t="s">
        <v>4006</v>
      </c>
      <c r="B256" s="355" t="s">
        <v>4007</v>
      </c>
      <c r="D256" s="563" t="s">
        <v>3910</v>
      </c>
      <c r="E256" s="564" t="s">
        <v>4008</v>
      </c>
      <c r="F256" s="355">
        <v>898</v>
      </c>
      <c r="G256" s="355">
        <v>215.51</v>
      </c>
    </row>
    <row r="257" spans="1:7" x14ac:dyDescent="0.3">
      <c r="A257" s="355" t="s">
        <v>4009</v>
      </c>
      <c r="B257" s="355" t="s">
        <v>4010</v>
      </c>
      <c r="D257" s="563" t="s">
        <v>3971</v>
      </c>
      <c r="E257" s="564" t="s">
        <v>4011</v>
      </c>
      <c r="F257" s="355">
        <v>898</v>
      </c>
      <c r="G257" s="355">
        <v>199.58</v>
      </c>
    </row>
    <row r="258" spans="1:7" x14ac:dyDescent="0.3">
      <c r="A258" s="355" t="s">
        <v>4012</v>
      </c>
      <c r="B258" s="355" t="s">
        <v>4013</v>
      </c>
      <c r="D258" s="563" t="s">
        <v>4014</v>
      </c>
      <c r="E258" s="564" t="s">
        <v>4015</v>
      </c>
      <c r="F258" s="355">
        <v>898</v>
      </c>
      <c r="G258" s="355">
        <v>199.58</v>
      </c>
    </row>
    <row r="259" spans="1:7" x14ac:dyDescent="0.3">
      <c r="A259" s="355" t="s">
        <v>4016</v>
      </c>
      <c r="B259" s="355" t="s">
        <v>4017</v>
      </c>
      <c r="D259" s="563" t="s">
        <v>4014</v>
      </c>
      <c r="E259" s="564" t="s">
        <v>4018</v>
      </c>
      <c r="F259" s="355">
        <v>898</v>
      </c>
      <c r="G259" s="355">
        <v>199.58</v>
      </c>
    </row>
    <row r="260" spans="1:7" x14ac:dyDescent="0.3">
      <c r="A260" s="355" t="s">
        <v>4019</v>
      </c>
      <c r="B260" s="355" t="s">
        <v>4020</v>
      </c>
      <c r="D260" s="563" t="s">
        <v>4014</v>
      </c>
      <c r="E260" s="564" t="s">
        <v>4021</v>
      </c>
      <c r="F260" s="355">
        <v>898</v>
      </c>
      <c r="G260" s="355">
        <v>199.58</v>
      </c>
    </row>
    <row r="261" spans="1:7" x14ac:dyDescent="0.3">
      <c r="A261" s="355" t="s">
        <v>4022</v>
      </c>
      <c r="B261" s="355" t="s">
        <v>4023</v>
      </c>
      <c r="D261" s="563" t="s">
        <v>4014</v>
      </c>
      <c r="E261" s="564" t="s">
        <v>4024</v>
      </c>
      <c r="F261" s="355">
        <v>898</v>
      </c>
      <c r="G261" s="355">
        <v>199.58</v>
      </c>
    </row>
    <row r="262" spans="1:7" x14ac:dyDescent="0.3">
      <c r="A262" s="355" t="s">
        <v>4025</v>
      </c>
      <c r="B262" s="355" t="s">
        <v>4026</v>
      </c>
      <c r="D262" s="563" t="s">
        <v>4027</v>
      </c>
      <c r="E262" s="564" t="s">
        <v>4028</v>
      </c>
      <c r="F262" s="355">
        <v>898</v>
      </c>
      <c r="G262" s="355">
        <v>306.27</v>
      </c>
    </row>
    <row r="263" spans="1:7" x14ac:dyDescent="0.3">
      <c r="A263" s="355" t="s">
        <v>4029</v>
      </c>
      <c r="B263" s="355" t="s">
        <v>4030</v>
      </c>
      <c r="D263" s="563" t="s">
        <v>4027</v>
      </c>
      <c r="E263" s="564" t="s">
        <v>4031</v>
      </c>
      <c r="F263" s="355">
        <v>898</v>
      </c>
      <c r="G263" s="355">
        <v>298.64</v>
      </c>
    </row>
    <row r="264" spans="1:7" x14ac:dyDescent="0.3">
      <c r="A264" s="355" t="s">
        <v>4032</v>
      </c>
      <c r="B264" s="355" t="s">
        <v>4033</v>
      </c>
      <c r="D264" s="563" t="s">
        <v>4027</v>
      </c>
      <c r="E264" s="564" t="s">
        <v>4034</v>
      </c>
      <c r="F264" s="355">
        <v>898</v>
      </c>
      <c r="G264" s="355">
        <v>298.64</v>
      </c>
    </row>
    <row r="265" spans="1:7" x14ac:dyDescent="0.3">
      <c r="A265" s="355" t="s">
        <v>4035</v>
      </c>
      <c r="B265" s="355" t="s">
        <v>4036</v>
      </c>
      <c r="D265" s="563" t="s">
        <v>4027</v>
      </c>
      <c r="E265" s="564" t="s">
        <v>3917</v>
      </c>
      <c r="F265" s="355">
        <v>898</v>
      </c>
      <c r="G265" s="355">
        <v>199.58</v>
      </c>
    </row>
    <row r="266" spans="1:7" x14ac:dyDescent="0.3">
      <c r="A266" s="355" t="s">
        <v>4037</v>
      </c>
      <c r="B266" s="355" t="s">
        <v>4038</v>
      </c>
      <c r="D266" s="563" t="s">
        <v>4039</v>
      </c>
      <c r="E266" s="564" t="s">
        <v>3917</v>
      </c>
      <c r="F266" s="355">
        <v>898</v>
      </c>
      <c r="G266" s="355">
        <v>215.51</v>
      </c>
    </row>
    <row r="267" spans="1:7" x14ac:dyDescent="0.3">
      <c r="A267" s="355" t="s">
        <v>4040</v>
      </c>
      <c r="B267" s="355" t="s">
        <v>4041</v>
      </c>
      <c r="D267" s="563" t="s">
        <v>4027</v>
      </c>
      <c r="E267" s="564" t="s">
        <v>3923</v>
      </c>
      <c r="F267" s="355">
        <v>898</v>
      </c>
      <c r="G267" s="355">
        <v>199.58</v>
      </c>
    </row>
    <row r="268" spans="1:7" x14ac:dyDescent="0.3">
      <c r="A268" s="355" t="s">
        <v>4042</v>
      </c>
      <c r="B268" s="355" t="s">
        <v>4043</v>
      </c>
      <c r="D268" s="563" t="s">
        <v>4039</v>
      </c>
      <c r="E268" s="564" t="s">
        <v>3923</v>
      </c>
      <c r="F268" s="355">
        <v>898</v>
      </c>
      <c r="G268" s="355">
        <v>210.17</v>
      </c>
    </row>
    <row r="269" spans="1:7" x14ac:dyDescent="0.3">
      <c r="A269" s="355" t="s">
        <v>4044</v>
      </c>
      <c r="B269" s="355" t="s">
        <v>4045</v>
      </c>
      <c r="D269" s="563" t="s">
        <v>4027</v>
      </c>
      <c r="E269" s="564" t="s">
        <v>4046</v>
      </c>
      <c r="F269" s="355">
        <v>898</v>
      </c>
      <c r="G269" s="355">
        <v>199.58</v>
      </c>
    </row>
    <row r="270" spans="1:7" x14ac:dyDescent="0.3">
      <c r="A270" s="355" t="s">
        <v>4047</v>
      </c>
      <c r="B270" s="355" t="s">
        <v>4048</v>
      </c>
      <c r="D270" s="563" t="s">
        <v>4027</v>
      </c>
      <c r="E270" s="564" t="s">
        <v>3938</v>
      </c>
      <c r="F270" s="355">
        <v>898</v>
      </c>
      <c r="G270" s="355">
        <v>199.58</v>
      </c>
    </row>
    <row r="271" spans="1:7" x14ac:dyDescent="0.3">
      <c r="A271" s="355" t="s">
        <v>4049</v>
      </c>
      <c r="B271" s="355" t="s">
        <v>4050</v>
      </c>
      <c r="D271" s="563" t="s">
        <v>4039</v>
      </c>
      <c r="E271" s="564" t="s">
        <v>3938</v>
      </c>
      <c r="F271" s="355">
        <v>898</v>
      </c>
      <c r="G271" s="355">
        <v>215.51</v>
      </c>
    </row>
    <row r="272" spans="1:7" x14ac:dyDescent="0.3">
      <c r="A272" s="355" t="s">
        <v>4051</v>
      </c>
      <c r="B272" s="355" t="s">
        <v>4052</v>
      </c>
      <c r="D272" s="563" t="s">
        <v>4027</v>
      </c>
      <c r="E272" s="564" t="s">
        <v>3944</v>
      </c>
      <c r="F272" s="355">
        <v>898</v>
      </c>
      <c r="G272" s="355">
        <v>199.58</v>
      </c>
    </row>
    <row r="273" spans="1:7" x14ac:dyDescent="0.3">
      <c r="A273" s="355" t="s">
        <v>4053</v>
      </c>
      <c r="B273" s="355" t="s">
        <v>4054</v>
      </c>
      <c r="D273" s="563" t="s">
        <v>4039</v>
      </c>
      <c r="E273" s="564" t="s">
        <v>3944</v>
      </c>
      <c r="F273" s="355">
        <v>898</v>
      </c>
      <c r="G273" s="355">
        <v>215.51</v>
      </c>
    </row>
    <row r="274" spans="1:7" x14ac:dyDescent="0.3">
      <c r="A274" s="355" t="s">
        <v>4055</v>
      </c>
      <c r="B274" s="355" t="s">
        <v>4056</v>
      </c>
      <c r="D274" s="563" t="s">
        <v>4027</v>
      </c>
      <c r="E274" s="564" t="s">
        <v>4057</v>
      </c>
      <c r="F274" s="355">
        <v>898</v>
      </c>
      <c r="G274" s="355">
        <v>199.58</v>
      </c>
    </row>
    <row r="275" spans="1:7" x14ac:dyDescent="0.3">
      <c r="A275" s="355" t="s">
        <v>4058</v>
      </c>
      <c r="B275" s="355" t="s">
        <v>4059</v>
      </c>
      <c r="D275" s="563" t="s">
        <v>4027</v>
      </c>
      <c r="E275" s="564" t="s">
        <v>3959</v>
      </c>
      <c r="F275" s="355">
        <v>898</v>
      </c>
      <c r="G275" s="355">
        <v>199.58</v>
      </c>
    </row>
    <row r="276" spans="1:7" x14ac:dyDescent="0.3">
      <c r="A276" s="355" t="s">
        <v>4060</v>
      </c>
      <c r="B276" s="355" t="s">
        <v>4061</v>
      </c>
      <c r="D276" s="563" t="s">
        <v>4039</v>
      </c>
      <c r="E276" s="564" t="s">
        <v>3959</v>
      </c>
      <c r="F276" s="355">
        <v>898</v>
      </c>
      <c r="G276" s="355">
        <v>215.51</v>
      </c>
    </row>
    <row r="277" spans="1:7" x14ac:dyDescent="0.3">
      <c r="A277" s="355" t="s">
        <v>4062</v>
      </c>
      <c r="B277" s="355" t="s">
        <v>4063</v>
      </c>
      <c r="D277" s="563" t="s">
        <v>4027</v>
      </c>
      <c r="E277" s="564" t="s">
        <v>3965</v>
      </c>
      <c r="F277" s="355">
        <v>898</v>
      </c>
      <c r="G277" s="355">
        <v>199.58</v>
      </c>
    </row>
    <row r="278" spans="1:7" x14ac:dyDescent="0.3">
      <c r="A278" s="355" t="s">
        <v>4064</v>
      </c>
      <c r="B278" s="355" t="s">
        <v>4065</v>
      </c>
      <c r="D278" s="563" t="s">
        <v>4039</v>
      </c>
      <c r="E278" s="564" t="s">
        <v>3965</v>
      </c>
      <c r="F278" s="355">
        <v>898</v>
      </c>
      <c r="G278" s="355">
        <v>215.51</v>
      </c>
    </row>
    <row r="279" spans="1:7" x14ac:dyDescent="0.3">
      <c r="A279" s="355" t="s">
        <v>4066</v>
      </c>
      <c r="B279" s="355" t="s">
        <v>4067</v>
      </c>
      <c r="D279" s="563" t="s">
        <v>4027</v>
      </c>
      <c r="E279" s="564" t="s">
        <v>4068</v>
      </c>
      <c r="F279" s="355">
        <v>898</v>
      </c>
      <c r="G279" s="355">
        <v>199.58</v>
      </c>
    </row>
    <row r="280" spans="1:7" x14ac:dyDescent="0.3">
      <c r="A280" s="355" t="s">
        <v>4069</v>
      </c>
      <c r="B280" s="355" t="s">
        <v>4070</v>
      </c>
      <c r="D280" s="563" t="s">
        <v>4027</v>
      </c>
      <c r="E280" s="564" t="s">
        <v>3981</v>
      </c>
      <c r="F280" s="355">
        <v>898</v>
      </c>
      <c r="G280" s="355">
        <v>199.58</v>
      </c>
    </row>
    <row r="281" spans="1:7" x14ac:dyDescent="0.3">
      <c r="A281" s="355" t="s">
        <v>4071</v>
      </c>
      <c r="B281" s="355" t="s">
        <v>4072</v>
      </c>
      <c r="D281" s="563" t="s">
        <v>4039</v>
      </c>
      <c r="E281" s="564" t="s">
        <v>3981</v>
      </c>
      <c r="F281" s="355">
        <v>898</v>
      </c>
      <c r="G281" s="355">
        <v>215.51</v>
      </c>
    </row>
    <row r="282" spans="1:7" x14ac:dyDescent="0.3">
      <c r="A282" s="355" t="s">
        <v>4073</v>
      </c>
      <c r="B282" s="355" t="s">
        <v>4074</v>
      </c>
      <c r="D282" s="563" t="s">
        <v>4027</v>
      </c>
      <c r="E282" s="564" t="s">
        <v>3987</v>
      </c>
      <c r="F282" s="355">
        <v>898</v>
      </c>
      <c r="G282" s="355">
        <v>199.58</v>
      </c>
    </row>
    <row r="283" spans="1:7" x14ac:dyDescent="0.3">
      <c r="A283" s="355" t="s">
        <v>4075</v>
      </c>
      <c r="B283" s="355" t="s">
        <v>4076</v>
      </c>
      <c r="D283" s="563" t="s">
        <v>4039</v>
      </c>
      <c r="E283" s="564" t="s">
        <v>3987</v>
      </c>
      <c r="F283" s="355">
        <v>898</v>
      </c>
      <c r="G283" s="355">
        <v>215.51</v>
      </c>
    </row>
    <row r="284" spans="1:7" x14ac:dyDescent="0.3">
      <c r="A284" s="355" t="s">
        <v>4077</v>
      </c>
      <c r="B284" s="355" t="s">
        <v>4078</v>
      </c>
      <c r="D284" s="563" t="s">
        <v>4027</v>
      </c>
      <c r="E284" s="564" t="s">
        <v>4079</v>
      </c>
      <c r="F284" s="355">
        <v>898</v>
      </c>
      <c r="G284" s="355">
        <v>199.58</v>
      </c>
    </row>
    <row r="285" spans="1:7" x14ac:dyDescent="0.3">
      <c r="A285" s="355" t="s">
        <v>4080</v>
      </c>
      <c r="B285" s="355" t="s">
        <v>4081</v>
      </c>
      <c r="D285" s="563" t="s">
        <v>4027</v>
      </c>
      <c r="E285" s="564" t="s">
        <v>4002</v>
      </c>
      <c r="F285" s="355">
        <v>898</v>
      </c>
      <c r="G285" s="355">
        <v>199.58</v>
      </c>
    </row>
    <row r="286" spans="1:7" x14ac:dyDescent="0.3">
      <c r="A286" s="355" t="s">
        <v>4082</v>
      </c>
      <c r="B286" s="355" t="s">
        <v>4083</v>
      </c>
      <c r="D286" s="563" t="s">
        <v>4039</v>
      </c>
      <c r="E286" s="564" t="s">
        <v>4002</v>
      </c>
      <c r="F286" s="355">
        <v>898</v>
      </c>
      <c r="G286" s="355">
        <v>210.17</v>
      </c>
    </row>
    <row r="287" spans="1:7" x14ac:dyDescent="0.3">
      <c r="A287" s="355" t="s">
        <v>4084</v>
      </c>
      <c r="B287" s="355" t="s">
        <v>4085</v>
      </c>
      <c r="D287" s="563" t="s">
        <v>4027</v>
      </c>
      <c r="E287" s="564" t="s">
        <v>4008</v>
      </c>
      <c r="F287" s="355">
        <v>898</v>
      </c>
      <c r="G287" s="355">
        <v>199.58</v>
      </c>
    </row>
    <row r="288" spans="1:7" x14ac:dyDescent="0.3">
      <c r="A288" s="355" t="s">
        <v>4086</v>
      </c>
      <c r="B288" s="355" t="s">
        <v>4087</v>
      </c>
      <c r="D288" s="563" t="s">
        <v>4039</v>
      </c>
      <c r="E288" s="564" t="s">
        <v>4008</v>
      </c>
      <c r="F288" s="355">
        <v>898</v>
      </c>
      <c r="G288" s="355">
        <v>215.51</v>
      </c>
    </row>
    <row r="289" spans="1:7" x14ac:dyDescent="0.3">
      <c r="A289" s="355" t="s">
        <v>4088</v>
      </c>
      <c r="B289" s="355" t="s">
        <v>4089</v>
      </c>
      <c r="D289" s="563" t="s">
        <v>4027</v>
      </c>
      <c r="E289" s="564" t="s">
        <v>4090</v>
      </c>
      <c r="F289" s="355">
        <v>898</v>
      </c>
      <c r="G289" s="355">
        <v>199.58</v>
      </c>
    </row>
    <row r="290" spans="1:7" x14ac:dyDescent="0.3">
      <c r="A290" s="355" t="s">
        <v>4091</v>
      </c>
      <c r="B290" s="355" t="s">
        <v>4092</v>
      </c>
      <c r="D290" s="563" t="s">
        <v>4027</v>
      </c>
      <c r="E290" s="564" t="s">
        <v>4093</v>
      </c>
      <c r="F290" s="355">
        <v>898</v>
      </c>
      <c r="G290" s="355">
        <v>199.58</v>
      </c>
    </row>
    <row r="291" spans="1:7" x14ac:dyDescent="0.3">
      <c r="A291" s="355" t="s">
        <v>4094</v>
      </c>
      <c r="B291" s="355" t="s">
        <v>4095</v>
      </c>
      <c r="D291" s="563" t="s">
        <v>4027</v>
      </c>
      <c r="E291" s="564" t="s">
        <v>4096</v>
      </c>
      <c r="F291" s="355">
        <v>898</v>
      </c>
      <c r="G291" s="355">
        <v>199.58</v>
      </c>
    </row>
    <row r="292" spans="1:7" x14ac:dyDescent="0.3">
      <c r="A292" s="355" t="s">
        <v>4097</v>
      </c>
      <c r="B292" s="355" t="s">
        <v>4098</v>
      </c>
      <c r="D292" s="563" t="s">
        <v>4027</v>
      </c>
      <c r="E292" s="564" t="s">
        <v>4099</v>
      </c>
      <c r="F292" s="355">
        <v>898</v>
      </c>
      <c r="G292" s="355">
        <v>199.58</v>
      </c>
    </row>
    <row r="293" spans="1:7" x14ac:dyDescent="0.3">
      <c r="A293" s="355" t="s">
        <v>4100</v>
      </c>
      <c r="B293" s="355" t="s">
        <v>4101</v>
      </c>
      <c r="D293" s="563" t="s">
        <v>4102</v>
      </c>
      <c r="E293" s="564" t="s">
        <v>3704</v>
      </c>
      <c r="F293" s="355">
        <v>898</v>
      </c>
      <c r="G293" s="355">
        <v>228.05</v>
      </c>
    </row>
    <row r="294" spans="1:7" x14ac:dyDescent="0.3">
      <c r="A294" s="355" t="s">
        <v>4103</v>
      </c>
      <c r="B294" s="355" t="s">
        <v>4104</v>
      </c>
      <c r="D294" s="563" t="s">
        <v>4105</v>
      </c>
      <c r="E294" s="564" t="s">
        <v>3708</v>
      </c>
      <c r="F294" s="355">
        <v>898</v>
      </c>
      <c r="G294" s="355">
        <v>228.05</v>
      </c>
    </row>
    <row r="295" spans="1:7" x14ac:dyDescent="0.3">
      <c r="A295" s="355" t="s">
        <v>4106</v>
      </c>
      <c r="B295" s="355" t="s">
        <v>4107</v>
      </c>
      <c r="D295" s="563" t="s">
        <v>4105</v>
      </c>
      <c r="E295" s="564" t="s">
        <v>3711</v>
      </c>
      <c r="F295" s="355">
        <v>898</v>
      </c>
      <c r="G295" s="355">
        <v>228.05</v>
      </c>
    </row>
    <row r="296" spans="1:7" x14ac:dyDescent="0.3">
      <c r="A296" s="355" t="s">
        <v>4108</v>
      </c>
      <c r="B296" s="355" t="s">
        <v>4109</v>
      </c>
      <c r="D296" s="563" t="s">
        <v>4110</v>
      </c>
      <c r="E296" s="564" t="s">
        <v>3715</v>
      </c>
      <c r="F296" s="355">
        <v>898</v>
      </c>
      <c r="G296" s="355">
        <v>228.05</v>
      </c>
    </row>
    <row r="297" spans="1:7" x14ac:dyDescent="0.3">
      <c r="A297" s="355" t="s">
        <v>4111</v>
      </c>
      <c r="B297" s="355" t="s">
        <v>4112</v>
      </c>
      <c r="D297" s="563" t="s">
        <v>4113</v>
      </c>
      <c r="E297" s="564" t="s">
        <v>3704</v>
      </c>
      <c r="F297" s="355">
        <v>898</v>
      </c>
      <c r="G297" s="355">
        <v>228.05</v>
      </c>
    </row>
    <row r="298" spans="1:7" x14ac:dyDescent="0.3">
      <c r="A298" s="355" t="s">
        <v>4114</v>
      </c>
      <c r="B298" s="355" t="s">
        <v>4115</v>
      </c>
      <c r="D298" s="563" t="s">
        <v>4116</v>
      </c>
      <c r="E298" s="564" t="s">
        <v>3708</v>
      </c>
      <c r="F298" s="355">
        <v>898</v>
      </c>
      <c r="G298" s="355">
        <v>228.05</v>
      </c>
    </row>
    <row r="299" spans="1:7" x14ac:dyDescent="0.3">
      <c r="A299" s="355" t="s">
        <v>4117</v>
      </c>
      <c r="B299" s="355" t="s">
        <v>4118</v>
      </c>
      <c r="D299" s="563" t="s">
        <v>4116</v>
      </c>
      <c r="E299" s="564" t="s">
        <v>3711</v>
      </c>
      <c r="F299" s="355">
        <v>898</v>
      </c>
      <c r="G299" s="355">
        <v>228.05</v>
      </c>
    </row>
    <row r="300" spans="1:7" x14ac:dyDescent="0.3">
      <c r="A300" s="355" t="s">
        <v>4119</v>
      </c>
      <c r="B300" s="355" t="s">
        <v>4120</v>
      </c>
      <c r="D300" s="563" t="s">
        <v>4121</v>
      </c>
      <c r="E300" s="564" t="s">
        <v>3715</v>
      </c>
      <c r="F300" s="355">
        <v>898</v>
      </c>
      <c r="G300" s="355">
        <v>228.05</v>
      </c>
    </row>
    <row r="301" spans="1:7" x14ac:dyDescent="0.3">
      <c r="A301" s="355" t="s">
        <v>4122</v>
      </c>
      <c r="B301" s="355" t="s">
        <v>4123</v>
      </c>
      <c r="D301" s="563" t="s">
        <v>4124</v>
      </c>
      <c r="E301" s="564" t="s">
        <v>3704</v>
      </c>
      <c r="F301" s="355">
        <v>898</v>
      </c>
      <c r="G301" s="355">
        <v>228.05</v>
      </c>
    </row>
    <row r="302" spans="1:7" x14ac:dyDescent="0.3">
      <c r="A302" s="355" t="s">
        <v>4125</v>
      </c>
      <c r="B302" s="355" t="s">
        <v>4126</v>
      </c>
      <c r="D302" s="563" t="s">
        <v>4127</v>
      </c>
      <c r="E302" s="564" t="s">
        <v>3708</v>
      </c>
      <c r="F302" s="355">
        <v>898</v>
      </c>
      <c r="G302" s="355">
        <v>228.05</v>
      </c>
    </row>
    <row r="303" spans="1:7" x14ac:dyDescent="0.3">
      <c r="A303" s="355" t="s">
        <v>4128</v>
      </c>
      <c r="B303" s="355" t="s">
        <v>4129</v>
      </c>
      <c r="D303" s="563" t="s">
        <v>4127</v>
      </c>
      <c r="E303" s="564" t="s">
        <v>3711</v>
      </c>
      <c r="F303" s="355">
        <v>898</v>
      </c>
      <c r="G303" s="355">
        <v>228.05</v>
      </c>
    </row>
    <row r="304" spans="1:7" x14ac:dyDescent="0.3">
      <c r="A304" s="355" t="s">
        <v>4130</v>
      </c>
      <c r="B304" s="355" t="s">
        <v>4131</v>
      </c>
      <c r="D304" s="563" t="s">
        <v>4132</v>
      </c>
      <c r="E304" s="564" t="s">
        <v>3715</v>
      </c>
      <c r="F304" s="355">
        <v>898</v>
      </c>
      <c r="G304" s="355">
        <v>228.05</v>
      </c>
    </row>
    <row r="305" spans="1:7" x14ac:dyDescent="0.3">
      <c r="A305" s="355" t="s">
        <v>4133</v>
      </c>
      <c r="B305" s="355" t="s">
        <v>4134</v>
      </c>
      <c r="D305" s="563" t="s">
        <v>4135</v>
      </c>
      <c r="E305" s="564" t="s">
        <v>3704</v>
      </c>
      <c r="F305" s="355">
        <v>898</v>
      </c>
      <c r="G305" s="355">
        <v>228.05</v>
      </c>
    </row>
    <row r="306" spans="1:7" x14ac:dyDescent="0.3">
      <c r="A306" s="355" t="s">
        <v>4136</v>
      </c>
      <c r="B306" s="355" t="s">
        <v>4137</v>
      </c>
      <c r="D306" s="563" t="s">
        <v>4138</v>
      </c>
      <c r="E306" s="564" t="s">
        <v>3708</v>
      </c>
      <c r="F306" s="355">
        <v>898</v>
      </c>
      <c r="G306" s="355">
        <v>228.05</v>
      </c>
    </row>
    <row r="307" spans="1:7" x14ac:dyDescent="0.3">
      <c r="A307" s="355" t="s">
        <v>4139</v>
      </c>
      <c r="B307" s="355" t="s">
        <v>4140</v>
      </c>
      <c r="D307" s="563" t="s">
        <v>4138</v>
      </c>
      <c r="E307" s="564" t="s">
        <v>3711</v>
      </c>
      <c r="F307" s="355">
        <v>898</v>
      </c>
      <c r="G307" s="355">
        <v>228.05</v>
      </c>
    </row>
    <row r="308" spans="1:7" x14ac:dyDescent="0.3">
      <c r="A308" s="355" t="s">
        <v>4141</v>
      </c>
      <c r="B308" s="355" t="s">
        <v>4142</v>
      </c>
      <c r="D308" s="563" t="s">
        <v>4143</v>
      </c>
      <c r="E308" s="564" t="s">
        <v>3715</v>
      </c>
      <c r="F308" s="355">
        <v>898</v>
      </c>
      <c r="G308" s="355">
        <v>228.05</v>
      </c>
    </row>
    <row r="309" spans="1:7" x14ac:dyDescent="0.3">
      <c r="A309" s="355" t="s">
        <v>4144</v>
      </c>
      <c r="B309" s="355" t="s">
        <v>4145</v>
      </c>
      <c r="D309" s="563" t="s">
        <v>4146</v>
      </c>
      <c r="E309" s="564" t="s">
        <v>3704</v>
      </c>
      <c r="F309" s="355">
        <v>898</v>
      </c>
      <c r="G309" s="355">
        <v>228.05</v>
      </c>
    </row>
    <row r="310" spans="1:7" x14ac:dyDescent="0.3">
      <c r="A310" s="355" t="s">
        <v>4147</v>
      </c>
      <c r="B310" s="355" t="s">
        <v>4148</v>
      </c>
      <c r="D310" s="563" t="s">
        <v>4149</v>
      </c>
      <c r="E310" s="564" t="s">
        <v>3708</v>
      </c>
      <c r="F310" s="355">
        <v>898</v>
      </c>
      <c r="G310" s="355">
        <v>228.05</v>
      </c>
    </row>
    <row r="311" spans="1:7" x14ac:dyDescent="0.3">
      <c r="A311" s="355" t="s">
        <v>4150</v>
      </c>
      <c r="B311" s="355" t="s">
        <v>4151</v>
      </c>
      <c r="D311" s="563" t="s">
        <v>4149</v>
      </c>
      <c r="E311" s="564" t="s">
        <v>3711</v>
      </c>
      <c r="F311" s="355">
        <v>898</v>
      </c>
      <c r="G311" s="355">
        <v>228.05</v>
      </c>
    </row>
    <row r="312" spans="1:7" x14ac:dyDescent="0.3">
      <c r="A312" s="355" t="s">
        <v>4152</v>
      </c>
      <c r="B312" s="355" t="s">
        <v>4153</v>
      </c>
      <c r="D312" s="563" t="s">
        <v>4154</v>
      </c>
      <c r="E312" s="564" t="s">
        <v>3715</v>
      </c>
      <c r="F312" s="355">
        <v>898</v>
      </c>
      <c r="G312" s="355">
        <v>228.05</v>
      </c>
    </row>
    <row r="313" spans="1:7" x14ac:dyDescent="0.3">
      <c r="A313" s="355" t="s">
        <v>4155</v>
      </c>
      <c r="B313" s="355" t="s">
        <v>4156</v>
      </c>
      <c r="D313" s="563" t="s">
        <v>4157</v>
      </c>
      <c r="E313" s="564" t="s">
        <v>3938</v>
      </c>
      <c r="F313" s="355">
        <v>898</v>
      </c>
      <c r="G313" s="355">
        <v>228.05</v>
      </c>
    </row>
    <row r="314" spans="1:7" x14ac:dyDescent="0.3">
      <c r="A314" s="355" t="s">
        <v>4158</v>
      </c>
      <c r="B314" s="355" t="s">
        <v>4159</v>
      </c>
      <c r="D314" s="563" t="s">
        <v>4157</v>
      </c>
      <c r="E314" s="564" t="s">
        <v>3944</v>
      </c>
      <c r="F314" s="355">
        <v>898</v>
      </c>
      <c r="G314" s="355">
        <v>228.05</v>
      </c>
    </row>
    <row r="315" spans="1:7" x14ac:dyDescent="0.3">
      <c r="A315" s="355" t="s">
        <v>4160</v>
      </c>
      <c r="B315" s="355" t="s">
        <v>4161</v>
      </c>
      <c r="D315" s="563" t="s">
        <v>4157</v>
      </c>
      <c r="E315" s="564" t="s">
        <v>4057</v>
      </c>
      <c r="F315" s="355">
        <v>898</v>
      </c>
      <c r="G315" s="355">
        <v>228.05</v>
      </c>
    </row>
    <row r="316" spans="1:7" x14ac:dyDescent="0.3">
      <c r="A316" s="355" t="s">
        <v>4162</v>
      </c>
      <c r="B316" s="355" t="s">
        <v>4163</v>
      </c>
      <c r="D316" s="563" t="s">
        <v>4157</v>
      </c>
      <c r="E316" s="564" t="s">
        <v>3959</v>
      </c>
      <c r="F316" s="355">
        <v>898</v>
      </c>
      <c r="G316" s="355">
        <v>228.05</v>
      </c>
    </row>
    <row r="317" spans="1:7" x14ac:dyDescent="0.3">
      <c r="A317" s="355" t="s">
        <v>4164</v>
      </c>
      <c r="B317" s="355" t="s">
        <v>4165</v>
      </c>
      <c r="D317" s="563" t="s">
        <v>4157</v>
      </c>
      <c r="E317" s="564" t="s">
        <v>3965</v>
      </c>
      <c r="F317" s="355">
        <v>898</v>
      </c>
      <c r="G317" s="355">
        <v>228.05</v>
      </c>
    </row>
    <row r="318" spans="1:7" x14ac:dyDescent="0.3">
      <c r="A318" s="355" t="s">
        <v>4166</v>
      </c>
      <c r="B318" s="355" t="s">
        <v>4167</v>
      </c>
      <c r="D318" s="563" t="s">
        <v>4157</v>
      </c>
      <c r="E318" s="564" t="s">
        <v>4068</v>
      </c>
      <c r="F318" s="355">
        <v>898</v>
      </c>
      <c r="G318" s="355">
        <v>228.05</v>
      </c>
    </row>
    <row r="319" spans="1:7" x14ac:dyDescent="0.3">
      <c r="A319" s="355" t="s">
        <v>4168</v>
      </c>
      <c r="B319" s="355" t="s">
        <v>4169</v>
      </c>
      <c r="D319" s="563" t="s">
        <v>4157</v>
      </c>
      <c r="E319" s="564" t="s">
        <v>3981</v>
      </c>
      <c r="F319" s="355">
        <v>898</v>
      </c>
      <c r="G319" s="355">
        <v>228.05</v>
      </c>
    </row>
    <row r="320" spans="1:7" x14ac:dyDescent="0.3">
      <c r="A320" s="355" t="s">
        <v>4170</v>
      </c>
      <c r="B320" s="355" t="s">
        <v>4171</v>
      </c>
      <c r="D320" s="563" t="s">
        <v>4157</v>
      </c>
      <c r="E320" s="564" t="s">
        <v>3987</v>
      </c>
      <c r="F320" s="355">
        <v>898</v>
      </c>
      <c r="G320" s="355">
        <v>228.05</v>
      </c>
    </row>
    <row r="321" spans="1:7" x14ac:dyDescent="0.3">
      <c r="A321" s="355" t="s">
        <v>4172</v>
      </c>
      <c r="B321" s="355" t="s">
        <v>4173</v>
      </c>
      <c r="D321" s="563" t="s">
        <v>4157</v>
      </c>
      <c r="E321" s="564" t="s">
        <v>4079</v>
      </c>
      <c r="F321" s="355">
        <v>898</v>
      </c>
      <c r="G321" s="355">
        <v>228.05</v>
      </c>
    </row>
    <row r="322" spans="1:7" x14ac:dyDescent="0.3">
      <c r="A322" s="355" t="s">
        <v>4174</v>
      </c>
      <c r="B322" s="355" t="s">
        <v>4175</v>
      </c>
      <c r="D322" s="563" t="s">
        <v>4157</v>
      </c>
      <c r="E322" s="564" t="s">
        <v>4176</v>
      </c>
      <c r="F322" s="355">
        <v>898</v>
      </c>
      <c r="G322" s="355">
        <v>228.05</v>
      </c>
    </row>
    <row r="323" spans="1:7" x14ac:dyDescent="0.3">
      <c r="A323" s="355" t="s">
        <v>4177</v>
      </c>
      <c r="B323" s="355" t="s">
        <v>4178</v>
      </c>
      <c r="D323" s="563" t="s">
        <v>4157</v>
      </c>
      <c r="E323" s="564" t="s">
        <v>4008</v>
      </c>
      <c r="F323" s="355">
        <v>898</v>
      </c>
      <c r="G323" s="355">
        <v>228.05</v>
      </c>
    </row>
    <row r="324" spans="1:7" x14ac:dyDescent="0.3">
      <c r="A324" s="355" t="s">
        <v>4179</v>
      </c>
      <c r="B324" s="355" t="s">
        <v>4180</v>
      </c>
      <c r="D324" s="563" t="s">
        <v>4157</v>
      </c>
      <c r="E324" s="564" t="s">
        <v>4090</v>
      </c>
      <c r="F324" s="355">
        <v>898</v>
      </c>
      <c r="G324" s="355">
        <v>228.05</v>
      </c>
    </row>
    <row r="325" spans="1:7" x14ac:dyDescent="0.3">
      <c r="A325" s="355" t="s">
        <v>4181</v>
      </c>
      <c r="B325" s="355" t="s">
        <v>4182</v>
      </c>
      <c r="D325" s="563" t="s">
        <v>4183</v>
      </c>
      <c r="E325" s="564" t="s">
        <v>3938</v>
      </c>
      <c r="F325" s="355">
        <v>898</v>
      </c>
      <c r="G325" s="355">
        <v>228.05</v>
      </c>
    </row>
    <row r="326" spans="1:7" x14ac:dyDescent="0.3">
      <c r="A326" s="355" t="s">
        <v>4184</v>
      </c>
      <c r="B326" s="355" t="s">
        <v>4185</v>
      </c>
      <c r="D326" s="563" t="s">
        <v>4183</v>
      </c>
      <c r="E326" s="564" t="s">
        <v>3944</v>
      </c>
      <c r="F326" s="355">
        <v>898</v>
      </c>
      <c r="G326" s="355">
        <v>222.37</v>
      </c>
    </row>
    <row r="327" spans="1:7" x14ac:dyDescent="0.3">
      <c r="A327" s="355" t="s">
        <v>4186</v>
      </c>
      <c r="B327" s="355" t="s">
        <v>4187</v>
      </c>
      <c r="D327" s="563" t="s">
        <v>4183</v>
      </c>
      <c r="E327" s="564" t="s">
        <v>3959</v>
      </c>
      <c r="F327" s="355">
        <v>898</v>
      </c>
      <c r="G327" s="355">
        <v>228.05</v>
      </c>
    </row>
    <row r="328" spans="1:7" x14ac:dyDescent="0.3">
      <c r="A328" s="355" t="s">
        <v>4188</v>
      </c>
      <c r="B328" s="355" t="s">
        <v>4189</v>
      </c>
      <c r="D328" s="563" t="s">
        <v>4183</v>
      </c>
      <c r="E328" s="564" t="s">
        <v>3965</v>
      </c>
      <c r="F328" s="355">
        <v>898</v>
      </c>
      <c r="G328" s="355">
        <v>222.37</v>
      </c>
    </row>
    <row r="329" spans="1:7" x14ac:dyDescent="0.3">
      <c r="A329" s="355" t="s">
        <v>4190</v>
      </c>
      <c r="B329" s="355" t="s">
        <v>4191</v>
      </c>
      <c r="D329" s="563" t="s">
        <v>4183</v>
      </c>
      <c r="E329" s="564" t="s">
        <v>3981</v>
      </c>
      <c r="F329" s="355">
        <v>898</v>
      </c>
      <c r="G329" s="355">
        <v>228.05</v>
      </c>
    </row>
    <row r="330" spans="1:7" x14ac:dyDescent="0.3">
      <c r="A330" s="355" t="s">
        <v>4192</v>
      </c>
      <c r="B330" s="355" t="s">
        <v>4193</v>
      </c>
      <c r="D330" s="563" t="s">
        <v>4183</v>
      </c>
      <c r="E330" s="564" t="s">
        <v>3987</v>
      </c>
      <c r="F330" s="355">
        <v>898</v>
      </c>
      <c r="G330" s="355">
        <v>228.05</v>
      </c>
    </row>
    <row r="331" spans="1:7" x14ac:dyDescent="0.3">
      <c r="A331" s="355" t="s">
        <v>4194</v>
      </c>
      <c r="B331" s="355" t="s">
        <v>4195</v>
      </c>
      <c r="D331" s="563" t="s">
        <v>4183</v>
      </c>
      <c r="E331" s="564" t="s">
        <v>4002</v>
      </c>
      <c r="F331" s="355">
        <v>898</v>
      </c>
      <c r="G331" s="355">
        <v>228.05</v>
      </c>
    </row>
    <row r="332" spans="1:7" x14ac:dyDescent="0.3">
      <c r="A332" s="355" t="s">
        <v>4196</v>
      </c>
      <c r="B332" s="355" t="s">
        <v>4197</v>
      </c>
      <c r="D332" s="563" t="s">
        <v>4183</v>
      </c>
      <c r="E332" s="564" t="s">
        <v>4008</v>
      </c>
      <c r="F332" s="355">
        <v>898</v>
      </c>
      <c r="G332" s="355">
        <v>222.37</v>
      </c>
    </row>
    <row r="333" spans="1:7" x14ac:dyDescent="0.3">
      <c r="A333" s="355" t="s">
        <v>4198</v>
      </c>
      <c r="B333" s="355" t="s">
        <v>4199</v>
      </c>
      <c r="D333" s="563" t="s">
        <v>4200</v>
      </c>
      <c r="E333" s="564" t="s">
        <v>3911</v>
      </c>
      <c r="F333" s="355">
        <v>898</v>
      </c>
      <c r="G333" s="355">
        <v>222.37</v>
      </c>
    </row>
    <row r="334" spans="1:7" x14ac:dyDescent="0.3">
      <c r="A334" s="355" t="s">
        <v>4201</v>
      </c>
      <c r="B334" s="355" t="s">
        <v>4202</v>
      </c>
      <c r="D334" s="563" t="s">
        <v>4200</v>
      </c>
      <c r="E334" s="564" t="s">
        <v>3917</v>
      </c>
      <c r="F334" s="355">
        <v>898</v>
      </c>
      <c r="G334" s="355">
        <v>222.37</v>
      </c>
    </row>
    <row r="335" spans="1:7" x14ac:dyDescent="0.3">
      <c r="A335" s="355" t="s">
        <v>4203</v>
      </c>
      <c r="B335" s="355" t="s">
        <v>4204</v>
      </c>
      <c r="D335" s="563" t="s">
        <v>4200</v>
      </c>
      <c r="E335" s="564" t="s">
        <v>3923</v>
      </c>
      <c r="F335" s="355">
        <v>898</v>
      </c>
      <c r="G335" s="355">
        <v>222.37</v>
      </c>
    </row>
    <row r="336" spans="1:7" x14ac:dyDescent="0.3">
      <c r="A336" s="355" t="s">
        <v>4205</v>
      </c>
      <c r="B336" s="355" t="s">
        <v>4206</v>
      </c>
      <c r="D336" s="563" t="s">
        <v>4200</v>
      </c>
      <c r="E336" s="564" t="s">
        <v>3932</v>
      </c>
      <c r="F336" s="355">
        <v>898</v>
      </c>
      <c r="G336" s="355">
        <v>222.37</v>
      </c>
    </row>
    <row r="337" spans="1:7" x14ac:dyDescent="0.3">
      <c r="A337" s="355" t="s">
        <v>4207</v>
      </c>
      <c r="B337" s="355" t="s">
        <v>4208</v>
      </c>
      <c r="D337" s="563" t="s">
        <v>4200</v>
      </c>
      <c r="E337" s="564" t="s">
        <v>3938</v>
      </c>
      <c r="F337" s="355">
        <v>898</v>
      </c>
      <c r="G337" s="355">
        <v>228.05</v>
      </c>
    </row>
    <row r="338" spans="1:7" x14ac:dyDescent="0.3">
      <c r="A338" s="355" t="s">
        <v>4209</v>
      </c>
      <c r="B338" s="355" t="s">
        <v>4210</v>
      </c>
      <c r="D338" s="563" t="s">
        <v>4200</v>
      </c>
      <c r="E338" s="564" t="s">
        <v>3944</v>
      </c>
      <c r="F338" s="355">
        <v>898</v>
      </c>
      <c r="G338" s="355">
        <v>228.05</v>
      </c>
    </row>
    <row r="339" spans="1:7" x14ac:dyDescent="0.3">
      <c r="A339" s="355" t="s">
        <v>4211</v>
      </c>
      <c r="B339" s="355" t="s">
        <v>4212</v>
      </c>
      <c r="D339" s="563" t="s">
        <v>4200</v>
      </c>
      <c r="E339" s="564" t="s">
        <v>3953</v>
      </c>
      <c r="F339" s="355">
        <v>898</v>
      </c>
      <c r="G339" s="355">
        <v>222.37</v>
      </c>
    </row>
    <row r="340" spans="1:7" x14ac:dyDescent="0.3">
      <c r="A340" s="355" t="s">
        <v>4213</v>
      </c>
      <c r="B340" s="355" t="s">
        <v>4214</v>
      </c>
      <c r="D340" s="563" t="s">
        <v>4200</v>
      </c>
      <c r="E340" s="564" t="s">
        <v>3959</v>
      </c>
      <c r="F340" s="355">
        <v>898</v>
      </c>
      <c r="G340" s="355">
        <v>228.05</v>
      </c>
    </row>
    <row r="341" spans="1:7" x14ac:dyDescent="0.3">
      <c r="A341" s="355" t="s">
        <v>4215</v>
      </c>
      <c r="B341" s="355" t="s">
        <v>4216</v>
      </c>
      <c r="D341" s="563" t="s">
        <v>4200</v>
      </c>
      <c r="E341" s="564" t="s">
        <v>3965</v>
      </c>
      <c r="F341" s="355">
        <v>898</v>
      </c>
      <c r="G341" s="355">
        <v>222.37</v>
      </c>
    </row>
    <row r="342" spans="1:7" x14ac:dyDescent="0.3">
      <c r="A342" s="355" t="s">
        <v>4217</v>
      </c>
      <c r="B342" s="355" t="s">
        <v>4218</v>
      </c>
      <c r="D342" s="563" t="s">
        <v>4200</v>
      </c>
      <c r="E342" s="564" t="s">
        <v>3975</v>
      </c>
      <c r="F342" s="355">
        <v>898</v>
      </c>
      <c r="G342" s="355">
        <v>222.37</v>
      </c>
    </row>
    <row r="343" spans="1:7" x14ac:dyDescent="0.3">
      <c r="A343" s="355" t="s">
        <v>4219</v>
      </c>
      <c r="B343" s="355" t="s">
        <v>4220</v>
      </c>
      <c r="D343" s="563" t="s">
        <v>4200</v>
      </c>
      <c r="E343" s="564" t="s">
        <v>3981</v>
      </c>
      <c r="F343" s="355">
        <v>898</v>
      </c>
      <c r="G343" s="355">
        <v>222.37</v>
      </c>
    </row>
    <row r="344" spans="1:7" x14ac:dyDescent="0.3">
      <c r="A344" s="355" t="s">
        <v>4221</v>
      </c>
      <c r="B344" s="355" t="s">
        <v>4222</v>
      </c>
      <c r="D344" s="563" t="s">
        <v>4200</v>
      </c>
      <c r="E344" s="564" t="s">
        <v>3987</v>
      </c>
      <c r="F344" s="355">
        <v>898</v>
      </c>
      <c r="G344" s="355">
        <v>222.37</v>
      </c>
    </row>
    <row r="345" spans="1:7" x14ac:dyDescent="0.3">
      <c r="A345" s="355" t="s">
        <v>4223</v>
      </c>
      <c r="B345" s="355" t="s">
        <v>4224</v>
      </c>
      <c r="D345" s="563" t="s">
        <v>4225</v>
      </c>
      <c r="E345" s="564" t="s">
        <v>4226</v>
      </c>
      <c r="F345" s="355">
        <v>898</v>
      </c>
      <c r="G345" s="355">
        <v>228.05</v>
      </c>
    </row>
    <row r="346" spans="1:7" x14ac:dyDescent="0.3">
      <c r="A346" s="355" t="s">
        <v>4227</v>
      </c>
      <c r="B346" s="355" t="s">
        <v>4228</v>
      </c>
      <c r="D346" s="563" t="s">
        <v>4225</v>
      </c>
      <c r="E346" s="564" t="s">
        <v>4229</v>
      </c>
      <c r="F346" s="355">
        <v>898</v>
      </c>
      <c r="G346" s="355">
        <v>228.05</v>
      </c>
    </row>
    <row r="347" spans="1:7" x14ac:dyDescent="0.3">
      <c r="A347" s="355" t="s">
        <v>4230</v>
      </c>
      <c r="B347" s="355" t="s">
        <v>4231</v>
      </c>
      <c r="D347" s="563" t="s">
        <v>4225</v>
      </c>
      <c r="E347" s="564" t="s">
        <v>4232</v>
      </c>
      <c r="F347" s="355">
        <v>898</v>
      </c>
      <c r="G347" s="355">
        <v>228.05</v>
      </c>
    </row>
    <row r="348" spans="1:7" x14ac:dyDescent="0.3">
      <c r="A348" s="355" t="s">
        <v>4233</v>
      </c>
      <c r="B348" s="355" t="s">
        <v>4234</v>
      </c>
      <c r="D348" s="563" t="s">
        <v>4225</v>
      </c>
      <c r="E348" s="564" t="s">
        <v>4235</v>
      </c>
      <c r="F348" s="355">
        <v>898</v>
      </c>
      <c r="G348" s="355">
        <v>228.05</v>
      </c>
    </row>
    <row r="349" spans="1:7" x14ac:dyDescent="0.3">
      <c r="A349" s="355" t="s">
        <v>4236</v>
      </c>
      <c r="B349" s="355" t="s">
        <v>4237</v>
      </c>
      <c r="D349" s="563" t="s">
        <v>4225</v>
      </c>
      <c r="E349" s="564" t="s">
        <v>4238</v>
      </c>
      <c r="F349" s="355">
        <v>898</v>
      </c>
      <c r="G349" s="355">
        <v>228.05</v>
      </c>
    </row>
    <row r="350" spans="1:7" x14ac:dyDescent="0.3">
      <c r="A350" s="355" t="s">
        <v>4239</v>
      </c>
      <c r="B350" s="355" t="s">
        <v>4240</v>
      </c>
      <c r="D350" s="563" t="s">
        <v>4225</v>
      </c>
      <c r="E350" s="564" t="s">
        <v>4241</v>
      </c>
      <c r="F350" s="355">
        <v>898</v>
      </c>
      <c r="G350" s="355">
        <v>228.05</v>
      </c>
    </row>
    <row r="351" spans="1:7" x14ac:dyDescent="0.3">
      <c r="A351" s="355" t="s">
        <v>4242</v>
      </c>
      <c r="B351" s="355" t="s">
        <v>4243</v>
      </c>
      <c r="D351" s="563" t="s">
        <v>4225</v>
      </c>
      <c r="E351" s="564" t="s">
        <v>4244</v>
      </c>
      <c r="F351" s="355">
        <v>898</v>
      </c>
      <c r="G351" s="355">
        <v>228.05</v>
      </c>
    </row>
    <row r="352" spans="1:7" x14ac:dyDescent="0.3">
      <c r="A352" s="355" t="s">
        <v>4245</v>
      </c>
      <c r="B352" s="355" t="s">
        <v>4246</v>
      </c>
      <c r="D352" s="563" t="s">
        <v>4225</v>
      </c>
      <c r="E352" s="564" t="s">
        <v>4247</v>
      </c>
      <c r="F352" s="355">
        <v>898</v>
      </c>
      <c r="G352" s="355">
        <v>228.05</v>
      </c>
    </row>
    <row r="353" spans="1:7" x14ac:dyDescent="0.3">
      <c r="A353" s="355" t="s">
        <v>4248</v>
      </c>
      <c r="B353" s="355" t="s">
        <v>4249</v>
      </c>
      <c r="D353" s="563" t="s">
        <v>4225</v>
      </c>
      <c r="E353" s="564" t="s">
        <v>4250</v>
      </c>
      <c r="F353" s="355">
        <v>898</v>
      </c>
      <c r="G353" s="355">
        <v>228.05</v>
      </c>
    </row>
    <row r="354" spans="1:7" x14ac:dyDescent="0.3">
      <c r="A354" s="355" t="s">
        <v>4251</v>
      </c>
      <c r="B354" s="355" t="s">
        <v>4252</v>
      </c>
      <c r="D354" s="563" t="s">
        <v>4225</v>
      </c>
      <c r="E354" s="564" t="s">
        <v>4253</v>
      </c>
      <c r="F354" s="355">
        <v>898</v>
      </c>
      <c r="G354" s="355">
        <v>228.05</v>
      </c>
    </row>
    <row r="355" spans="1:7" x14ac:dyDescent="0.3">
      <c r="A355" s="355" t="s">
        <v>4254</v>
      </c>
      <c r="B355" s="355" t="s">
        <v>4255</v>
      </c>
      <c r="D355" s="563" t="s">
        <v>4256</v>
      </c>
      <c r="E355" s="564" t="s">
        <v>4257</v>
      </c>
      <c r="F355" s="355">
        <v>898</v>
      </c>
      <c r="G355" s="355">
        <v>222.37</v>
      </c>
    </row>
    <row r="356" spans="1:7" x14ac:dyDescent="0.3">
      <c r="A356" s="355" t="s">
        <v>4258</v>
      </c>
      <c r="B356" s="355" t="s">
        <v>4259</v>
      </c>
      <c r="D356" s="563" t="s">
        <v>4256</v>
      </c>
      <c r="E356" s="564" t="s">
        <v>4260</v>
      </c>
      <c r="F356" s="355">
        <v>898</v>
      </c>
      <c r="G356" s="355">
        <v>222.37</v>
      </c>
    </row>
    <row r="357" spans="1:7" x14ac:dyDescent="0.3">
      <c r="A357" s="355" t="s">
        <v>4261</v>
      </c>
      <c r="B357" s="355" t="s">
        <v>4262</v>
      </c>
      <c r="D357" s="563" t="s">
        <v>4256</v>
      </c>
      <c r="E357" s="564" t="s">
        <v>4263</v>
      </c>
      <c r="F357" s="355">
        <v>898</v>
      </c>
      <c r="G357" s="355">
        <v>222.37</v>
      </c>
    </row>
    <row r="358" spans="1:7" x14ac:dyDescent="0.3">
      <c r="A358" s="355" t="s">
        <v>4264</v>
      </c>
      <c r="B358" s="355" t="s">
        <v>4265</v>
      </c>
      <c r="D358" s="563" t="s">
        <v>4256</v>
      </c>
      <c r="E358" s="564" t="s">
        <v>4266</v>
      </c>
      <c r="F358" s="355">
        <v>898</v>
      </c>
      <c r="G358" s="355">
        <v>222.37</v>
      </c>
    </row>
    <row r="359" spans="1:7" x14ac:dyDescent="0.3">
      <c r="A359" s="355" t="s">
        <v>4267</v>
      </c>
      <c r="B359" s="355" t="s">
        <v>4268</v>
      </c>
      <c r="D359" s="563" t="s">
        <v>4256</v>
      </c>
      <c r="E359" s="564" t="s">
        <v>4269</v>
      </c>
      <c r="F359" s="355">
        <v>898</v>
      </c>
      <c r="G359" s="355">
        <v>222.37</v>
      </c>
    </row>
    <row r="360" spans="1:7" x14ac:dyDescent="0.3">
      <c r="A360" s="355" t="s">
        <v>2560</v>
      </c>
      <c r="B360" s="355" t="s">
        <v>2887</v>
      </c>
      <c r="D360" s="563" t="s">
        <v>2887</v>
      </c>
      <c r="E360" s="564" t="s">
        <v>1268</v>
      </c>
      <c r="F360" s="355">
        <v>890</v>
      </c>
      <c r="G360" s="355">
        <v>262.88</v>
      </c>
    </row>
    <row r="361" spans="1:7" x14ac:dyDescent="0.3">
      <c r="A361" s="355" t="s">
        <v>4270</v>
      </c>
      <c r="B361" s="355" t="s">
        <v>4271</v>
      </c>
      <c r="D361" s="563" t="s">
        <v>4272</v>
      </c>
      <c r="E361" s="564" t="s">
        <v>4273</v>
      </c>
      <c r="F361" s="355">
        <v>890</v>
      </c>
      <c r="G361" s="355">
        <v>276.95</v>
      </c>
    </row>
    <row r="362" spans="1:7" x14ac:dyDescent="0.3">
      <c r="A362" s="355" t="s">
        <v>4274</v>
      </c>
      <c r="B362" s="355" t="s">
        <v>4275</v>
      </c>
      <c r="D362" s="563" t="s">
        <v>4276</v>
      </c>
      <c r="E362" s="564" t="s">
        <v>4277</v>
      </c>
      <c r="F362" s="355">
        <v>890</v>
      </c>
      <c r="G362" s="355">
        <v>239.75</v>
      </c>
    </row>
    <row r="363" spans="1:7" x14ac:dyDescent="0.3">
      <c r="A363" s="355" t="s">
        <v>4278</v>
      </c>
      <c r="B363" s="355" t="s">
        <v>4279</v>
      </c>
      <c r="D363" s="563" t="s">
        <v>4280</v>
      </c>
      <c r="E363" s="564" t="s">
        <v>4281</v>
      </c>
      <c r="F363" s="355">
        <v>788</v>
      </c>
      <c r="G363" s="355">
        <v>108.22</v>
      </c>
    </row>
    <row r="364" spans="1:7" x14ac:dyDescent="0.3">
      <c r="A364" s="355" t="s">
        <v>4282</v>
      </c>
      <c r="B364" s="355" t="s">
        <v>4283</v>
      </c>
      <c r="D364" s="563" t="s">
        <v>4284</v>
      </c>
      <c r="E364" s="564" t="s">
        <v>4285</v>
      </c>
      <c r="F364" s="355">
        <v>700</v>
      </c>
      <c r="G364" s="355">
        <v>349.92</v>
      </c>
    </row>
    <row r="365" spans="1:7" x14ac:dyDescent="0.3">
      <c r="A365" s="355" t="s">
        <v>4286</v>
      </c>
      <c r="B365" s="355" t="s">
        <v>4287</v>
      </c>
      <c r="D365" s="563" t="s">
        <v>4284</v>
      </c>
      <c r="E365" s="564" t="s">
        <v>4288</v>
      </c>
      <c r="F365" s="355">
        <v>700</v>
      </c>
      <c r="G365" s="355">
        <v>353.47</v>
      </c>
    </row>
    <row r="366" spans="1:7" x14ac:dyDescent="0.3">
      <c r="A366" s="355" t="s">
        <v>4289</v>
      </c>
      <c r="B366" s="355" t="s">
        <v>4290</v>
      </c>
      <c r="D366" s="563" t="s">
        <v>4284</v>
      </c>
      <c r="E366" s="564" t="s">
        <v>4291</v>
      </c>
      <c r="F366" s="355">
        <v>700</v>
      </c>
      <c r="G366" s="355">
        <v>354.83</v>
      </c>
    </row>
    <row r="367" spans="1:7" x14ac:dyDescent="0.3">
      <c r="A367" s="355" t="s">
        <v>4292</v>
      </c>
      <c r="B367" s="355" t="s">
        <v>4293</v>
      </c>
      <c r="D367" s="563" t="s">
        <v>4284</v>
      </c>
      <c r="E367" s="564" t="s">
        <v>4294</v>
      </c>
      <c r="F367" s="355">
        <v>700</v>
      </c>
      <c r="G367" s="355">
        <v>356.19</v>
      </c>
    </row>
    <row r="368" spans="1:7" x14ac:dyDescent="0.3">
      <c r="A368" s="355" t="s">
        <v>4295</v>
      </c>
      <c r="B368" s="355" t="s">
        <v>4296</v>
      </c>
      <c r="D368" s="563" t="s">
        <v>4284</v>
      </c>
      <c r="E368" s="564" t="s">
        <v>4297</v>
      </c>
      <c r="F368" s="355">
        <v>700</v>
      </c>
      <c r="G368" s="355">
        <v>355.17</v>
      </c>
    </row>
    <row r="369" spans="1:7" x14ac:dyDescent="0.3">
      <c r="A369" s="355" t="s">
        <v>4298</v>
      </c>
      <c r="B369" s="355" t="s">
        <v>4299</v>
      </c>
      <c r="D369" s="563" t="s">
        <v>4300</v>
      </c>
      <c r="E369" s="564" t="s">
        <v>4301</v>
      </c>
      <c r="F369" s="355">
        <v>700</v>
      </c>
      <c r="G369" s="355">
        <v>349.92</v>
      </c>
    </row>
    <row r="370" spans="1:7" x14ac:dyDescent="0.3">
      <c r="A370" s="355" t="s">
        <v>4302</v>
      </c>
      <c r="B370" s="355" t="s">
        <v>4303</v>
      </c>
      <c r="D370" s="563" t="s">
        <v>4300</v>
      </c>
      <c r="E370" s="564" t="s">
        <v>4304</v>
      </c>
      <c r="F370" s="355">
        <v>700</v>
      </c>
      <c r="G370" s="355">
        <v>353.47</v>
      </c>
    </row>
    <row r="371" spans="1:7" x14ac:dyDescent="0.3">
      <c r="A371" s="355" t="s">
        <v>4305</v>
      </c>
      <c r="B371" s="355" t="s">
        <v>4306</v>
      </c>
      <c r="D371" s="563" t="s">
        <v>4300</v>
      </c>
      <c r="E371" s="564" t="s">
        <v>4307</v>
      </c>
      <c r="F371" s="355">
        <v>700</v>
      </c>
      <c r="G371" s="355">
        <v>354.83</v>
      </c>
    </row>
    <row r="372" spans="1:7" x14ac:dyDescent="0.3">
      <c r="A372" s="355" t="s">
        <v>4308</v>
      </c>
      <c r="B372" s="355" t="s">
        <v>4309</v>
      </c>
      <c r="D372" s="563" t="s">
        <v>4300</v>
      </c>
      <c r="E372" s="564" t="s">
        <v>4310</v>
      </c>
      <c r="F372" s="355">
        <v>700</v>
      </c>
      <c r="G372" s="355">
        <v>356.19</v>
      </c>
    </row>
    <row r="373" spans="1:7" x14ac:dyDescent="0.3">
      <c r="A373" s="355" t="s">
        <v>4311</v>
      </c>
      <c r="B373" s="355" t="s">
        <v>4312</v>
      </c>
      <c r="D373" s="563" t="s">
        <v>4300</v>
      </c>
      <c r="E373" s="564" t="s">
        <v>4313</v>
      </c>
      <c r="F373" s="355">
        <v>700</v>
      </c>
      <c r="G373" s="355">
        <v>357.29</v>
      </c>
    </row>
    <row r="374" spans="1:7" x14ac:dyDescent="0.3">
      <c r="A374" s="355" t="s">
        <v>4314</v>
      </c>
      <c r="B374" s="355" t="s">
        <v>4315</v>
      </c>
      <c r="D374" s="563" t="s">
        <v>4300</v>
      </c>
      <c r="E374" s="564" t="s">
        <v>4316</v>
      </c>
      <c r="F374" s="355">
        <v>700</v>
      </c>
      <c r="G374" s="355">
        <v>349.92</v>
      </c>
    </row>
    <row r="375" spans="1:7" x14ac:dyDescent="0.3">
      <c r="A375" s="355" t="s">
        <v>4317</v>
      </c>
      <c r="B375" s="355" t="s">
        <v>4318</v>
      </c>
      <c r="D375" s="563" t="s">
        <v>4300</v>
      </c>
      <c r="E375" s="564" t="s">
        <v>4319</v>
      </c>
      <c r="F375" s="355">
        <v>700</v>
      </c>
      <c r="G375" s="355">
        <v>353.47</v>
      </c>
    </row>
    <row r="376" spans="1:7" x14ac:dyDescent="0.3">
      <c r="A376" s="355" t="s">
        <v>4320</v>
      </c>
      <c r="B376" s="355" t="s">
        <v>4321</v>
      </c>
      <c r="D376" s="563" t="s">
        <v>4300</v>
      </c>
      <c r="E376" s="564" t="s">
        <v>4322</v>
      </c>
      <c r="F376" s="355">
        <v>700</v>
      </c>
      <c r="G376" s="355">
        <v>354.83</v>
      </c>
    </row>
    <row r="377" spans="1:7" x14ac:dyDescent="0.3">
      <c r="A377" s="355" t="s">
        <v>4323</v>
      </c>
      <c r="B377" s="355" t="s">
        <v>4324</v>
      </c>
      <c r="D377" s="563" t="s">
        <v>4300</v>
      </c>
      <c r="E377" s="564" t="s">
        <v>4325</v>
      </c>
      <c r="F377" s="355">
        <v>700</v>
      </c>
      <c r="G377" s="355">
        <v>356.19</v>
      </c>
    </row>
    <row r="378" spans="1:7" x14ac:dyDescent="0.3">
      <c r="A378" s="355" t="s">
        <v>4326</v>
      </c>
      <c r="B378" s="355" t="s">
        <v>4327</v>
      </c>
      <c r="D378" s="563" t="s">
        <v>4300</v>
      </c>
      <c r="E378" s="564" t="s">
        <v>4328</v>
      </c>
      <c r="F378" s="355">
        <v>700</v>
      </c>
      <c r="G378" s="355">
        <v>357.29</v>
      </c>
    </row>
    <row r="379" spans="1:7" x14ac:dyDescent="0.3">
      <c r="A379" s="355" t="s">
        <v>4329</v>
      </c>
      <c r="B379" s="355" t="s">
        <v>4330</v>
      </c>
      <c r="D379" s="563" t="s">
        <v>4331</v>
      </c>
      <c r="E379" s="564" t="s">
        <v>4332</v>
      </c>
      <c r="F379" s="355">
        <v>700</v>
      </c>
      <c r="G379" s="355">
        <v>325.42</v>
      </c>
    </row>
    <row r="380" spans="1:7" x14ac:dyDescent="0.3">
      <c r="A380" s="355" t="s">
        <v>4333</v>
      </c>
      <c r="B380" s="355" t="s">
        <v>4334</v>
      </c>
      <c r="D380" s="563" t="s">
        <v>4331</v>
      </c>
      <c r="E380" s="564" t="s">
        <v>4335</v>
      </c>
      <c r="F380" s="355">
        <v>700</v>
      </c>
      <c r="G380" s="355">
        <v>325.68</v>
      </c>
    </row>
    <row r="381" spans="1:7" x14ac:dyDescent="0.3">
      <c r="A381" s="355" t="s">
        <v>4336</v>
      </c>
      <c r="B381" s="355" t="s">
        <v>4337</v>
      </c>
      <c r="D381" s="563" t="s">
        <v>4331</v>
      </c>
      <c r="E381" s="564" t="s">
        <v>4338</v>
      </c>
      <c r="F381" s="355">
        <v>700</v>
      </c>
      <c r="G381" s="355">
        <v>325.93</v>
      </c>
    </row>
    <row r="382" spans="1:7" x14ac:dyDescent="0.3">
      <c r="A382" s="355" t="s">
        <v>4339</v>
      </c>
      <c r="B382" s="355" t="s">
        <v>4340</v>
      </c>
      <c r="D382" s="563" t="s">
        <v>4331</v>
      </c>
      <c r="E382" s="564" t="s">
        <v>4341</v>
      </c>
      <c r="F382" s="355">
        <v>700</v>
      </c>
      <c r="G382" s="355">
        <v>326.10000000000002</v>
      </c>
    </row>
    <row r="383" spans="1:7" x14ac:dyDescent="0.3">
      <c r="A383" s="355" t="s">
        <v>4342</v>
      </c>
      <c r="B383" s="355" t="s">
        <v>4343</v>
      </c>
      <c r="D383" s="563" t="s">
        <v>4331</v>
      </c>
      <c r="E383" s="564" t="s">
        <v>4344</v>
      </c>
      <c r="F383" s="355">
        <v>700</v>
      </c>
      <c r="G383" s="355">
        <v>328.81</v>
      </c>
    </row>
    <row r="384" spans="1:7" x14ac:dyDescent="0.3">
      <c r="A384" s="355" t="s">
        <v>4345</v>
      </c>
      <c r="B384" s="355" t="s">
        <v>4346</v>
      </c>
      <c r="D384" s="563" t="s">
        <v>4331</v>
      </c>
      <c r="E384" s="564" t="s">
        <v>4347</v>
      </c>
      <c r="F384" s="355">
        <v>700</v>
      </c>
      <c r="G384" s="355">
        <v>328.22</v>
      </c>
    </row>
    <row r="385" spans="1:7" x14ac:dyDescent="0.3">
      <c r="A385" s="355" t="s">
        <v>4348</v>
      </c>
      <c r="B385" s="355" t="s">
        <v>4349</v>
      </c>
      <c r="D385" s="563" t="s">
        <v>4350</v>
      </c>
      <c r="E385" s="564" t="s">
        <v>4351</v>
      </c>
      <c r="F385" s="355">
        <v>690</v>
      </c>
      <c r="G385" s="355">
        <v>142.71</v>
      </c>
    </row>
    <row r="386" spans="1:7" x14ac:dyDescent="0.3">
      <c r="A386" s="355" t="s">
        <v>4352</v>
      </c>
      <c r="B386" s="355" t="s">
        <v>4353</v>
      </c>
      <c r="D386" s="563" t="s">
        <v>4354</v>
      </c>
      <c r="E386" s="564" t="s">
        <v>4355</v>
      </c>
      <c r="F386" s="355">
        <v>595</v>
      </c>
      <c r="G386" s="355">
        <v>68.81</v>
      </c>
    </row>
    <row r="387" spans="1:7" x14ac:dyDescent="0.3">
      <c r="A387" s="355" t="s">
        <v>4356</v>
      </c>
      <c r="B387" s="355" t="s">
        <v>4353</v>
      </c>
      <c r="D387" s="563" t="s">
        <v>4354</v>
      </c>
      <c r="E387" s="564" t="s">
        <v>4355</v>
      </c>
      <c r="F387" s="355">
        <v>595</v>
      </c>
      <c r="G387" s="355">
        <v>52.37</v>
      </c>
    </row>
    <row r="388" spans="1:7" x14ac:dyDescent="0.3">
      <c r="A388" s="355" t="s">
        <v>4357</v>
      </c>
      <c r="B388" s="355" t="s">
        <v>4358</v>
      </c>
      <c r="D388" s="563" t="s">
        <v>4359</v>
      </c>
      <c r="E388" s="564" t="s">
        <v>4360</v>
      </c>
      <c r="F388" s="355">
        <v>595</v>
      </c>
      <c r="G388" s="355">
        <v>86.53</v>
      </c>
    </row>
    <row r="389" spans="1:7" x14ac:dyDescent="0.3">
      <c r="A389" s="355" t="s">
        <v>4361</v>
      </c>
      <c r="B389" s="355" t="s">
        <v>4362</v>
      </c>
      <c r="D389" s="563" t="s">
        <v>4363</v>
      </c>
      <c r="E389" s="564" t="s">
        <v>1268</v>
      </c>
      <c r="F389" s="355">
        <v>595</v>
      </c>
      <c r="G389" s="355">
        <v>103.98</v>
      </c>
    </row>
    <row r="390" spans="1:7" x14ac:dyDescent="0.3">
      <c r="A390" s="355" t="s">
        <v>4364</v>
      </c>
      <c r="B390" s="355" t="s">
        <v>4365</v>
      </c>
      <c r="D390" s="563" t="s">
        <v>4363</v>
      </c>
      <c r="E390" s="564" t="s">
        <v>1268</v>
      </c>
      <c r="F390" s="355">
        <v>595</v>
      </c>
      <c r="G390" s="355">
        <v>90.76</v>
      </c>
    </row>
    <row r="391" spans="1:7" x14ac:dyDescent="0.3">
      <c r="A391" s="355" t="s">
        <v>4366</v>
      </c>
      <c r="B391" s="355" t="s">
        <v>4367</v>
      </c>
      <c r="D391" s="563" t="s">
        <v>4368</v>
      </c>
      <c r="E391" s="564" t="s">
        <v>4369</v>
      </c>
      <c r="F391" s="355">
        <v>595</v>
      </c>
      <c r="G391" s="355">
        <v>105</v>
      </c>
    </row>
    <row r="392" spans="1:7" x14ac:dyDescent="0.3">
      <c r="A392" s="355" t="s">
        <v>4370</v>
      </c>
      <c r="B392" s="355" t="s">
        <v>4371</v>
      </c>
      <c r="D392" s="563" t="s">
        <v>4372</v>
      </c>
      <c r="E392" s="564" t="s">
        <v>4369</v>
      </c>
      <c r="F392" s="355">
        <v>595</v>
      </c>
      <c r="G392" s="355">
        <v>105</v>
      </c>
    </row>
    <row r="393" spans="1:7" x14ac:dyDescent="0.3">
      <c r="A393" s="355" t="s">
        <v>4373</v>
      </c>
      <c r="B393" s="355" t="s">
        <v>4374</v>
      </c>
      <c r="D393" s="563" t="s">
        <v>4375</v>
      </c>
      <c r="E393" s="564" t="s">
        <v>4376</v>
      </c>
      <c r="F393" s="355">
        <v>580</v>
      </c>
      <c r="G393" s="355">
        <v>117.03</v>
      </c>
    </row>
    <row r="394" spans="1:7" x14ac:dyDescent="0.3">
      <c r="A394" s="355" t="s">
        <v>4377</v>
      </c>
      <c r="B394" s="355" t="s">
        <v>4378</v>
      </c>
      <c r="D394" s="563" t="s">
        <v>3349</v>
      </c>
      <c r="E394" s="564" t="s">
        <v>4379</v>
      </c>
      <c r="F394" s="355">
        <v>560</v>
      </c>
      <c r="G394" s="355">
        <v>52.8</v>
      </c>
    </row>
    <row r="395" spans="1:7" x14ac:dyDescent="0.3">
      <c r="A395" s="355" t="s">
        <v>4380</v>
      </c>
      <c r="B395" s="355" t="s">
        <v>4381</v>
      </c>
      <c r="D395" s="563" t="s">
        <v>4382</v>
      </c>
      <c r="E395" s="564" t="s">
        <v>4383</v>
      </c>
      <c r="F395" s="355">
        <v>560</v>
      </c>
      <c r="G395" s="355">
        <v>93.64</v>
      </c>
    </row>
    <row r="396" spans="1:7" x14ac:dyDescent="0.3">
      <c r="A396" s="355" t="s">
        <v>4384</v>
      </c>
      <c r="B396" s="355" t="s">
        <v>4385</v>
      </c>
      <c r="D396" s="563" t="s">
        <v>4386</v>
      </c>
      <c r="E396" s="564" t="s">
        <v>1268</v>
      </c>
      <c r="F396" s="355">
        <v>560</v>
      </c>
      <c r="G396" s="355">
        <v>93.64</v>
      </c>
    </row>
    <row r="397" spans="1:7" x14ac:dyDescent="0.3">
      <c r="A397" s="355" t="s">
        <v>4387</v>
      </c>
      <c r="B397" s="355" t="s">
        <v>4388</v>
      </c>
      <c r="D397" s="563" t="s">
        <v>4389</v>
      </c>
      <c r="E397" s="564" t="s">
        <v>4390</v>
      </c>
      <c r="F397" s="355">
        <v>560</v>
      </c>
      <c r="G397" s="355">
        <v>106.44</v>
      </c>
    </row>
    <row r="398" spans="1:7" x14ac:dyDescent="0.3">
      <c r="A398" s="355" t="s">
        <v>4391</v>
      </c>
      <c r="B398" s="355" t="s">
        <v>4392</v>
      </c>
      <c r="D398" s="563" t="s">
        <v>4393</v>
      </c>
      <c r="E398" s="564" t="s">
        <v>4394</v>
      </c>
      <c r="F398" s="355">
        <v>560</v>
      </c>
      <c r="G398" s="355">
        <v>53.22</v>
      </c>
    </row>
    <row r="399" spans="1:7" x14ac:dyDescent="0.3">
      <c r="A399" s="355" t="s">
        <v>4395</v>
      </c>
      <c r="B399" s="355" t="s">
        <v>4396</v>
      </c>
      <c r="D399" s="563" t="s">
        <v>4397</v>
      </c>
      <c r="E399" s="564" t="s">
        <v>4398</v>
      </c>
      <c r="F399" s="355">
        <v>529</v>
      </c>
      <c r="G399" s="355">
        <v>136.86000000000001</v>
      </c>
    </row>
    <row r="400" spans="1:7" x14ac:dyDescent="0.3">
      <c r="A400" s="355" t="s">
        <v>4399</v>
      </c>
      <c r="B400" s="355" t="s">
        <v>4400</v>
      </c>
      <c r="D400" s="563" t="s">
        <v>4401</v>
      </c>
      <c r="E400" s="564" t="s">
        <v>4402</v>
      </c>
      <c r="F400" s="355">
        <v>529</v>
      </c>
      <c r="G400" s="355">
        <v>140.41999999999999</v>
      </c>
    </row>
    <row r="401" spans="1:7" x14ac:dyDescent="0.3">
      <c r="A401" s="355" t="s">
        <v>4403</v>
      </c>
      <c r="B401" s="355" t="s">
        <v>4404</v>
      </c>
      <c r="D401" s="563" t="s">
        <v>4405</v>
      </c>
      <c r="E401" s="564" t="s">
        <v>4406</v>
      </c>
      <c r="F401" s="355">
        <v>529</v>
      </c>
      <c r="G401" s="355">
        <v>140.41999999999999</v>
      </c>
    </row>
    <row r="402" spans="1:7" x14ac:dyDescent="0.3">
      <c r="A402" s="355" t="s">
        <v>4407</v>
      </c>
      <c r="B402" s="355" t="s">
        <v>4408</v>
      </c>
      <c r="D402" s="563" t="s">
        <v>4401</v>
      </c>
      <c r="E402" s="564" t="s">
        <v>4409</v>
      </c>
      <c r="F402" s="355">
        <v>529</v>
      </c>
      <c r="G402" s="355">
        <v>140.41999999999999</v>
      </c>
    </row>
    <row r="403" spans="1:7" x14ac:dyDescent="0.3">
      <c r="A403" s="355" t="s">
        <v>4410</v>
      </c>
      <c r="B403" s="355" t="s">
        <v>4411</v>
      </c>
      <c r="D403" s="563" t="s">
        <v>4401</v>
      </c>
      <c r="E403" s="564" t="s">
        <v>4412</v>
      </c>
      <c r="F403" s="355">
        <v>529</v>
      </c>
      <c r="G403" s="355">
        <v>140.41999999999999</v>
      </c>
    </row>
    <row r="404" spans="1:7" x14ac:dyDescent="0.3">
      <c r="A404" s="355" t="s">
        <v>4413</v>
      </c>
      <c r="B404" s="355" t="s">
        <v>4414</v>
      </c>
      <c r="D404" s="563" t="s">
        <v>4415</v>
      </c>
      <c r="E404" s="564" t="s">
        <v>4416</v>
      </c>
      <c r="F404" s="355">
        <v>529</v>
      </c>
      <c r="G404" s="355">
        <v>140.41999999999999</v>
      </c>
    </row>
    <row r="405" spans="1:7" x14ac:dyDescent="0.3">
      <c r="A405" s="355" t="s">
        <v>4417</v>
      </c>
      <c r="B405" s="355" t="s">
        <v>4418</v>
      </c>
      <c r="D405" s="563" t="s">
        <v>4419</v>
      </c>
      <c r="E405" s="564" t="s">
        <v>4402</v>
      </c>
      <c r="F405" s="355">
        <v>529</v>
      </c>
      <c r="G405" s="355">
        <v>140.41999999999999</v>
      </c>
    </row>
    <row r="406" spans="1:7" x14ac:dyDescent="0.3">
      <c r="A406" s="355" t="s">
        <v>4420</v>
      </c>
      <c r="B406" s="355" t="s">
        <v>4421</v>
      </c>
      <c r="D406" s="563" t="s">
        <v>4422</v>
      </c>
      <c r="E406" s="564" t="s">
        <v>4423</v>
      </c>
      <c r="F406" s="355">
        <v>529</v>
      </c>
      <c r="G406" s="355">
        <v>140.41999999999999</v>
      </c>
    </row>
    <row r="407" spans="1:7" x14ac:dyDescent="0.3">
      <c r="A407" s="355" t="s">
        <v>4424</v>
      </c>
      <c r="B407" s="355" t="s">
        <v>4425</v>
      </c>
      <c r="D407" s="563" t="s">
        <v>4419</v>
      </c>
      <c r="E407" s="564" t="s">
        <v>4409</v>
      </c>
      <c r="F407" s="355">
        <v>529</v>
      </c>
      <c r="G407" s="355">
        <v>140.41999999999999</v>
      </c>
    </row>
    <row r="408" spans="1:7" x14ac:dyDescent="0.3">
      <c r="A408" s="355" t="s">
        <v>4426</v>
      </c>
      <c r="B408" s="355" t="s">
        <v>4427</v>
      </c>
      <c r="D408" s="563" t="s">
        <v>4428</v>
      </c>
      <c r="E408" s="564" t="s">
        <v>4429</v>
      </c>
      <c r="F408" s="355">
        <v>529</v>
      </c>
      <c r="G408" s="355">
        <v>140.41999999999999</v>
      </c>
    </row>
    <row r="409" spans="1:7" x14ac:dyDescent="0.3">
      <c r="A409" s="355" t="s">
        <v>4430</v>
      </c>
      <c r="B409" s="355" t="s">
        <v>4431</v>
      </c>
      <c r="D409" s="563" t="s">
        <v>4419</v>
      </c>
      <c r="E409" s="564" t="s">
        <v>4412</v>
      </c>
      <c r="F409" s="355">
        <v>529</v>
      </c>
      <c r="G409" s="355">
        <v>140.41999999999999</v>
      </c>
    </row>
    <row r="410" spans="1:7" x14ac:dyDescent="0.3">
      <c r="A410" s="355" t="s">
        <v>4432</v>
      </c>
      <c r="B410" s="355" t="s">
        <v>4433</v>
      </c>
      <c r="D410" s="563" t="s">
        <v>4434</v>
      </c>
      <c r="E410" s="564" t="s">
        <v>4435</v>
      </c>
      <c r="F410" s="355">
        <v>529</v>
      </c>
      <c r="G410" s="355">
        <v>140.41999999999999</v>
      </c>
    </row>
    <row r="411" spans="1:7" x14ac:dyDescent="0.3">
      <c r="A411" s="355" t="s">
        <v>4436</v>
      </c>
      <c r="B411" s="355" t="s">
        <v>4437</v>
      </c>
      <c r="D411" s="563" t="s">
        <v>4438</v>
      </c>
      <c r="E411" s="564" t="s">
        <v>4402</v>
      </c>
      <c r="F411" s="355">
        <v>529</v>
      </c>
      <c r="G411" s="355">
        <v>140.41999999999999</v>
      </c>
    </row>
    <row r="412" spans="1:7" x14ac:dyDescent="0.3">
      <c r="A412" s="355" t="s">
        <v>4439</v>
      </c>
      <c r="B412" s="355" t="s">
        <v>4440</v>
      </c>
      <c r="D412" s="563" t="s">
        <v>4441</v>
      </c>
      <c r="E412" s="564" t="s">
        <v>4423</v>
      </c>
      <c r="F412" s="355">
        <v>529</v>
      </c>
      <c r="G412" s="355">
        <v>140.41999999999999</v>
      </c>
    </row>
    <row r="413" spans="1:7" x14ac:dyDescent="0.3">
      <c r="A413" s="355" t="s">
        <v>4442</v>
      </c>
      <c r="B413" s="355" t="s">
        <v>4443</v>
      </c>
      <c r="D413" s="563" t="s">
        <v>4438</v>
      </c>
      <c r="E413" s="564" t="s">
        <v>4409</v>
      </c>
      <c r="F413" s="355">
        <v>529</v>
      </c>
      <c r="G413" s="355">
        <v>140.41999999999999</v>
      </c>
    </row>
    <row r="414" spans="1:7" x14ac:dyDescent="0.3">
      <c r="A414" s="355" t="s">
        <v>4444</v>
      </c>
      <c r="B414" s="355" t="s">
        <v>4445</v>
      </c>
      <c r="D414" s="563" t="s">
        <v>4446</v>
      </c>
      <c r="E414" s="564" t="s">
        <v>4429</v>
      </c>
      <c r="F414" s="355">
        <v>529</v>
      </c>
      <c r="G414" s="355">
        <v>140.41999999999999</v>
      </c>
    </row>
    <row r="415" spans="1:7" x14ac:dyDescent="0.3">
      <c r="A415" s="355" t="s">
        <v>4447</v>
      </c>
      <c r="B415" s="355" t="s">
        <v>4448</v>
      </c>
      <c r="D415" s="563" t="s">
        <v>4438</v>
      </c>
      <c r="E415" s="564" t="s">
        <v>4412</v>
      </c>
      <c r="F415" s="355">
        <v>529</v>
      </c>
      <c r="G415" s="355">
        <v>140.41999999999999</v>
      </c>
    </row>
    <row r="416" spans="1:7" x14ac:dyDescent="0.3">
      <c r="A416" s="355" t="s">
        <v>4449</v>
      </c>
      <c r="B416" s="355" t="s">
        <v>4450</v>
      </c>
      <c r="D416" s="563" t="s">
        <v>4451</v>
      </c>
      <c r="E416" s="564" t="s">
        <v>4435</v>
      </c>
      <c r="F416" s="355">
        <v>529</v>
      </c>
      <c r="G416" s="355">
        <v>140.41999999999999</v>
      </c>
    </row>
    <row r="417" spans="1:7" x14ac:dyDescent="0.3">
      <c r="A417" s="355" t="s">
        <v>4452</v>
      </c>
      <c r="B417" s="355" t="s">
        <v>4453</v>
      </c>
      <c r="D417" s="563" t="s">
        <v>4454</v>
      </c>
      <c r="E417" s="564" t="s">
        <v>4455</v>
      </c>
      <c r="F417" s="355">
        <v>500</v>
      </c>
      <c r="G417" s="355">
        <v>313.31</v>
      </c>
    </row>
    <row r="418" spans="1:7" x14ac:dyDescent="0.3">
      <c r="A418" s="355" t="s">
        <v>4456</v>
      </c>
      <c r="B418" s="355" t="s">
        <v>4457</v>
      </c>
      <c r="D418" s="563" t="s">
        <v>4458</v>
      </c>
      <c r="E418" s="564" t="s">
        <v>4455</v>
      </c>
      <c r="F418" s="355">
        <v>500</v>
      </c>
      <c r="G418" s="355">
        <v>313.47000000000003</v>
      </c>
    </row>
    <row r="419" spans="1:7" x14ac:dyDescent="0.3">
      <c r="A419" s="355" t="s">
        <v>4459</v>
      </c>
      <c r="B419" s="355" t="s">
        <v>4460</v>
      </c>
      <c r="D419" s="563" t="s">
        <v>4461</v>
      </c>
      <c r="E419" s="564" t="s">
        <v>4455</v>
      </c>
      <c r="F419" s="355">
        <v>500</v>
      </c>
      <c r="G419" s="355">
        <v>313.81</v>
      </c>
    </row>
    <row r="420" spans="1:7" x14ac:dyDescent="0.3">
      <c r="A420" s="355" t="s">
        <v>4462</v>
      </c>
      <c r="B420" s="355" t="s">
        <v>4463</v>
      </c>
      <c r="D420" s="563" t="s">
        <v>4464</v>
      </c>
      <c r="E420" s="564" t="s">
        <v>4455</v>
      </c>
      <c r="F420" s="355">
        <v>500</v>
      </c>
      <c r="G420" s="355">
        <v>313.98</v>
      </c>
    </row>
    <row r="421" spans="1:7" x14ac:dyDescent="0.3">
      <c r="A421" s="355" t="s">
        <v>4465</v>
      </c>
      <c r="B421" s="355" t="s">
        <v>4466</v>
      </c>
      <c r="D421" s="563" t="s">
        <v>4467</v>
      </c>
      <c r="E421" s="564" t="s">
        <v>4455</v>
      </c>
      <c r="F421" s="355">
        <v>500</v>
      </c>
      <c r="G421" s="355">
        <v>316.52999999999997</v>
      </c>
    </row>
    <row r="422" spans="1:7" x14ac:dyDescent="0.3">
      <c r="A422" s="355" t="s">
        <v>4468</v>
      </c>
      <c r="B422" s="355" t="s">
        <v>4469</v>
      </c>
      <c r="D422" s="563" t="s">
        <v>4470</v>
      </c>
      <c r="E422" s="564" t="s">
        <v>4455</v>
      </c>
      <c r="F422" s="355">
        <v>500</v>
      </c>
      <c r="G422" s="355">
        <v>316.10000000000002</v>
      </c>
    </row>
    <row r="423" spans="1:7" x14ac:dyDescent="0.3">
      <c r="A423" s="355" t="s">
        <v>4471</v>
      </c>
      <c r="B423" s="355" t="s">
        <v>4472</v>
      </c>
      <c r="D423" s="563" t="s">
        <v>4473</v>
      </c>
      <c r="E423" s="564" t="s">
        <v>4474</v>
      </c>
      <c r="F423" s="355">
        <v>500</v>
      </c>
      <c r="G423" s="355">
        <v>325.42</v>
      </c>
    </row>
    <row r="424" spans="1:7" x14ac:dyDescent="0.3">
      <c r="A424" s="355" t="s">
        <v>4475</v>
      </c>
      <c r="B424" s="355" t="s">
        <v>4476</v>
      </c>
      <c r="D424" s="563" t="s">
        <v>4473</v>
      </c>
      <c r="E424" s="564" t="s">
        <v>4477</v>
      </c>
      <c r="F424" s="355">
        <v>500</v>
      </c>
      <c r="G424" s="355">
        <v>325.68</v>
      </c>
    </row>
    <row r="425" spans="1:7" x14ac:dyDescent="0.3">
      <c r="A425" s="355" t="s">
        <v>4478</v>
      </c>
      <c r="B425" s="355" t="s">
        <v>4479</v>
      </c>
      <c r="D425" s="563" t="s">
        <v>4473</v>
      </c>
      <c r="E425" s="564" t="s">
        <v>4480</v>
      </c>
      <c r="F425" s="355">
        <v>500</v>
      </c>
      <c r="G425" s="355">
        <v>325.93</v>
      </c>
    </row>
    <row r="426" spans="1:7" x14ac:dyDescent="0.3">
      <c r="A426" s="355" t="s">
        <v>4481</v>
      </c>
      <c r="B426" s="355" t="s">
        <v>4482</v>
      </c>
      <c r="D426" s="563" t="s">
        <v>4473</v>
      </c>
      <c r="E426" s="564" t="s">
        <v>4483</v>
      </c>
      <c r="F426" s="355">
        <v>500</v>
      </c>
      <c r="G426" s="355">
        <v>326.52999999999997</v>
      </c>
    </row>
    <row r="427" spans="1:7" x14ac:dyDescent="0.3">
      <c r="A427" s="355" t="s">
        <v>4484</v>
      </c>
      <c r="B427" s="355" t="s">
        <v>4485</v>
      </c>
      <c r="D427" s="563" t="s">
        <v>4473</v>
      </c>
      <c r="E427" s="564" t="s">
        <v>4486</v>
      </c>
      <c r="F427" s="355">
        <v>500</v>
      </c>
      <c r="G427" s="355">
        <v>328.98</v>
      </c>
    </row>
    <row r="428" spans="1:7" x14ac:dyDescent="0.3">
      <c r="A428" s="355" t="s">
        <v>4487</v>
      </c>
      <c r="B428" s="355" t="s">
        <v>4488</v>
      </c>
      <c r="D428" s="563" t="s">
        <v>4473</v>
      </c>
      <c r="E428" s="564" t="s">
        <v>4489</v>
      </c>
      <c r="F428" s="355">
        <v>500</v>
      </c>
      <c r="G428" s="355">
        <v>326.02</v>
      </c>
    </row>
    <row r="429" spans="1:7" x14ac:dyDescent="0.3">
      <c r="A429" s="355" t="s">
        <v>4490</v>
      </c>
      <c r="B429" s="355" t="s">
        <v>4491</v>
      </c>
      <c r="D429" s="563" t="s">
        <v>4300</v>
      </c>
      <c r="E429" s="564" t="s">
        <v>4492</v>
      </c>
      <c r="F429" s="355">
        <v>500</v>
      </c>
      <c r="G429" s="355">
        <v>349.92</v>
      </c>
    </row>
    <row r="430" spans="1:7" x14ac:dyDescent="0.3">
      <c r="A430" s="355" t="s">
        <v>4493</v>
      </c>
      <c r="B430" s="355" t="s">
        <v>4494</v>
      </c>
      <c r="D430" s="563" t="s">
        <v>4300</v>
      </c>
      <c r="E430" s="564" t="s">
        <v>4495</v>
      </c>
      <c r="F430" s="355">
        <v>500</v>
      </c>
      <c r="G430" s="355">
        <v>353.47</v>
      </c>
    </row>
    <row r="431" spans="1:7" x14ac:dyDescent="0.3">
      <c r="A431" s="355" t="s">
        <v>4496</v>
      </c>
      <c r="B431" s="355" t="s">
        <v>4497</v>
      </c>
      <c r="D431" s="563" t="s">
        <v>4300</v>
      </c>
      <c r="E431" s="564" t="s">
        <v>4498</v>
      </c>
      <c r="F431" s="355">
        <v>500</v>
      </c>
      <c r="G431" s="355">
        <v>354.83</v>
      </c>
    </row>
    <row r="432" spans="1:7" x14ac:dyDescent="0.3">
      <c r="A432" s="355" t="s">
        <v>4499</v>
      </c>
      <c r="B432" s="355" t="s">
        <v>4500</v>
      </c>
      <c r="D432" s="563" t="s">
        <v>4300</v>
      </c>
      <c r="E432" s="564" t="s">
        <v>4501</v>
      </c>
      <c r="F432" s="355">
        <v>500</v>
      </c>
      <c r="G432" s="355">
        <v>356.19</v>
      </c>
    </row>
    <row r="433" spans="1:7" x14ac:dyDescent="0.3">
      <c r="A433" s="355" t="s">
        <v>4502</v>
      </c>
      <c r="B433" s="355" t="s">
        <v>4503</v>
      </c>
      <c r="D433" s="563" t="s">
        <v>4300</v>
      </c>
      <c r="E433" s="564" t="s">
        <v>4504</v>
      </c>
      <c r="F433" s="355">
        <v>500</v>
      </c>
      <c r="G433" s="355">
        <v>357.29</v>
      </c>
    </row>
    <row r="434" spans="1:7" x14ac:dyDescent="0.3">
      <c r="A434" s="355" t="s">
        <v>4505</v>
      </c>
      <c r="B434" s="355" t="s">
        <v>4506</v>
      </c>
      <c r="D434" s="563" t="s">
        <v>4507</v>
      </c>
      <c r="E434" s="564" t="s">
        <v>4508</v>
      </c>
      <c r="F434" s="355">
        <v>500</v>
      </c>
      <c r="G434" s="355">
        <v>297.2</v>
      </c>
    </row>
    <row r="435" spans="1:7" x14ac:dyDescent="0.3">
      <c r="A435" s="355" t="s">
        <v>4509</v>
      </c>
      <c r="B435" s="355" t="s">
        <v>4510</v>
      </c>
      <c r="D435" s="563" t="s">
        <v>4507</v>
      </c>
      <c r="E435" s="564" t="s">
        <v>4511</v>
      </c>
      <c r="F435" s="355">
        <v>500</v>
      </c>
      <c r="G435" s="355">
        <v>300.68</v>
      </c>
    </row>
    <row r="436" spans="1:7" x14ac:dyDescent="0.3">
      <c r="A436" s="355" t="s">
        <v>4512</v>
      </c>
      <c r="B436" s="355" t="s">
        <v>4513</v>
      </c>
      <c r="D436" s="563" t="s">
        <v>4507</v>
      </c>
      <c r="E436" s="564" t="s">
        <v>4514</v>
      </c>
      <c r="F436" s="355">
        <v>500</v>
      </c>
      <c r="G436" s="355">
        <v>314.24</v>
      </c>
    </row>
    <row r="437" spans="1:7" x14ac:dyDescent="0.3">
      <c r="A437" s="355" t="s">
        <v>4515</v>
      </c>
      <c r="B437" s="355" t="s">
        <v>4516</v>
      </c>
      <c r="D437" s="563" t="s">
        <v>4507</v>
      </c>
      <c r="E437" s="564" t="s">
        <v>4517</v>
      </c>
      <c r="F437" s="355">
        <v>500</v>
      </c>
      <c r="G437" s="355">
        <v>310.58999999999997</v>
      </c>
    </row>
    <row r="438" spans="1:7" x14ac:dyDescent="0.3">
      <c r="A438" s="355" t="s">
        <v>4518</v>
      </c>
      <c r="B438" s="355" t="s">
        <v>4519</v>
      </c>
      <c r="D438" s="563" t="s">
        <v>4507</v>
      </c>
      <c r="E438" s="564" t="s">
        <v>4520</v>
      </c>
      <c r="F438" s="355">
        <v>500</v>
      </c>
      <c r="G438" s="355">
        <v>357.29</v>
      </c>
    </row>
    <row r="439" spans="1:7" x14ac:dyDescent="0.3">
      <c r="A439" s="355" t="s">
        <v>4521</v>
      </c>
      <c r="B439" s="355" t="s">
        <v>4522</v>
      </c>
      <c r="D439" s="563" t="s">
        <v>4523</v>
      </c>
      <c r="E439" s="564" t="s">
        <v>1268</v>
      </c>
      <c r="F439" s="355">
        <v>490</v>
      </c>
      <c r="G439" s="355">
        <v>104.24</v>
      </c>
    </row>
    <row r="440" spans="1:7" x14ac:dyDescent="0.3">
      <c r="A440" s="355" t="s">
        <v>4524</v>
      </c>
      <c r="B440" s="355" t="s">
        <v>4525</v>
      </c>
      <c r="D440" s="563" t="s">
        <v>4526</v>
      </c>
      <c r="E440" s="564" t="s">
        <v>1268</v>
      </c>
      <c r="F440" s="355">
        <v>490</v>
      </c>
      <c r="G440" s="355">
        <v>104.24</v>
      </c>
    </row>
    <row r="441" spans="1:7" x14ac:dyDescent="0.3">
      <c r="A441" s="355" t="s">
        <v>4527</v>
      </c>
      <c r="B441" s="355" t="s">
        <v>4528</v>
      </c>
      <c r="D441" s="563" t="s">
        <v>4529</v>
      </c>
      <c r="E441" s="564" t="s">
        <v>4530</v>
      </c>
      <c r="F441" s="355">
        <v>490</v>
      </c>
      <c r="G441" s="355">
        <v>94.75</v>
      </c>
    </row>
    <row r="442" spans="1:7" x14ac:dyDescent="0.3">
      <c r="A442" s="355" t="s">
        <v>4531</v>
      </c>
      <c r="B442" s="355" t="s">
        <v>4532</v>
      </c>
      <c r="D442" s="563" t="s">
        <v>4533</v>
      </c>
      <c r="E442" s="564" t="s">
        <v>4534</v>
      </c>
      <c r="F442" s="355">
        <v>490</v>
      </c>
      <c r="G442" s="355">
        <v>94.75</v>
      </c>
    </row>
    <row r="443" spans="1:7" x14ac:dyDescent="0.3">
      <c r="A443" s="355" t="s">
        <v>4535</v>
      </c>
      <c r="B443" s="355" t="s">
        <v>4536</v>
      </c>
      <c r="D443" s="563" t="s">
        <v>4537</v>
      </c>
      <c r="E443" s="564" t="s">
        <v>4538</v>
      </c>
      <c r="F443" s="355">
        <v>490</v>
      </c>
      <c r="G443" s="355">
        <v>94.75</v>
      </c>
    </row>
    <row r="444" spans="1:7" x14ac:dyDescent="0.3">
      <c r="A444" s="355" t="s">
        <v>4539</v>
      </c>
      <c r="B444" s="355" t="s">
        <v>4540</v>
      </c>
      <c r="D444" s="563" t="s">
        <v>4541</v>
      </c>
      <c r="E444" s="564" t="s">
        <v>4542</v>
      </c>
      <c r="F444" s="355">
        <v>490</v>
      </c>
      <c r="G444" s="355">
        <v>91.53</v>
      </c>
    </row>
    <row r="445" spans="1:7" x14ac:dyDescent="0.3">
      <c r="A445" s="355" t="s">
        <v>4543</v>
      </c>
      <c r="B445" s="355" t="s">
        <v>4544</v>
      </c>
      <c r="D445" s="563" t="s">
        <v>4545</v>
      </c>
      <c r="E445" s="564" t="s">
        <v>4530</v>
      </c>
      <c r="F445" s="355">
        <v>490</v>
      </c>
      <c r="G445" s="355">
        <v>94.75</v>
      </c>
    </row>
    <row r="446" spans="1:7" x14ac:dyDescent="0.3">
      <c r="A446" s="355" t="s">
        <v>4546</v>
      </c>
      <c r="B446" s="355" t="s">
        <v>4547</v>
      </c>
      <c r="D446" s="563" t="s">
        <v>4548</v>
      </c>
      <c r="E446" s="564" t="s">
        <v>4549</v>
      </c>
      <c r="F446" s="355">
        <v>490</v>
      </c>
      <c r="G446" s="355">
        <v>93.9</v>
      </c>
    </row>
    <row r="447" spans="1:7" x14ac:dyDescent="0.3">
      <c r="A447" s="355" t="s">
        <v>4550</v>
      </c>
      <c r="B447" s="355" t="s">
        <v>4551</v>
      </c>
      <c r="D447" s="563" t="s">
        <v>4537</v>
      </c>
      <c r="E447" s="564" t="s">
        <v>4538</v>
      </c>
      <c r="F447" s="355">
        <v>490</v>
      </c>
      <c r="G447" s="355">
        <v>93.9</v>
      </c>
    </row>
    <row r="448" spans="1:7" x14ac:dyDescent="0.3">
      <c r="A448" s="355" t="s">
        <v>4552</v>
      </c>
      <c r="B448" s="355" t="s">
        <v>4553</v>
      </c>
      <c r="D448" s="563" t="s">
        <v>4554</v>
      </c>
      <c r="E448" s="564" t="s">
        <v>4555</v>
      </c>
      <c r="F448" s="355">
        <v>490</v>
      </c>
      <c r="G448" s="355">
        <v>114.49</v>
      </c>
    </row>
    <row r="449" spans="1:7" x14ac:dyDescent="0.3">
      <c r="A449" s="355" t="s">
        <v>4556</v>
      </c>
      <c r="B449" s="355" t="s">
        <v>4557</v>
      </c>
      <c r="D449" s="563" t="s">
        <v>4558</v>
      </c>
      <c r="E449" s="564" t="s">
        <v>1268</v>
      </c>
      <c r="F449" s="355">
        <v>440</v>
      </c>
      <c r="G449" s="355">
        <v>63.14</v>
      </c>
    </row>
    <row r="450" spans="1:7" x14ac:dyDescent="0.3">
      <c r="A450" s="355" t="s">
        <v>4559</v>
      </c>
      <c r="B450" s="355" t="s">
        <v>4560</v>
      </c>
      <c r="D450" s="563" t="s">
        <v>4561</v>
      </c>
      <c r="E450" s="564" t="s">
        <v>4562</v>
      </c>
      <c r="F450" s="355">
        <v>440</v>
      </c>
      <c r="G450" s="355">
        <v>63.14</v>
      </c>
    </row>
    <row r="451" spans="1:7" x14ac:dyDescent="0.3">
      <c r="A451" s="355" t="s">
        <v>4563</v>
      </c>
      <c r="B451" s="355" t="s">
        <v>4564</v>
      </c>
      <c r="D451" s="563" t="s">
        <v>4565</v>
      </c>
      <c r="E451" s="564" t="s">
        <v>4566</v>
      </c>
      <c r="F451" s="355">
        <v>440</v>
      </c>
      <c r="G451" s="355">
        <v>60.93</v>
      </c>
    </row>
    <row r="452" spans="1:7" x14ac:dyDescent="0.3">
      <c r="A452" s="355" t="s">
        <v>4567</v>
      </c>
      <c r="B452" s="355" t="s">
        <v>4568</v>
      </c>
      <c r="D452" s="563" t="s">
        <v>4569</v>
      </c>
      <c r="E452" s="564" t="s">
        <v>4534</v>
      </c>
      <c r="F452" s="355">
        <v>440</v>
      </c>
      <c r="G452" s="355">
        <v>62.37</v>
      </c>
    </row>
    <row r="453" spans="1:7" x14ac:dyDescent="0.3">
      <c r="A453" s="355" t="s">
        <v>2892</v>
      </c>
      <c r="B453" s="355" t="s">
        <v>4570</v>
      </c>
      <c r="D453" s="563" t="s">
        <v>4571</v>
      </c>
      <c r="E453" s="564" t="s">
        <v>4572</v>
      </c>
      <c r="F453" s="355">
        <v>440</v>
      </c>
      <c r="G453" s="355">
        <v>62.37</v>
      </c>
    </row>
    <row r="454" spans="1:7" x14ac:dyDescent="0.3">
      <c r="A454" s="355" t="s">
        <v>4573</v>
      </c>
      <c r="B454" s="355" t="s">
        <v>4574</v>
      </c>
      <c r="D454" s="563" t="s">
        <v>4575</v>
      </c>
      <c r="E454" s="564" t="s">
        <v>4534</v>
      </c>
      <c r="F454" s="355">
        <v>440</v>
      </c>
      <c r="G454" s="355">
        <v>62.37</v>
      </c>
    </row>
    <row r="455" spans="1:7" x14ac:dyDescent="0.3">
      <c r="A455" s="355" t="s">
        <v>4576</v>
      </c>
      <c r="B455" s="355" t="s">
        <v>4577</v>
      </c>
      <c r="D455" s="563" t="s">
        <v>4578</v>
      </c>
      <c r="E455" s="564" t="s">
        <v>4572</v>
      </c>
      <c r="F455" s="355">
        <v>440</v>
      </c>
      <c r="G455" s="355">
        <v>62.37</v>
      </c>
    </row>
    <row r="456" spans="1:7" x14ac:dyDescent="0.3">
      <c r="A456" s="355" t="s">
        <v>4579</v>
      </c>
      <c r="B456" s="355" t="s">
        <v>4580</v>
      </c>
      <c r="D456" s="563" t="s">
        <v>4581</v>
      </c>
      <c r="E456" s="564" t="s">
        <v>4534</v>
      </c>
      <c r="F456" s="355">
        <v>440</v>
      </c>
      <c r="G456" s="355">
        <v>62.37</v>
      </c>
    </row>
    <row r="457" spans="1:7" x14ac:dyDescent="0.3">
      <c r="A457" s="355" t="s">
        <v>4582</v>
      </c>
      <c r="B457" s="355" t="s">
        <v>4583</v>
      </c>
      <c r="D457" s="563" t="s">
        <v>4584</v>
      </c>
      <c r="E457" s="564" t="s">
        <v>4585</v>
      </c>
      <c r="F457" s="355">
        <v>440</v>
      </c>
      <c r="G457" s="355">
        <v>31.27</v>
      </c>
    </row>
    <row r="458" spans="1:7" x14ac:dyDescent="0.3">
      <c r="A458" s="355" t="s">
        <v>4586</v>
      </c>
      <c r="B458" s="355" t="s">
        <v>4587</v>
      </c>
      <c r="D458" s="563" t="s">
        <v>4588</v>
      </c>
      <c r="E458" s="564" t="s">
        <v>4589</v>
      </c>
      <c r="F458" s="355">
        <v>440</v>
      </c>
      <c r="G458" s="355">
        <v>28.39</v>
      </c>
    </row>
    <row r="459" spans="1:7" x14ac:dyDescent="0.3">
      <c r="A459" s="355" t="s">
        <v>4590</v>
      </c>
      <c r="B459" s="355" t="s">
        <v>4591</v>
      </c>
      <c r="D459" s="563" t="s">
        <v>4588</v>
      </c>
      <c r="E459" s="564" t="s">
        <v>4589</v>
      </c>
      <c r="F459" s="355">
        <v>440</v>
      </c>
      <c r="G459" s="355">
        <v>28.39</v>
      </c>
    </row>
    <row r="460" spans="1:7" x14ac:dyDescent="0.3">
      <c r="A460" s="355" t="s">
        <v>4592</v>
      </c>
      <c r="B460" s="355" t="s">
        <v>4593</v>
      </c>
      <c r="D460" s="563" t="s">
        <v>4588</v>
      </c>
      <c r="E460" s="564" t="s">
        <v>4589</v>
      </c>
      <c r="F460" s="355">
        <v>440</v>
      </c>
      <c r="G460" s="355">
        <v>56.78</v>
      </c>
    </row>
    <row r="461" spans="1:7" x14ac:dyDescent="0.3">
      <c r="A461" s="355" t="s">
        <v>4594</v>
      </c>
      <c r="B461" s="355" t="s">
        <v>4595</v>
      </c>
      <c r="D461" s="563" t="s">
        <v>4596</v>
      </c>
      <c r="E461" s="564" t="s">
        <v>4589</v>
      </c>
      <c r="F461" s="355">
        <v>440</v>
      </c>
      <c r="G461" s="355">
        <v>56.78</v>
      </c>
    </row>
    <row r="462" spans="1:7" x14ac:dyDescent="0.3">
      <c r="A462" s="355" t="s">
        <v>4597</v>
      </c>
      <c r="B462" s="355" t="s">
        <v>4598</v>
      </c>
      <c r="D462" s="563" t="s">
        <v>4599</v>
      </c>
      <c r="E462" s="564" t="s">
        <v>4600</v>
      </c>
      <c r="F462" s="355">
        <v>440</v>
      </c>
      <c r="G462" s="355">
        <v>56.78</v>
      </c>
    </row>
    <row r="463" spans="1:7" x14ac:dyDescent="0.3">
      <c r="A463" s="355" t="s">
        <v>4601</v>
      </c>
      <c r="B463" s="355" t="s">
        <v>4602</v>
      </c>
      <c r="D463" s="563" t="s">
        <v>4603</v>
      </c>
      <c r="E463" s="564" t="s">
        <v>4604</v>
      </c>
      <c r="F463" s="355">
        <v>440</v>
      </c>
      <c r="G463" s="355">
        <v>56.78</v>
      </c>
    </row>
    <row r="464" spans="1:7" x14ac:dyDescent="0.3">
      <c r="A464" s="355" t="s">
        <v>4605</v>
      </c>
      <c r="B464" s="355" t="s">
        <v>4606</v>
      </c>
      <c r="D464" s="563" t="s">
        <v>4607</v>
      </c>
      <c r="E464" s="564" t="s">
        <v>4600</v>
      </c>
      <c r="F464" s="355">
        <v>440</v>
      </c>
      <c r="G464" s="355">
        <v>56.78</v>
      </c>
    </row>
    <row r="465" spans="1:7" x14ac:dyDescent="0.3">
      <c r="A465" s="355" t="s">
        <v>4608</v>
      </c>
      <c r="B465" s="355" t="s">
        <v>4609</v>
      </c>
      <c r="D465" s="563" t="s">
        <v>4610</v>
      </c>
      <c r="E465" s="564" t="s">
        <v>4589</v>
      </c>
      <c r="F465" s="355">
        <v>440</v>
      </c>
      <c r="G465" s="355">
        <v>56.78</v>
      </c>
    </row>
    <row r="466" spans="1:7" x14ac:dyDescent="0.3">
      <c r="A466" s="355" t="s">
        <v>4611</v>
      </c>
      <c r="B466" s="355" t="s">
        <v>4612</v>
      </c>
      <c r="D466" s="563" t="s">
        <v>4613</v>
      </c>
      <c r="E466" s="564" t="s">
        <v>4614</v>
      </c>
      <c r="F466" s="355">
        <v>440</v>
      </c>
      <c r="G466" s="355">
        <v>21.86</v>
      </c>
    </row>
    <row r="467" spans="1:7" x14ac:dyDescent="0.3">
      <c r="A467" s="355" t="s">
        <v>4615</v>
      </c>
      <c r="B467" s="355" t="s">
        <v>4616</v>
      </c>
      <c r="D467" s="563" t="s">
        <v>4617</v>
      </c>
      <c r="E467" s="564" t="s">
        <v>4589</v>
      </c>
      <c r="F467" s="355">
        <v>440</v>
      </c>
      <c r="G467" s="355">
        <v>56.78</v>
      </c>
    </row>
    <row r="468" spans="1:7" x14ac:dyDescent="0.3">
      <c r="A468" s="355" t="s">
        <v>4618</v>
      </c>
      <c r="B468" s="355" t="s">
        <v>4619</v>
      </c>
      <c r="D468" s="563" t="s">
        <v>4620</v>
      </c>
      <c r="E468" s="564" t="s">
        <v>4621</v>
      </c>
      <c r="F468" s="355">
        <v>440</v>
      </c>
      <c r="G468" s="355">
        <v>68.14</v>
      </c>
    </row>
    <row r="469" spans="1:7" x14ac:dyDescent="0.3">
      <c r="A469" s="355" t="s">
        <v>4622</v>
      </c>
      <c r="B469" s="355" t="s">
        <v>4623</v>
      </c>
      <c r="D469" s="563" t="s">
        <v>4624</v>
      </c>
      <c r="E469" s="564" t="s">
        <v>4625</v>
      </c>
      <c r="F469" s="355">
        <v>440</v>
      </c>
      <c r="G469" s="355">
        <v>56.78</v>
      </c>
    </row>
    <row r="470" spans="1:7" x14ac:dyDescent="0.3">
      <c r="A470" s="355" t="s">
        <v>4626</v>
      </c>
      <c r="B470" s="355" t="s">
        <v>4627</v>
      </c>
      <c r="D470" s="563" t="s">
        <v>4628</v>
      </c>
      <c r="E470" s="564" t="s">
        <v>4629</v>
      </c>
      <c r="F470" s="355">
        <v>440</v>
      </c>
      <c r="G470" s="355">
        <v>51.53</v>
      </c>
    </row>
    <row r="471" spans="1:7" x14ac:dyDescent="0.3">
      <c r="A471" s="355" t="s">
        <v>4630</v>
      </c>
      <c r="B471" s="355" t="s">
        <v>4631</v>
      </c>
      <c r="D471" s="563" t="s">
        <v>4628</v>
      </c>
      <c r="E471" s="564" t="s">
        <v>4632</v>
      </c>
      <c r="F471" s="355">
        <v>440</v>
      </c>
      <c r="G471" s="355">
        <v>51.53</v>
      </c>
    </row>
    <row r="472" spans="1:7" x14ac:dyDescent="0.3">
      <c r="A472" s="355" t="s">
        <v>4633</v>
      </c>
      <c r="B472" s="355" t="s">
        <v>4634</v>
      </c>
      <c r="D472" s="563" t="s">
        <v>4397</v>
      </c>
      <c r="E472" s="564" t="s">
        <v>4398</v>
      </c>
      <c r="F472" s="355">
        <v>440</v>
      </c>
      <c r="G472" s="355">
        <v>136.86000000000001</v>
      </c>
    </row>
    <row r="473" spans="1:7" x14ac:dyDescent="0.3">
      <c r="A473" s="355" t="s">
        <v>2540</v>
      </c>
      <c r="B473" s="355" t="s">
        <v>4635</v>
      </c>
      <c r="D473" s="563" t="s">
        <v>4636</v>
      </c>
      <c r="E473" s="564" t="s">
        <v>4637</v>
      </c>
      <c r="F473" s="355">
        <v>440</v>
      </c>
      <c r="G473" s="355">
        <v>86.1</v>
      </c>
    </row>
    <row r="474" spans="1:7" x14ac:dyDescent="0.3">
      <c r="A474" s="355" t="s">
        <v>2544</v>
      </c>
      <c r="B474" s="355" t="s">
        <v>4638</v>
      </c>
      <c r="D474" s="563" t="s">
        <v>4639</v>
      </c>
      <c r="E474" s="564" t="s">
        <v>4572</v>
      </c>
      <c r="F474" s="355">
        <v>440</v>
      </c>
      <c r="G474" s="355">
        <v>87.71</v>
      </c>
    </row>
    <row r="475" spans="1:7" x14ac:dyDescent="0.3">
      <c r="A475" s="355" t="s">
        <v>4640</v>
      </c>
      <c r="B475" s="355" t="s">
        <v>4641</v>
      </c>
      <c r="D475" s="563" t="s">
        <v>4642</v>
      </c>
      <c r="E475" s="564" t="s">
        <v>4643</v>
      </c>
      <c r="F475" s="355">
        <v>420</v>
      </c>
      <c r="G475" s="355">
        <v>53.14</v>
      </c>
    </row>
    <row r="476" spans="1:7" x14ac:dyDescent="0.3">
      <c r="A476" s="355" t="s">
        <v>4644</v>
      </c>
      <c r="B476" s="355" t="s">
        <v>4645</v>
      </c>
      <c r="D476" s="563" t="s">
        <v>4646</v>
      </c>
      <c r="E476" s="564" t="s">
        <v>4647</v>
      </c>
      <c r="F476" s="355">
        <v>403</v>
      </c>
      <c r="G476" s="355">
        <v>64.66</v>
      </c>
    </row>
    <row r="477" spans="1:7" x14ac:dyDescent="0.3">
      <c r="A477" s="355" t="s">
        <v>4648</v>
      </c>
      <c r="B477" s="355" t="s">
        <v>4649</v>
      </c>
      <c r="D477" s="563" t="s">
        <v>4650</v>
      </c>
      <c r="E477" s="564" t="s">
        <v>4647</v>
      </c>
      <c r="F477" s="355">
        <v>403</v>
      </c>
      <c r="G477" s="355">
        <v>64.66</v>
      </c>
    </row>
    <row r="478" spans="1:7" x14ac:dyDescent="0.3">
      <c r="A478" s="355" t="s">
        <v>4651</v>
      </c>
      <c r="B478" s="355" t="s">
        <v>4652</v>
      </c>
      <c r="D478" s="563" t="s">
        <v>4653</v>
      </c>
      <c r="E478" s="564" t="s">
        <v>4647</v>
      </c>
      <c r="F478" s="355">
        <v>403</v>
      </c>
      <c r="G478" s="355">
        <v>64.66</v>
      </c>
    </row>
    <row r="479" spans="1:7" x14ac:dyDescent="0.3">
      <c r="A479" s="355" t="s">
        <v>4654</v>
      </c>
      <c r="B479" s="355" t="s">
        <v>4655</v>
      </c>
      <c r="D479" s="563" t="s">
        <v>4656</v>
      </c>
      <c r="E479" s="564" t="s">
        <v>1268</v>
      </c>
      <c r="F479" s="355">
        <v>403</v>
      </c>
      <c r="G479" s="355">
        <v>64.66</v>
      </c>
    </row>
    <row r="480" spans="1:7" x14ac:dyDescent="0.3">
      <c r="A480" s="355" t="s">
        <v>4657</v>
      </c>
      <c r="B480" s="355" t="s">
        <v>4658</v>
      </c>
      <c r="D480" s="563" t="s">
        <v>4659</v>
      </c>
      <c r="E480" s="564" t="s">
        <v>1268</v>
      </c>
      <c r="F480" s="355">
        <v>403</v>
      </c>
      <c r="G480" s="355">
        <v>64.66</v>
      </c>
    </row>
    <row r="481" spans="1:7" x14ac:dyDescent="0.3">
      <c r="A481" s="355" t="s">
        <v>4660</v>
      </c>
      <c r="B481" s="355" t="s">
        <v>4661</v>
      </c>
      <c r="D481" s="563" t="s">
        <v>4662</v>
      </c>
      <c r="E481" s="564" t="s">
        <v>1268</v>
      </c>
      <c r="F481" s="355">
        <v>403</v>
      </c>
      <c r="G481" s="355">
        <v>64.66</v>
      </c>
    </row>
    <row r="482" spans="1:7" x14ac:dyDescent="0.3">
      <c r="A482" s="355" t="s">
        <v>4663</v>
      </c>
      <c r="B482" s="355" t="s">
        <v>4664</v>
      </c>
      <c r="D482" s="563" t="s">
        <v>4665</v>
      </c>
      <c r="E482" s="564" t="s">
        <v>1268</v>
      </c>
      <c r="F482" s="355">
        <v>395</v>
      </c>
      <c r="G482" s="355">
        <v>66.02</v>
      </c>
    </row>
    <row r="483" spans="1:7" x14ac:dyDescent="0.3">
      <c r="A483" s="355" t="s">
        <v>4666</v>
      </c>
      <c r="B483" s="355" t="s">
        <v>4667</v>
      </c>
      <c r="D483" s="563" t="s">
        <v>4668</v>
      </c>
      <c r="E483" s="564" t="s">
        <v>1268</v>
      </c>
      <c r="F483" s="355">
        <v>395</v>
      </c>
      <c r="G483" s="355">
        <v>69.150000000000006</v>
      </c>
    </row>
    <row r="484" spans="1:7" x14ac:dyDescent="0.3">
      <c r="A484" s="355" t="s">
        <v>4669</v>
      </c>
      <c r="B484" s="355" t="s">
        <v>4670</v>
      </c>
      <c r="D484" s="563" t="s">
        <v>4671</v>
      </c>
      <c r="E484" s="564" t="s">
        <v>4672</v>
      </c>
      <c r="F484" s="355">
        <v>390</v>
      </c>
      <c r="G484" s="355">
        <v>149.41</v>
      </c>
    </row>
    <row r="485" spans="1:7" x14ac:dyDescent="0.3">
      <c r="A485" s="355" t="s">
        <v>4673</v>
      </c>
      <c r="B485" s="355" t="s">
        <v>4674</v>
      </c>
      <c r="D485" s="563" t="s">
        <v>4675</v>
      </c>
      <c r="E485" s="564" t="s">
        <v>4672</v>
      </c>
      <c r="F485" s="355">
        <v>390</v>
      </c>
      <c r="G485" s="355">
        <v>153.31</v>
      </c>
    </row>
    <row r="486" spans="1:7" x14ac:dyDescent="0.3">
      <c r="A486" s="355" t="s">
        <v>4676</v>
      </c>
      <c r="B486" s="355" t="s">
        <v>4677</v>
      </c>
      <c r="D486" s="563" t="s">
        <v>4678</v>
      </c>
      <c r="E486" s="564" t="s">
        <v>4672</v>
      </c>
      <c r="F486" s="355">
        <v>390</v>
      </c>
      <c r="G486" s="355">
        <v>153.31</v>
      </c>
    </row>
    <row r="487" spans="1:7" x14ac:dyDescent="0.3">
      <c r="A487" s="355" t="s">
        <v>4679</v>
      </c>
      <c r="B487" s="355" t="s">
        <v>4680</v>
      </c>
      <c r="D487" s="563" t="s">
        <v>4681</v>
      </c>
      <c r="E487" s="564" t="s">
        <v>4672</v>
      </c>
      <c r="F487" s="355">
        <v>390</v>
      </c>
      <c r="G487" s="355">
        <v>153.31</v>
      </c>
    </row>
    <row r="488" spans="1:7" x14ac:dyDescent="0.3">
      <c r="A488" s="355" t="s">
        <v>4682</v>
      </c>
      <c r="B488" s="355" t="s">
        <v>4683</v>
      </c>
      <c r="D488" s="563" t="s">
        <v>4684</v>
      </c>
      <c r="E488" s="564" t="s">
        <v>4672</v>
      </c>
      <c r="F488" s="355">
        <v>390</v>
      </c>
      <c r="G488" s="355">
        <v>153.31</v>
      </c>
    </row>
    <row r="489" spans="1:7" x14ac:dyDescent="0.3">
      <c r="A489" s="355" t="s">
        <v>4685</v>
      </c>
      <c r="B489" s="355" t="s">
        <v>4279</v>
      </c>
      <c r="D489" s="563" t="s">
        <v>4280</v>
      </c>
      <c r="E489" s="564" t="s">
        <v>4281</v>
      </c>
      <c r="F489" s="355">
        <v>583</v>
      </c>
      <c r="G489" s="355">
        <v>118.56</v>
      </c>
    </row>
    <row r="490" spans="1:7" x14ac:dyDescent="0.3">
      <c r="A490" s="355" t="s">
        <v>4686</v>
      </c>
      <c r="B490" s="355" t="s">
        <v>4687</v>
      </c>
      <c r="D490" s="563" t="s">
        <v>4688</v>
      </c>
      <c r="E490" s="564" t="s">
        <v>1268</v>
      </c>
      <c r="F490" s="355">
        <v>365</v>
      </c>
      <c r="G490" s="355">
        <v>50.76</v>
      </c>
    </row>
    <row r="491" spans="1:7" x14ac:dyDescent="0.3">
      <c r="A491" s="355" t="s">
        <v>4689</v>
      </c>
      <c r="B491" s="355" t="s">
        <v>4690</v>
      </c>
      <c r="D491" s="563" t="s">
        <v>4691</v>
      </c>
      <c r="E491" s="564" t="s">
        <v>4692</v>
      </c>
      <c r="F491" s="355">
        <v>345</v>
      </c>
      <c r="G491" s="355">
        <v>112.12</v>
      </c>
    </row>
    <row r="492" spans="1:7" x14ac:dyDescent="0.3">
      <c r="A492" s="355" t="s">
        <v>4693</v>
      </c>
      <c r="B492" s="355" t="s">
        <v>4694</v>
      </c>
      <c r="D492" s="563" t="s">
        <v>4695</v>
      </c>
      <c r="E492" s="564" t="s">
        <v>4692</v>
      </c>
      <c r="F492" s="355">
        <v>345</v>
      </c>
      <c r="G492" s="355">
        <v>115</v>
      </c>
    </row>
    <row r="493" spans="1:7" x14ac:dyDescent="0.3">
      <c r="A493" s="355" t="s">
        <v>4696</v>
      </c>
      <c r="B493" s="355" t="s">
        <v>4697</v>
      </c>
      <c r="D493" s="563" t="s">
        <v>4698</v>
      </c>
      <c r="E493" s="564" t="s">
        <v>4692</v>
      </c>
      <c r="F493" s="355">
        <v>345</v>
      </c>
      <c r="G493" s="355">
        <v>115</v>
      </c>
    </row>
    <row r="494" spans="1:7" x14ac:dyDescent="0.3">
      <c r="A494" s="355" t="s">
        <v>4699</v>
      </c>
      <c r="B494" s="355" t="s">
        <v>4700</v>
      </c>
      <c r="D494" s="563" t="s">
        <v>4701</v>
      </c>
      <c r="E494" s="564" t="s">
        <v>4692</v>
      </c>
      <c r="F494" s="355">
        <v>345</v>
      </c>
      <c r="G494" s="355">
        <v>115</v>
      </c>
    </row>
    <row r="495" spans="1:7" x14ac:dyDescent="0.3">
      <c r="A495" s="355" t="s">
        <v>4702</v>
      </c>
      <c r="B495" s="355" t="s">
        <v>4703</v>
      </c>
      <c r="D495" s="563" t="s">
        <v>4704</v>
      </c>
      <c r="E495" s="564" t="s">
        <v>4692</v>
      </c>
      <c r="F495" s="355">
        <v>345</v>
      </c>
      <c r="G495" s="355">
        <v>115</v>
      </c>
    </row>
    <row r="496" spans="1:7" x14ac:dyDescent="0.3">
      <c r="A496" s="355" t="s">
        <v>4705</v>
      </c>
      <c r="B496" s="355" t="s">
        <v>4706</v>
      </c>
      <c r="D496" s="563" t="s">
        <v>4707</v>
      </c>
      <c r="E496" s="564" t="s">
        <v>4692</v>
      </c>
      <c r="F496" s="355">
        <v>345</v>
      </c>
      <c r="G496" s="355">
        <v>115</v>
      </c>
    </row>
    <row r="497" spans="1:7" x14ac:dyDescent="0.3">
      <c r="A497" s="355" t="s">
        <v>4708</v>
      </c>
      <c r="B497" s="355" t="s">
        <v>4709</v>
      </c>
      <c r="D497" s="563" t="s">
        <v>4710</v>
      </c>
      <c r="E497" s="564" t="s">
        <v>4692</v>
      </c>
      <c r="F497" s="355">
        <v>345</v>
      </c>
      <c r="G497" s="355">
        <v>115</v>
      </c>
    </row>
    <row r="498" spans="1:7" x14ac:dyDescent="0.3">
      <c r="A498" s="355" t="s">
        <v>4711</v>
      </c>
      <c r="B498" s="355" t="s">
        <v>4712</v>
      </c>
      <c r="D498" s="563" t="s">
        <v>4713</v>
      </c>
      <c r="E498" s="564" t="s">
        <v>4692</v>
      </c>
      <c r="F498" s="355">
        <v>345</v>
      </c>
      <c r="G498" s="355">
        <v>115</v>
      </c>
    </row>
    <row r="499" spans="1:7" x14ac:dyDescent="0.3">
      <c r="A499" s="355" t="s">
        <v>4714</v>
      </c>
      <c r="B499" s="355" t="s">
        <v>4715</v>
      </c>
      <c r="D499" s="563" t="s">
        <v>4716</v>
      </c>
      <c r="E499" s="564" t="s">
        <v>4692</v>
      </c>
      <c r="F499" s="355">
        <v>345</v>
      </c>
      <c r="G499" s="355">
        <v>115</v>
      </c>
    </row>
    <row r="500" spans="1:7" x14ac:dyDescent="0.3">
      <c r="A500" s="355" t="s">
        <v>4717</v>
      </c>
      <c r="B500" s="355" t="s">
        <v>4718</v>
      </c>
      <c r="D500" s="563" t="s">
        <v>4719</v>
      </c>
      <c r="E500" s="564" t="s">
        <v>4692</v>
      </c>
      <c r="F500" s="355">
        <v>345</v>
      </c>
      <c r="G500" s="355">
        <v>115</v>
      </c>
    </row>
    <row r="501" spans="1:7" x14ac:dyDescent="0.3">
      <c r="A501" s="355" t="s">
        <v>4720</v>
      </c>
      <c r="B501" s="355" t="s">
        <v>4721</v>
      </c>
      <c r="D501" s="563" t="s">
        <v>4722</v>
      </c>
      <c r="E501" s="564" t="s">
        <v>4692</v>
      </c>
      <c r="F501" s="355">
        <v>345</v>
      </c>
      <c r="G501" s="355">
        <v>115</v>
      </c>
    </row>
    <row r="502" spans="1:7" x14ac:dyDescent="0.3">
      <c r="A502" s="355" t="s">
        <v>2995</v>
      </c>
      <c r="B502" s="355" t="s">
        <v>4723</v>
      </c>
      <c r="D502" s="563" t="s">
        <v>2996</v>
      </c>
      <c r="E502" s="564" t="s">
        <v>4692</v>
      </c>
      <c r="F502" s="355">
        <v>345</v>
      </c>
      <c r="G502" s="355">
        <v>115</v>
      </c>
    </row>
    <row r="503" spans="1:7" x14ac:dyDescent="0.3">
      <c r="A503" s="355" t="s">
        <v>2997</v>
      </c>
      <c r="B503" s="355" t="s">
        <v>4724</v>
      </c>
      <c r="D503" s="563" t="s">
        <v>2998</v>
      </c>
      <c r="E503" s="564" t="s">
        <v>4692</v>
      </c>
      <c r="F503" s="355">
        <v>345</v>
      </c>
      <c r="G503" s="355">
        <v>115</v>
      </c>
    </row>
    <row r="504" spans="1:7" x14ac:dyDescent="0.3">
      <c r="A504" s="355" t="s">
        <v>2885</v>
      </c>
      <c r="B504" s="355" t="s">
        <v>4725</v>
      </c>
      <c r="D504" s="563" t="s">
        <v>2886</v>
      </c>
      <c r="E504" s="564" t="s">
        <v>4692</v>
      </c>
      <c r="F504" s="355">
        <v>345</v>
      </c>
      <c r="G504" s="355">
        <v>115</v>
      </c>
    </row>
    <row r="505" spans="1:7" x14ac:dyDescent="0.3">
      <c r="A505" s="355" t="s">
        <v>2999</v>
      </c>
      <c r="B505" s="355" t="s">
        <v>4726</v>
      </c>
      <c r="D505" s="563" t="s">
        <v>3000</v>
      </c>
      <c r="E505" s="564" t="s">
        <v>4692</v>
      </c>
      <c r="F505" s="355">
        <v>345</v>
      </c>
      <c r="G505" s="355">
        <v>112.12</v>
      </c>
    </row>
    <row r="506" spans="1:7" x14ac:dyDescent="0.3">
      <c r="A506" s="355" t="s">
        <v>3001</v>
      </c>
      <c r="B506" s="355" t="s">
        <v>4727</v>
      </c>
      <c r="D506" s="563" t="s">
        <v>3002</v>
      </c>
      <c r="E506" s="564" t="s">
        <v>4692</v>
      </c>
      <c r="F506" s="355">
        <v>345</v>
      </c>
      <c r="G506" s="355">
        <v>112.12</v>
      </c>
    </row>
    <row r="507" spans="1:7" x14ac:dyDescent="0.3">
      <c r="A507" s="355" t="s">
        <v>4728</v>
      </c>
      <c r="B507" s="355" t="s">
        <v>4729</v>
      </c>
      <c r="D507" s="563" t="s">
        <v>4350</v>
      </c>
      <c r="E507" s="564" t="s">
        <v>4730</v>
      </c>
      <c r="F507" s="355">
        <v>345</v>
      </c>
      <c r="G507" s="355">
        <v>71.36</v>
      </c>
    </row>
    <row r="508" spans="1:7" x14ac:dyDescent="0.3">
      <c r="A508" s="355" t="s">
        <v>4731</v>
      </c>
      <c r="B508" s="355" t="s">
        <v>4732</v>
      </c>
      <c r="D508" s="563" t="s">
        <v>4350</v>
      </c>
      <c r="E508" s="564" t="s">
        <v>4733</v>
      </c>
      <c r="F508" s="355">
        <v>345</v>
      </c>
      <c r="G508" s="355">
        <v>71.36</v>
      </c>
    </row>
    <row r="509" spans="1:7" x14ac:dyDescent="0.3">
      <c r="A509" s="355" t="s">
        <v>4734</v>
      </c>
      <c r="B509" s="355" t="s">
        <v>4735</v>
      </c>
      <c r="D509" s="563" t="s">
        <v>4736</v>
      </c>
      <c r="E509" s="564" t="s">
        <v>1268</v>
      </c>
      <c r="F509" s="355">
        <v>325</v>
      </c>
      <c r="G509" s="355">
        <v>51.27</v>
      </c>
    </row>
    <row r="510" spans="1:7" x14ac:dyDescent="0.3">
      <c r="A510" s="355" t="s">
        <v>4737</v>
      </c>
      <c r="B510" s="355" t="s">
        <v>4738</v>
      </c>
      <c r="D510" s="563" t="s">
        <v>4739</v>
      </c>
      <c r="E510" s="564" t="s">
        <v>1268</v>
      </c>
      <c r="F510" s="355">
        <v>325</v>
      </c>
      <c r="G510" s="355">
        <v>51.27</v>
      </c>
    </row>
    <row r="511" spans="1:7" x14ac:dyDescent="0.3">
      <c r="A511" s="355" t="s">
        <v>4740</v>
      </c>
      <c r="B511" s="355" t="s">
        <v>4741</v>
      </c>
      <c r="D511" s="563" t="s">
        <v>4742</v>
      </c>
      <c r="E511" s="564" t="s">
        <v>1268</v>
      </c>
      <c r="F511" s="355">
        <v>325</v>
      </c>
      <c r="G511" s="355">
        <v>51.27</v>
      </c>
    </row>
    <row r="512" spans="1:7" x14ac:dyDescent="0.3">
      <c r="A512" s="355" t="s">
        <v>4743</v>
      </c>
      <c r="B512" s="355" t="s">
        <v>4744</v>
      </c>
      <c r="D512" s="563" t="s">
        <v>4745</v>
      </c>
      <c r="E512" s="564" t="s">
        <v>1268</v>
      </c>
      <c r="F512" s="355">
        <v>325</v>
      </c>
      <c r="G512" s="355">
        <v>51.27</v>
      </c>
    </row>
    <row r="513" spans="1:7" x14ac:dyDescent="0.3">
      <c r="A513" s="355" t="s">
        <v>4746</v>
      </c>
      <c r="B513" s="355" t="s">
        <v>4747</v>
      </c>
      <c r="D513" s="563" t="s">
        <v>4748</v>
      </c>
      <c r="E513" s="564" t="s">
        <v>1268</v>
      </c>
      <c r="F513" s="355">
        <v>325</v>
      </c>
      <c r="G513" s="355">
        <v>51.27</v>
      </c>
    </row>
    <row r="514" spans="1:7" x14ac:dyDescent="0.3">
      <c r="A514" s="355" t="s">
        <v>4749</v>
      </c>
      <c r="B514" s="355" t="s">
        <v>4750</v>
      </c>
      <c r="D514" s="563" t="s">
        <v>4751</v>
      </c>
      <c r="E514" s="564" t="s">
        <v>1268</v>
      </c>
      <c r="F514" s="355">
        <v>325</v>
      </c>
      <c r="G514" s="355">
        <v>108.98</v>
      </c>
    </row>
    <row r="515" spans="1:7" x14ac:dyDescent="0.3">
      <c r="A515" s="355" t="s">
        <v>4752</v>
      </c>
      <c r="B515" s="355" t="s">
        <v>4753</v>
      </c>
      <c r="D515" s="563" t="s">
        <v>4754</v>
      </c>
      <c r="E515" s="564" t="s">
        <v>1268</v>
      </c>
      <c r="F515" s="355">
        <v>325</v>
      </c>
      <c r="G515" s="355">
        <v>50</v>
      </c>
    </row>
    <row r="516" spans="1:7" x14ac:dyDescent="0.3">
      <c r="A516" s="355" t="s">
        <v>4755</v>
      </c>
      <c r="B516" s="355" t="s">
        <v>4756</v>
      </c>
      <c r="D516" s="563" t="s">
        <v>4757</v>
      </c>
      <c r="E516" s="564" t="s">
        <v>1268</v>
      </c>
      <c r="F516" s="355">
        <v>325</v>
      </c>
      <c r="G516" s="355">
        <v>85.17</v>
      </c>
    </row>
    <row r="517" spans="1:7" x14ac:dyDescent="0.3">
      <c r="A517" s="355" t="s">
        <v>4758</v>
      </c>
      <c r="B517" s="355" t="s">
        <v>4759</v>
      </c>
      <c r="D517" s="563" t="s">
        <v>4760</v>
      </c>
      <c r="E517" s="564" t="s">
        <v>4383</v>
      </c>
      <c r="F517" s="355">
        <v>325</v>
      </c>
      <c r="G517" s="355">
        <v>66.53</v>
      </c>
    </row>
    <row r="518" spans="1:7" x14ac:dyDescent="0.3">
      <c r="A518" s="355" t="s">
        <v>4761</v>
      </c>
      <c r="B518" s="355" t="s">
        <v>4762</v>
      </c>
      <c r="D518" s="563" t="s">
        <v>4763</v>
      </c>
      <c r="E518" s="564" t="s">
        <v>4383</v>
      </c>
      <c r="F518" s="355">
        <v>325</v>
      </c>
      <c r="G518" s="355">
        <v>67.63</v>
      </c>
    </row>
    <row r="519" spans="1:7" x14ac:dyDescent="0.3">
      <c r="A519" s="355" t="s">
        <v>4764</v>
      </c>
      <c r="B519" s="355" t="s">
        <v>4765</v>
      </c>
      <c r="D519" s="563" t="s">
        <v>4766</v>
      </c>
      <c r="E519" s="564" t="s">
        <v>4383</v>
      </c>
      <c r="F519" s="355">
        <v>325</v>
      </c>
      <c r="G519" s="355">
        <v>67.8</v>
      </c>
    </row>
    <row r="520" spans="1:7" x14ac:dyDescent="0.3">
      <c r="A520" s="355" t="s">
        <v>4767</v>
      </c>
      <c r="B520" s="355" t="s">
        <v>4768</v>
      </c>
      <c r="D520" s="563" t="s">
        <v>4769</v>
      </c>
      <c r="E520" s="564" t="s">
        <v>4383</v>
      </c>
      <c r="F520" s="355">
        <v>325</v>
      </c>
      <c r="G520" s="355">
        <v>67.97</v>
      </c>
    </row>
    <row r="521" spans="1:7" x14ac:dyDescent="0.3">
      <c r="A521" s="355" t="s">
        <v>4770</v>
      </c>
      <c r="B521" s="355" t="s">
        <v>4771</v>
      </c>
      <c r="D521" s="563" t="s">
        <v>4772</v>
      </c>
      <c r="E521" s="564" t="s">
        <v>4383</v>
      </c>
      <c r="F521" s="355">
        <v>325</v>
      </c>
      <c r="G521" s="355">
        <v>68.22</v>
      </c>
    </row>
    <row r="522" spans="1:7" x14ac:dyDescent="0.3">
      <c r="A522" s="355" t="s">
        <v>4773</v>
      </c>
      <c r="B522" s="355" t="s">
        <v>4774</v>
      </c>
      <c r="D522" s="563" t="s">
        <v>4775</v>
      </c>
      <c r="E522" s="564" t="s">
        <v>4383</v>
      </c>
      <c r="F522" s="355">
        <v>325</v>
      </c>
      <c r="G522" s="355">
        <v>67.37</v>
      </c>
    </row>
    <row r="523" spans="1:7" x14ac:dyDescent="0.3">
      <c r="A523" s="355" t="s">
        <v>4776</v>
      </c>
      <c r="B523" s="355" t="s">
        <v>4777</v>
      </c>
      <c r="D523" s="563" t="s">
        <v>4778</v>
      </c>
      <c r="E523" s="564" t="s">
        <v>4383</v>
      </c>
      <c r="F523" s="355">
        <v>325</v>
      </c>
      <c r="G523" s="355">
        <v>68.56</v>
      </c>
    </row>
    <row r="524" spans="1:7" x14ac:dyDescent="0.3">
      <c r="A524" s="355" t="s">
        <v>4779</v>
      </c>
      <c r="B524" s="355" t="s">
        <v>4780</v>
      </c>
      <c r="D524" s="563" t="s">
        <v>4781</v>
      </c>
      <c r="E524" s="564" t="s">
        <v>4383</v>
      </c>
      <c r="F524" s="355">
        <v>325</v>
      </c>
      <c r="G524" s="355">
        <v>64.75</v>
      </c>
    </row>
    <row r="525" spans="1:7" x14ac:dyDescent="0.3">
      <c r="A525" s="355" t="s">
        <v>4782</v>
      </c>
      <c r="B525" s="355" t="s">
        <v>4783</v>
      </c>
      <c r="D525" s="563" t="s">
        <v>4784</v>
      </c>
      <c r="E525" s="564" t="s">
        <v>4785</v>
      </c>
      <c r="F525" s="355">
        <v>325</v>
      </c>
      <c r="G525" s="355">
        <v>65.760000000000005</v>
      </c>
    </row>
    <row r="526" spans="1:7" x14ac:dyDescent="0.3">
      <c r="A526" s="355" t="s">
        <v>4786</v>
      </c>
      <c r="B526" s="355" t="s">
        <v>4787</v>
      </c>
      <c r="D526" s="563" t="s">
        <v>4788</v>
      </c>
      <c r="E526" s="564" t="s">
        <v>4789</v>
      </c>
      <c r="F526" s="355">
        <v>325</v>
      </c>
      <c r="G526" s="355">
        <v>66.27</v>
      </c>
    </row>
    <row r="527" spans="1:7" x14ac:dyDescent="0.3">
      <c r="A527" s="355" t="s">
        <v>4790</v>
      </c>
      <c r="B527" s="355" t="s">
        <v>4791</v>
      </c>
      <c r="D527" s="563" t="s">
        <v>4792</v>
      </c>
      <c r="E527" s="564" t="s">
        <v>4789</v>
      </c>
      <c r="F527" s="355">
        <v>325</v>
      </c>
      <c r="G527" s="355">
        <v>66.44</v>
      </c>
    </row>
    <row r="528" spans="1:7" x14ac:dyDescent="0.3">
      <c r="A528" s="355" t="s">
        <v>4793</v>
      </c>
      <c r="B528" s="355" t="s">
        <v>4794</v>
      </c>
      <c r="D528" s="563" t="s">
        <v>4795</v>
      </c>
      <c r="E528" s="564" t="s">
        <v>4789</v>
      </c>
      <c r="F528" s="355">
        <v>325</v>
      </c>
      <c r="G528" s="355">
        <v>66.78</v>
      </c>
    </row>
    <row r="529" spans="1:7" x14ac:dyDescent="0.3">
      <c r="A529" s="355" t="s">
        <v>4796</v>
      </c>
      <c r="B529" s="355" t="s">
        <v>4797</v>
      </c>
      <c r="D529" s="563" t="s">
        <v>4798</v>
      </c>
      <c r="E529" s="564" t="s">
        <v>4789</v>
      </c>
      <c r="F529" s="355">
        <v>325</v>
      </c>
      <c r="G529" s="355">
        <v>67.03</v>
      </c>
    </row>
    <row r="530" spans="1:7" x14ac:dyDescent="0.3">
      <c r="A530" s="355" t="s">
        <v>4799</v>
      </c>
      <c r="B530" s="355" t="s">
        <v>4800</v>
      </c>
      <c r="D530" s="563" t="s">
        <v>4801</v>
      </c>
      <c r="E530" s="564" t="s">
        <v>4789</v>
      </c>
      <c r="F530" s="355">
        <v>325</v>
      </c>
      <c r="G530" s="355">
        <v>66.44</v>
      </c>
    </row>
    <row r="531" spans="1:7" x14ac:dyDescent="0.3">
      <c r="A531" s="355" t="s">
        <v>4802</v>
      </c>
      <c r="B531" s="355" t="s">
        <v>4803</v>
      </c>
      <c r="D531" s="563" t="s">
        <v>4804</v>
      </c>
      <c r="E531" s="564" t="s">
        <v>4789</v>
      </c>
      <c r="F531" s="355">
        <v>325</v>
      </c>
      <c r="G531" s="355">
        <v>67.709999999999994</v>
      </c>
    </row>
    <row r="532" spans="1:7" x14ac:dyDescent="0.3">
      <c r="A532" s="355" t="s">
        <v>4805</v>
      </c>
      <c r="B532" s="355" t="s">
        <v>4806</v>
      </c>
      <c r="D532" s="563" t="s">
        <v>4807</v>
      </c>
      <c r="E532" s="564" t="s">
        <v>4789</v>
      </c>
      <c r="F532" s="355">
        <v>325</v>
      </c>
      <c r="G532" s="355">
        <v>63.47</v>
      </c>
    </row>
    <row r="533" spans="1:7" x14ac:dyDescent="0.3">
      <c r="A533" s="355" t="s">
        <v>4808</v>
      </c>
      <c r="B533" s="355" t="s">
        <v>4809</v>
      </c>
      <c r="D533" s="563" t="s">
        <v>4810</v>
      </c>
      <c r="E533" s="564" t="s">
        <v>4811</v>
      </c>
      <c r="F533" s="355">
        <v>325</v>
      </c>
      <c r="G533" s="355">
        <v>56.86</v>
      </c>
    </row>
    <row r="534" spans="1:7" x14ac:dyDescent="0.3">
      <c r="A534" s="355" t="s">
        <v>4812</v>
      </c>
      <c r="B534" s="355" t="s">
        <v>4813</v>
      </c>
      <c r="D534" s="563" t="s">
        <v>4814</v>
      </c>
      <c r="E534" s="564" t="s">
        <v>4815</v>
      </c>
      <c r="F534" s="355">
        <v>325</v>
      </c>
      <c r="G534" s="355">
        <v>51.27</v>
      </c>
    </row>
    <row r="535" spans="1:7" x14ac:dyDescent="0.3">
      <c r="A535" s="355" t="s">
        <v>4816</v>
      </c>
      <c r="B535" s="355" t="s">
        <v>4817</v>
      </c>
      <c r="D535" s="563" t="s">
        <v>4818</v>
      </c>
      <c r="E535" s="564" t="s">
        <v>4815</v>
      </c>
      <c r="F535" s="355">
        <v>325</v>
      </c>
      <c r="G535" s="355">
        <v>51.27</v>
      </c>
    </row>
    <row r="536" spans="1:7" x14ac:dyDescent="0.3">
      <c r="A536" s="355" t="s">
        <v>4819</v>
      </c>
      <c r="B536" s="355" t="s">
        <v>4820</v>
      </c>
      <c r="D536" s="563" t="s">
        <v>4821</v>
      </c>
      <c r="E536" s="564" t="s">
        <v>4692</v>
      </c>
      <c r="F536" s="355">
        <v>325</v>
      </c>
      <c r="G536" s="355">
        <v>72.459999999999994</v>
      </c>
    </row>
    <row r="537" spans="1:7" x14ac:dyDescent="0.3">
      <c r="A537" s="355" t="s">
        <v>4822</v>
      </c>
      <c r="B537" s="355" t="s">
        <v>4823</v>
      </c>
      <c r="D537" s="563" t="s">
        <v>4824</v>
      </c>
      <c r="E537" s="564" t="s">
        <v>4825</v>
      </c>
      <c r="F537" s="355">
        <v>325</v>
      </c>
      <c r="G537" s="355">
        <v>72.459999999999994</v>
      </c>
    </row>
    <row r="538" spans="1:7" x14ac:dyDescent="0.3">
      <c r="A538" s="355" t="s">
        <v>4826</v>
      </c>
      <c r="B538" s="355" t="s">
        <v>4827</v>
      </c>
      <c r="D538" s="563" t="s">
        <v>4828</v>
      </c>
      <c r="E538" s="564" t="s">
        <v>1268</v>
      </c>
      <c r="F538" s="355">
        <v>325</v>
      </c>
      <c r="G538" s="355">
        <v>70.59</v>
      </c>
    </row>
    <row r="539" spans="1:7" x14ac:dyDescent="0.3">
      <c r="A539" s="355" t="s">
        <v>4829</v>
      </c>
      <c r="B539" s="355" t="s">
        <v>4830</v>
      </c>
      <c r="D539" s="563" t="s">
        <v>4828</v>
      </c>
      <c r="E539" s="564" t="s">
        <v>1268</v>
      </c>
      <c r="F539" s="355">
        <v>325</v>
      </c>
      <c r="G539" s="355">
        <v>70.59</v>
      </c>
    </row>
    <row r="540" spans="1:7" x14ac:dyDescent="0.3">
      <c r="A540" s="355" t="s">
        <v>4831</v>
      </c>
      <c r="B540" s="355" t="s">
        <v>4832</v>
      </c>
      <c r="D540" s="563" t="s">
        <v>4833</v>
      </c>
      <c r="E540" s="564" t="s">
        <v>4834</v>
      </c>
      <c r="F540" s="355">
        <v>325</v>
      </c>
      <c r="G540" s="355">
        <v>50</v>
      </c>
    </row>
    <row r="541" spans="1:7" x14ac:dyDescent="0.3">
      <c r="A541" s="355" t="s">
        <v>4835</v>
      </c>
      <c r="B541" s="355" t="s">
        <v>4836</v>
      </c>
      <c r="D541" s="563" t="s">
        <v>4837</v>
      </c>
      <c r="E541" s="564" t="s">
        <v>1268</v>
      </c>
      <c r="F541" s="355">
        <v>322</v>
      </c>
      <c r="G541" s="355">
        <v>88.05</v>
      </c>
    </row>
    <row r="542" spans="1:7" x14ac:dyDescent="0.3">
      <c r="A542" s="355" t="s">
        <v>4838</v>
      </c>
      <c r="B542" s="355" t="s">
        <v>4839</v>
      </c>
      <c r="D542" s="563" t="s">
        <v>4840</v>
      </c>
      <c r="E542" s="564" t="s">
        <v>1268</v>
      </c>
      <c r="F542" s="355">
        <v>322</v>
      </c>
      <c r="G542" s="355">
        <v>88.05</v>
      </c>
    </row>
    <row r="543" spans="1:7" x14ac:dyDescent="0.3">
      <c r="A543" s="355" t="s">
        <v>4841</v>
      </c>
      <c r="B543" s="355" t="s">
        <v>4842</v>
      </c>
      <c r="D543" s="563" t="s">
        <v>4843</v>
      </c>
      <c r="E543" s="564" t="s">
        <v>1268</v>
      </c>
      <c r="F543" s="355">
        <v>322</v>
      </c>
      <c r="G543" s="355">
        <v>88.05</v>
      </c>
    </row>
    <row r="544" spans="1:7" x14ac:dyDescent="0.3">
      <c r="A544" s="355" t="s">
        <v>4844</v>
      </c>
      <c r="B544" s="355" t="s">
        <v>4845</v>
      </c>
      <c r="D544" s="563" t="s">
        <v>4846</v>
      </c>
      <c r="E544" s="564" t="s">
        <v>1268</v>
      </c>
      <c r="F544" s="355">
        <v>322</v>
      </c>
      <c r="G544" s="355">
        <v>88.05</v>
      </c>
    </row>
    <row r="545" spans="1:7" x14ac:dyDescent="0.3">
      <c r="A545" s="355" t="s">
        <v>4847</v>
      </c>
      <c r="B545" s="355" t="s">
        <v>4848</v>
      </c>
      <c r="D545" s="563" t="s">
        <v>4849</v>
      </c>
      <c r="E545" s="564" t="s">
        <v>1268</v>
      </c>
      <c r="F545" s="355">
        <v>322</v>
      </c>
      <c r="G545" s="355">
        <v>88.05</v>
      </c>
    </row>
    <row r="546" spans="1:7" x14ac:dyDescent="0.3">
      <c r="A546" s="355" t="s">
        <v>4850</v>
      </c>
      <c r="B546" s="355" t="s">
        <v>4851</v>
      </c>
      <c r="D546" s="563" t="s">
        <v>4852</v>
      </c>
      <c r="E546" s="564" t="s">
        <v>1268</v>
      </c>
      <c r="F546" s="355">
        <v>322</v>
      </c>
      <c r="G546" s="355">
        <v>88.05</v>
      </c>
    </row>
    <row r="547" spans="1:7" x14ac:dyDescent="0.3">
      <c r="A547" s="355" t="s">
        <v>4853</v>
      </c>
      <c r="B547" s="355" t="s">
        <v>4854</v>
      </c>
      <c r="D547" s="563" t="s">
        <v>4855</v>
      </c>
      <c r="E547" s="564" t="s">
        <v>1268</v>
      </c>
      <c r="F547" s="355">
        <v>322</v>
      </c>
      <c r="G547" s="355">
        <v>88.05</v>
      </c>
    </row>
    <row r="548" spans="1:7" x14ac:dyDescent="0.3">
      <c r="A548" s="355" t="s">
        <v>4856</v>
      </c>
      <c r="B548" s="355" t="s">
        <v>4857</v>
      </c>
      <c r="D548" s="563" t="s">
        <v>4858</v>
      </c>
      <c r="E548" s="564" t="s">
        <v>1268</v>
      </c>
      <c r="F548" s="355">
        <v>322</v>
      </c>
      <c r="G548" s="355">
        <v>90.34</v>
      </c>
    </row>
    <row r="549" spans="1:7" x14ac:dyDescent="0.3">
      <c r="A549" s="355" t="s">
        <v>4859</v>
      </c>
      <c r="B549" s="355" t="s">
        <v>4860</v>
      </c>
      <c r="D549" s="563" t="s">
        <v>4861</v>
      </c>
      <c r="E549" s="564" t="s">
        <v>1268</v>
      </c>
      <c r="F549" s="355">
        <v>322</v>
      </c>
      <c r="G549" s="355">
        <v>88.05</v>
      </c>
    </row>
    <row r="550" spans="1:7" x14ac:dyDescent="0.3">
      <c r="A550" s="355" t="s">
        <v>4862</v>
      </c>
      <c r="B550" s="355" t="s">
        <v>4863</v>
      </c>
      <c r="D550" s="563" t="s">
        <v>4864</v>
      </c>
      <c r="E550" s="564" t="s">
        <v>1268</v>
      </c>
      <c r="F550" s="355">
        <v>322</v>
      </c>
      <c r="G550" s="355">
        <v>88.05</v>
      </c>
    </row>
    <row r="551" spans="1:7" x14ac:dyDescent="0.3">
      <c r="A551" s="355" t="s">
        <v>4865</v>
      </c>
      <c r="B551" s="355" t="s">
        <v>4866</v>
      </c>
      <c r="D551" s="563" t="s">
        <v>4867</v>
      </c>
      <c r="E551" s="564" t="s">
        <v>1268</v>
      </c>
      <c r="F551" s="355">
        <v>322</v>
      </c>
      <c r="G551" s="355">
        <v>88.05</v>
      </c>
    </row>
    <row r="552" spans="1:7" x14ac:dyDescent="0.3">
      <c r="A552" s="355" t="s">
        <v>4868</v>
      </c>
      <c r="B552" s="355" t="s">
        <v>4869</v>
      </c>
      <c r="D552" s="563" t="s">
        <v>4870</v>
      </c>
      <c r="E552" s="564" t="s">
        <v>1268</v>
      </c>
      <c r="F552" s="355">
        <v>322</v>
      </c>
      <c r="G552" s="355">
        <v>88.05</v>
      </c>
    </row>
    <row r="553" spans="1:7" x14ac:dyDescent="0.3">
      <c r="A553" s="355" t="s">
        <v>4871</v>
      </c>
      <c r="B553" s="355" t="s">
        <v>4872</v>
      </c>
      <c r="D553" s="563" t="s">
        <v>4873</v>
      </c>
      <c r="E553" s="564" t="s">
        <v>1268</v>
      </c>
      <c r="F553" s="355">
        <v>322</v>
      </c>
      <c r="G553" s="355">
        <v>88.05</v>
      </c>
    </row>
    <row r="554" spans="1:7" x14ac:dyDescent="0.3">
      <c r="A554" s="355" t="s">
        <v>4874</v>
      </c>
      <c r="B554" s="355" t="s">
        <v>4875</v>
      </c>
      <c r="D554" s="563" t="s">
        <v>4876</v>
      </c>
      <c r="E554" s="564" t="s">
        <v>1268</v>
      </c>
      <c r="F554" s="355">
        <v>322</v>
      </c>
      <c r="G554" s="355">
        <v>88.05</v>
      </c>
    </row>
    <row r="555" spans="1:7" x14ac:dyDescent="0.3">
      <c r="A555" s="355" t="s">
        <v>4877</v>
      </c>
      <c r="B555" s="355" t="s">
        <v>4878</v>
      </c>
      <c r="D555" s="563" t="s">
        <v>4879</v>
      </c>
      <c r="E555" s="564" t="s">
        <v>1268</v>
      </c>
      <c r="F555" s="355">
        <v>295</v>
      </c>
      <c r="G555" s="355">
        <v>51.27</v>
      </c>
    </row>
    <row r="556" spans="1:7" x14ac:dyDescent="0.3">
      <c r="A556" s="355" t="s">
        <v>4880</v>
      </c>
      <c r="B556" s="355" t="s">
        <v>4881</v>
      </c>
      <c r="D556" s="563" t="s">
        <v>4882</v>
      </c>
      <c r="E556" s="564" t="s">
        <v>1268</v>
      </c>
      <c r="F556" s="355">
        <v>295</v>
      </c>
      <c r="G556" s="355">
        <v>31.36</v>
      </c>
    </row>
    <row r="557" spans="1:7" x14ac:dyDescent="0.3">
      <c r="A557" s="355" t="s">
        <v>4883</v>
      </c>
      <c r="B557" s="355" t="s">
        <v>4884</v>
      </c>
      <c r="D557" s="563" t="s">
        <v>4885</v>
      </c>
      <c r="E557" s="564" t="s">
        <v>1268</v>
      </c>
      <c r="F557" s="355">
        <v>295</v>
      </c>
      <c r="G557" s="355">
        <v>31.36</v>
      </c>
    </row>
    <row r="558" spans="1:7" x14ac:dyDescent="0.3">
      <c r="A558" s="355" t="s">
        <v>4886</v>
      </c>
      <c r="B558" s="355" t="s">
        <v>4887</v>
      </c>
      <c r="D558" s="563" t="s">
        <v>4888</v>
      </c>
      <c r="E558" s="564" t="s">
        <v>1268</v>
      </c>
      <c r="F558" s="355">
        <v>295</v>
      </c>
      <c r="G558" s="355">
        <v>31.36</v>
      </c>
    </row>
    <row r="559" spans="1:7" x14ac:dyDescent="0.3">
      <c r="A559" s="355" t="s">
        <v>4889</v>
      </c>
      <c r="B559" s="355" t="s">
        <v>4890</v>
      </c>
      <c r="D559" s="563" t="s">
        <v>4891</v>
      </c>
      <c r="E559" s="564" t="s">
        <v>1268</v>
      </c>
      <c r="F559" s="355">
        <v>295</v>
      </c>
      <c r="G559" s="355">
        <v>31.36</v>
      </c>
    </row>
    <row r="560" spans="1:7" x14ac:dyDescent="0.3">
      <c r="A560" s="355" t="s">
        <v>4892</v>
      </c>
      <c r="B560" s="355" t="s">
        <v>4893</v>
      </c>
      <c r="D560" s="563" t="s">
        <v>4894</v>
      </c>
      <c r="E560" s="564" t="s">
        <v>1268</v>
      </c>
      <c r="F560" s="355">
        <v>295</v>
      </c>
      <c r="G560" s="355">
        <v>31.36</v>
      </c>
    </row>
    <row r="561" spans="1:7" x14ac:dyDescent="0.3">
      <c r="A561" s="355" t="s">
        <v>4895</v>
      </c>
      <c r="B561" s="355" t="s">
        <v>4896</v>
      </c>
      <c r="D561" s="563" t="s">
        <v>4897</v>
      </c>
      <c r="E561" s="564" t="s">
        <v>1268</v>
      </c>
      <c r="F561" s="355">
        <v>295</v>
      </c>
      <c r="G561" s="355">
        <v>30.59</v>
      </c>
    </row>
    <row r="562" spans="1:7" x14ac:dyDescent="0.3">
      <c r="A562" s="355" t="s">
        <v>4898</v>
      </c>
      <c r="B562" s="355" t="s">
        <v>4899</v>
      </c>
      <c r="D562" s="563" t="s">
        <v>4900</v>
      </c>
      <c r="E562" s="564" t="s">
        <v>4901</v>
      </c>
      <c r="F562" s="355">
        <v>287</v>
      </c>
      <c r="G562" s="355">
        <v>60</v>
      </c>
    </row>
    <row r="563" spans="1:7" x14ac:dyDescent="0.3">
      <c r="A563" s="355" t="s">
        <v>4902</v>
      </c>
      <c r="B563" s="355" t="s">
        <v>4903</v>
      </c>
      <c r="D563" s="563" t="s">
        <v>4904</v>
      </c>
      <c r="E563" s="564" t="s">
        <v>4905</v>
      </c>
      <c r="F563" s="355">
        <v>287</v>
      </c>
      <c r="G563" s="355">
        <v>60</v>
      </c>
    </row>
    <row r="564" spans="1:7" x14ac:dyDescent="0.3">
      <c r="A564" s="355" t="s">
        <v>4906</v>
      </c>
      <c r="B564" s="355" t="s">
        <v>4907</v>
      </c>
      <c r="D564" s="563" t="s">
        <v>4908</v>
      </c>
      <c r="E564" s="564" t="s">
        <v>1268</v>
      </c>
      <c r="F564" s="355">
        <v>287</v>
      </c>
      <c r="G564" s="355">
        <v>45.93</v>
      </c>
    </row>
    <row r="565" spans="1:7" x14ac:dyDescent="0.3">
      <c r="A565" s="355" t="s">
        <v>4909</v>
      </c>
      <c r="B565" s="355" t="s">
        <v>4910</v>
      </c>
      <c r="D565" s="563" t="s">
        <v>4911</v>
      </c>
      <c r="E565" s="564" t="s">
        <v>4912</v>
      </c>
      <c r="F565" s="355">
        <v>287</v>
      </c>
      <c r="G565" s="355">
        <v>60.17</v>
      </c>
    </row>
    <row r="566" spans="1:7" x14ac:dyDescent="0.3">
      <c r="A566" s="355" t="s">
        <v>4913</v>
      </c>
      <c r="B566" s="355" t="s">
        <v>4914</v>
      </c>
      <c r="D566" s="563" t="s">
        <v>4911</v>
      </c>
      <c r="E566" s="564" t="s">
        <v>4915</v>
      </c>
      <c r="F566" s="355">
        <v>287</v>
      </c>
      <c r="G566" s="355">
        <v>59.66</v>
      </c>
    </row>
    <row r="567" spans="1:7" x14ac:dyDescent="0.3">
      <c r="A567" s="355" t="s">
        <v>4916</v>
      </c>
      <c r="B567" s="355" t="s">
        <v>4917</v>
      </c>
      <c r="D567" s="563" t="s">
        <v>4918</v>
      </c>
      <c r="E567" s="564" t="s">
        <v>4562</v>
      </c>
      <c r="F567" s="355">
        <v>287</v>
      </c>
      <c r="G567" s="355">
        <v>47.54</v>
      </c>
    </row>
    <row r="568" spans="1:7" x14ac:dyDescent="0.3">
      <c r="A568" s="355" t="s">
        <v>4919</v>
      </c>
      <c r="B568" s="355" t="s">
        <v>4920</v>
      </c>
      <c r="D568" s="563" t="s">
        <v>4921</v>
      </c>
      <c r="E568" s="564" t="s">
        <v>4922</v>
      </c>
      <c r="F568" s="355">
        <v>287</v>
      </c>
      <c r="G568" s="355">
        <v>64.83</v>
      </c>
    </row>
    <row r="569" spans="1:7" x14ac:dyDescent="0.3">
      <c r="A569" s="355" t="s">
        <v>4923</v>
      </c>
      <c r="B569" s="355" t="s">
        <v>4924</v>
      </c>
      <c r="D569" s="563" t="s">
        <v>4925</v>
      </c>
      <c r="E569" s="564" t="s">
        <v>4926</v>
      </c>
      <c r="F569" s="355">
        <v>287</v>
      </c>
      <c r="G569" s="355">
        <v>44.32</v>
      </c>
    </row>
    <row r="570" spans="1:7" x14ac:dyDescent="0.3">
      <c r="A570" s="355" t="s">
        <v>4927</v>
      </c>
      <c r="B570" s="355" t="s">
        <v>4928</v>
      </c>
      <c r="D570" s="563" t="s">
        <v>4929</v>
      </c>
      <c r="E570" s="564" t="s">
        <v>4926</v>
      </c>
      <c r="F570" s="355">
        <v>287</v>
      </c>
      <c r="G570" s="355">
        <v>58.22</v>
      </c>
    </row>
    <row r="571" spans="1:7" x14ac:dyDescent="0.3">
      <c r="A571" s="355" t="s">
        <v>4930</v>
      </c>
      <c r="B571" s="355" t="s">
        <v>4931</v>
      </c>
      <c r="D571" s="563" t="s">
        <v>4932</v>
      </c>
      <c r="E571" s="564" t="s">
        <v>1268</v>
      </c>
      <c r="F571" s="355">
        <v>287</v>
      </c>
      <c r="G571" s="355">
        <v>58.22</v>
      </c>
    </row>
    <row r="572" spans="1:7" x14ac:dyDescent="0.3">
      <c r="A572" s="355" t="s">
        <v>4933</v>
      </c>
      <c r="B572" s="355" t="s">
        <v>4934</v>
      </c>
      <c r="D572" s="563" t="s">
        <v>4935</v>
      </c>
      <c r="E572" s="564" t="s">
        <v>4936</v>
      </c>
      <c r="F572" s="355">
        <v>287</v>
      </c>
      <c r="G572" s="355">
        <v>148.97999999999999</v>
      </c>
    </row>
    <row r="573" spans="1:7" x14ac:dyDescent="0.3">
      <c r="A573" s="355" t="s">
        <v>2541</v>
      </c>
      <c r="B573" s="355" t="s">
        <v>4937</v>
      </c>
      <c r="D573" s="563" t="s">
        <v>4938</v>
      </c>
      <c r="E573" s="564" t="s">
        <v>4534</v>
      </c>
      <c r="F573" s="355">
        <v>287</v>
      </c>
      <c r="G573" s="355">
        <v>179.41</v>
      </c>
    </row>
    <row r="574" spans="1:7" x14ac:dyDescent="0.3">
      <c r="A574" s="355" t="s">
        <v>4939</v>
      </c>
      <c r="B574" s="355" t="s">
        <v>4940</v>
      </c>
      <c r="D574" s="563" t="s">
        <v>4941</v>
      </c>
      <c r="E574" s="564" t="s">
        <v>4926</v>
      </c>
      <c r="F574" s="355">
        <v>287</v>
      </c>
      <c r="G574" s="355">
        <v>45.93</v>
      </c>
    </row>
    <row r="575" spans="1:7" x14ac:dyDescent="0.3">
      <c r="A575" s="355" t="s">
        <v>4942</v>
      </c>
      <c r="B575" s="355" t="s">
        <v>4943</v>
      </c>
      <c r="D575" s="563" t="s">
        <v>4944</v>
      </c>
      <c r="E575" s="564" t="s">
        <v>4945</v>
      </c>
      <c r="F575" s="355">
        <v>287</v>
      </c>
      <c r="G575" s="355">
        <v>49.66</v>
      </c>
    </row>
    <row r="576" spans="1:7" x14ac:dyDescent="0.3">
      <c r="A576" s="355" t="s">
        <v>3348</v>
      </c>
      <c r="B576" s="355" t="s">
        <v>4946</v>
      </c>
      <c r="D576" s="563" t="s">
        <v>3349</v>
      </c>
      <c r="E576" s="564" t="s">
        <v>4947</v>
      </c>
      <c r="F576" s="355">
        <v>280</v>
      </c>
      <c r="G576" s="355">
        <v>28.14</v>
      </c>
    </row>
    <row r="577" spans="1:7" x14ac:dyDescent="0.3">
      <c r="A577" s="355" t="s">
        <v>4948</v>
      </c>
      <c r="B577" s="355" t="s">
        <v>4949</v>
      </c>
      <c r="D577" s="563" t="s">
        <v>4375</v>
      </c>
      <c r="E577" s="564" t="s">
        <v>4950</v>
      </c>
      <c r="F577" s="355">
        <v>280</v>
      </c>
      <c r="G577" s="355">
        <v>58.56</v>
      </c>
    </row>
    <row r="578" spans="1:7" x14ac:dyDescent="0.3">
      <c r="A578" s="355" t="s">
        <v>4951</v>
      </c>
      <c r="B578" s="355" t="s">
        <v>4952</v>
      </c>
      <c r="D578" s="563" t="s">
        <v>4375</v>
      </c>
      <c r="E578" s="564" t="s">
        <v>4953</v>
      </c>
      <c r="F578" s="355">
        <v>280</v>
      </c>
      <c r="G578" s="355">
        <v>58.56</v>
      </c>
    </row>
    <row r="579" spans="1:7" x14ac:dyDescent="0.3">
      <c r="A579" s="355" t="s">
        <v>4954</v>
      </c>
      <c r="B579" s="355" t="s">
        <v>4955</v>
      </c>
      <c r="D579" s="563" t="s">
        <v>4393</v>
      </c>
      <c r="E579" s="564" t="s">
        <v>4956</v>
      </c>
      <c r="F579" s="355">
        <v>280</v>
      </c>
      <c r="G579" s="355">
        <v>53.22</v>
      </c>
    </row>
    <row r="580" spans="1:7" x14ac:dyDescent="0.3">
      <c r="A580" s="355" t="s">
        <v>4957</v>
      </c>
      <c r="B580" s="355" t="s">
        <v>4958</v>
      </c>
      <c r="D580" s="563" t="s">
        <v>4959</v>
      </c>
      <c r="E580" s="564" t="s">
        <v>4960</v>
      </c>
      <c r="F580" s="355">
        <v>265</v>
      </c>
      <c r="G580" s="355">
        <v>65.760000000000005</v>
      </c>
    </row>
    <row r="581" spans="1:7" x14ac:dyDescent="0.3">
      <c r="A581" s="355" t="s">
        <v>4961</v>
      </c>
      <c r="B581" s="355" t="s">
        <v>4962</v>
      </c>
      <c r="D581" s="563" t="s">
        <v>4963</v>
      </c>
      <c r="E581" s="564" t="s">
        <v>4964</v>
      </c>
      <c r="F581" s="355">
        <v>265</v>
      </c>
      <c r="G581" s="355">
        <v>65.760000000000005</v>
      </c>
    </row>
    <row r="582" spans="1:7" x14ac:dyDescent="0.3">
      <c r="A582" s="355" t="s">
        <v>4965</v>
      </c>
      <c r="B582" s="355" t="s">
        <v>4966</v>
      </c>
      <c r="D582" s="563" t="s">
        <v>4967</v>
      </c>
      <c r="E582" s="564" t="s">
        <v>4968</v>
      </c>
      <c r="F582" s="355">
        <v>265</v>
      </c>
      <c r="G582" s="355">
        <v>62.37</v>
      </c>
    </row>
    <row r="583" spans="1:7" x14ac:dyDescent="0.3">
      <c r="A583" s="355" t="s">
        <v>4969</v>
      </c>
      <c r="B583" s="355" t="s">
        <v>4970</v>
      </c>
      <c r="D583" s="563" t="s">
        <v>4971</v>
      </c>
      <c r="E583" s="564" t="s">
        <v>4972</v>
      </c>
      <c r="F583" s="355">
        <v>265</v>
      </c>
      <c r="G583" s="355">
        <v>62.37</v>
      </c>
    </row>
    <row r="584" spans="1:7" x14ac:dyDescent="0.3">
      <c r="A584" s="355" t="s">
        <v>4973</v>
      </c>
      <c r="B584" s="355" t="s">
        <v>4974</v>
      </c>
      <c r="D584" s="563" t="s">
        <v>4975</v>
      </c>
      <c r="E584" s="564" t="s">
        <v>4976</v>
      </c>
      <c r="F584" s="355">
        <v>265</v>
      </c>
      <c r="G584" s="355">
        <v>62.37</v>
      </c>
    </row>
    <row r="585" spans="1:7" x14ac:dyDescent="0.3">
      <c r="A585" s="355" t="s">
        <v>4977</v>
      </c>
      <c r="B585" s="355" t="s">
        <v>4978</v>
      </c>
      <c r="D585" s="563" t="s">
        <v>4975</v>
      </c>
      <c r="E585" s="564" t="s">
        <v>4979</v>
      </c>
      <c r="F585" s="355">
        <v>265</v>
      </c>
      <c r="G585" s="355">
        <v>62.37</v>
      </c>
    </row>
    <row r="586" spans="1:7" x14ac:dyDescent="0.3">
      <c r="A586" s="355" t="s">
        <v>4980</v>
      </c>
      <c r="B586" s="355" t="s">
        <v>4981</v>
      </c>
      <c r="D586" s="563" t="s">
        <v>4982</v>
      </c>
      <c r="E586" s="564" t="s">
        <v>4983</v>
      </c>
      <c r="F586" s="355">
        <v>265</v>
      </c>
      <c r="G586" s="355">
        <v>140.41999999999999</v>
      </c>
    </row>
    <row r="587" spans="1:7" x14ac:dyDescent="0.3">
      <c r="A587" s="355" t="s">
        <v>4984</v>
      </c>
      <c r="B587" s="355" t="s">
        <v>4985</v>
      </c>
      <c r="D587" s="563" t="s">
        <v>4401</v>
      </c>
      <c r="E587" s="564" t="s">
        <v>4986</v>
      </c>
      <c r="F587" s="355">
        <v>265</v>
      </c>
      <c r="G587" s="355">
        <v>62.37</v>
      </c>
    </row>
    <row r="588" spans="1:7" x14ac:dyDescent="0.3">
      <c r="A588" s="355" t="s">
        <v>4987</v>
      </c>
      <c r="B588" s="355" t="s">
        <v>4988</v>
      </c>
      <c r="D588" s="563" t="s">
        <v>4401</v>
      </c>
      <c r="E588" s="564" t="s">
        <v>4989</v>
      </c>
      <c r="F588" s="355">
        <v>265</v>
      </c>
      <c r="G588" s="355">
        <v>62.37</v>
      </c>
    </row>
    <row r="589" spans="1:7" x14ac:dyDescent="0.3">
      <c r="A589" s="355" t="s">
        <v>4990</v>
      </c>
      <c r="B589" s="355" t="s">
        <v>4991</v>
      </c>
      <c r="D589" s="563" t="s">
        <v>4415</v>
      </c>
      <c r="E589" s="564" t="s">
        <v>4585</v>
      </c>
      <c r="F589" s="355">
        <v>265</v>
      </c>
      <c r="G589" s="355">
        <v>64.150000000000006</v>
      </c>
    </row>
    <row r="590" spans="1:7" x14ac:dyDescent="0.3">
      <c r="A590" s="355" t="s">
        <v>4992</v>
      </c>
      <c r="B590" s="355" t="s">
        <v>4993</v>
      </c>
      <c r="D590" s="563" t="s">
        <v>4415</v>
      </c>
      <c r="E590" s="564" t="s">
        <v>4994</v>
      </c>
      <c r="F590" s="355">
        <v>265</v>
      </c>
      <c r="G590" s="355">
        <v>64.150000000000006</v>
      </c>
    </row>
    <row r="591" spans="1:7" x14ac:dyDescent="0.3">
      <c r="A591" s="355" t="s">
        <v>4995</v>
      </c>
      <c r="B591" s="355" t="s">
        <v>4996</v>
      </c>
      <c r="D591" s="563" t="s">
        <v>4997</v>
      </c>
      <c r="E591" s="564" t="s">
        <v>4976</v>
      </c>
      <c r="F591" s="355">
        <v>265</v>
      </c>
      <c r="G591" s="355">
        <v>62.37</v>
      </c>
    </row>
    <row r="592" spans="1:7" x14ac:dyDescent="0.3">
      <c r="A592" s="355" t="s">
        <v>4998</v>
      </c>
      <c r="B592" s="355" t="s">
        <v>4999</v>
      </c>
      <c r="D592" s="563" t="s">
        <v>4997</v>
      </c>
      <c r="E592" s="564" t="s">
        <v>4979</v>
      </c>
      <c r="F592" s="355">
        <v>265</v>
      </c>
      <c r="G592" s="355">
        <v>62.37</v>
      </c>
    </row>
    <row r="593" spans="1:7" x14ac:dyDescent="0.3">
      <c r="A593" s="355" t="s">
        <v>5000</v>
      </c>
      <c r="B593" s="355" t="s">
        <v>5001</v>
      </c>
      <c r="D593" s="563" t="s">
        <v>4419</v>
      </c>
      <c r="E593" s="564" t="s">
        <v>4986</v>
      </c>
      <c r="F593" s="355">
        <v>265</v>
      </c>
      <c r="G593" s="355">
        <v>62.37</v>
      </c>
    </row>
    <row r="594" spans="1:7" x14ac:dyDescent="0.3">
      <c r="A594" s="355" t="s">
        <v>5002</v>
      </c>
      <c r="B594" s="355" t="s">
        <v>5003</v>
      </c>
      <c r="D594" s="563" t="s">
        <v>4419</v>
      </c>
      <c r="E594" s="564" t="s">
        <v>4989</v>
      </c>
      <c r="F594" s="355">
        <v>265</v>
      </c>
      <c r="G594" s="355">
        <v>60.85</v>
      </c>
    </row>
    <row r="595" spans="1:7" x14ac:dyDescent="0.3">
      <c r="A595" s="355" t="s">
        <v>5004</v>
      </c>
      <c r="B595" s="355" t="s">
        <v>5005</v>
      </c>
      <c r="D595" s="563" t="s">
        <v>4434</v>
      </c>
      <c r="E595" s="564" t="s">
        <v>4585</v>
      </c>
      <c r="F595" s="355">
        <v>265</v>
      </c>
      <c r="G595" s="355">
        <v>60.85</v>
      </c>
    </row>
    <row r="596" spans="1:7" x14ac:dyDescent="0.3">
      <c r="A596" s="355" t="s">
        <v>5006</v>
      </c>
      <c r="B596" s="355" t="s">
        <v>5007</v>
      </c>
      <c r="D596" s="563" t="s">
        <v>4434</v>
      </c>
      <c r="E596" s="564" t="s">
        <v>4994</v>
      </c>
      <c r="F596" s="355">
        <v>265</v>
      </c>
      <c r="G596" s="355">
        <v>60.85</v>
      </c>
    </row>
    <row r="597" spans="1:7" x14ac:dyDescent="0.3">
      <c r="A597" s="355" t="s">
        <v>5008</v>
      </c>
      <c r="B597" s="355" t="s">
        <v>5009</v>
      </c>
      <c r="D597" s="563" t="s">
        <v>5010</v>
      </c>
      <c r="E597" s="564" t="s">
        <v>4976</v>
      </c>
      <c r="F597" s="355">
        <v>265</v>
      </c>
      <c r="G597" s="355">
        <v>62.37</v>
      </c>
    </row>
    <row r="598" spans="1:7" x14ac:dyDescent="0.3">
      <c r="A598" s="355" t="s">
        <v>5011</v>
      </c>
      <c r="B598" s="355" t="s">
        <v>5012</v>
      </c>
      <c r="D598" s="563" t="s">
        <v>5010</v>
      </c>
      <c r="E598" s="564" t="s">
        <v>4979</v>
      </c>
      <c r="F598" s="355">
        <v>265</v>
      </c>
      <c r="G598" s="355">
        <v>62.37</v>
      </c>
    </row>
    <row r="599" spans="1:7" x14ac:dyDescent="0.3">
      <c r="A599" s="355" t="s">
        <v>5013</v>
      </c>
      <c r="B599" s="355" t="s">
        <v>5014</v>
      </c>
      <c r="D599" s="563" t="s">
        <v>4438</v>
      </c>
      <c r="E599" s="564" t="s">
        <v>4986</v>
      </c>
      <c r="F599" s="355">
        <v>265</v>
      </c>
      <c r="G599" s="355">
        <v>60.85</v>
      </c>
    </row>
    <row r="600" spans="1:7" x14ac:dyDescent="0.3">
      <c r="A600" s="355" t="s">
        <v>5015</v>
      </c>
      <c r="B600" s="355" t="s">
        <v>5016</v>
      </c>
      <c r="D600" s="563" t="s">
        <v>4438</v>
      </c>
      <c r="E600" s="564" t="s">
        <v>4989</v>
      </c>
      <c r="F600" s="355">
        <v>265</v>
      </c>
      <c r="G600" s="355">
        <v>60.85</v>
      </c>
    </row>
    <row r="601" spans="1:7" x14ac:dyDescent="0.3">
      <c r="A601" s="355" t="s">
        <v>5017</v>
      </c>
      <c r="B601" s="355" t="s">
        <v>5018</v>
      </c>
      <c r="D601" s="563" t="s">
        <v>4451</v>
      </c>
      <c r="E601" s="564" t="s">
        <v>5019</v>
      </c>
      <c r="F601" s="355">
        <v>265</v>
      </c>
      <c r="G601" s="355">
        <v>60.85</v>
      </c>
    </row>
    <row r="602" spans="1:7" x14ac:dyDescent="0.3">
      <c r="A602" s="355" t="s">
        <v>5020</v>
      </c>
      <c r="B602" s="355" t="s">
        <v>5021</v>
      </c>
      <c r="D602" s="563" t="s">
        <v>4451</v>
      </c>
      <c r="E602" s="564" t="s">
        <v>5022</v>
      </c>
      <c r="F602" s="355">
        <v>265</v>
      </c>
      <c r="G602" s="355">
        <v>60.85</v>
      </c>
    </row>
    <row r="603" spans="1:7" x14ac:dyDescent="0.3">
      <c r="A603" s="355" t="s">
        <v>5023</v>
      </c>
      <c r="B603" s="355" t="s">
        <v>5024</v>
      </c>
      <c r="D603" s="563" t="s">
        <v>5025</v>
      </c>
      <c r="E603" s="564" t="s">
        <v>5026</v>
      </c>
      <c r="F603" s="355">
        <v>255</v>
      </c>
      <c r="G603" s="355">
        <v>32.630000000000003</v>
      </c>
    </row>
    <row r="604" spans="1:7" x14ac:dyDescent="0.3">
      <c r="A604" s="355" t="s">
        <v>2863</v>
      </c>
      <c r="B604" s="355" t="s">
        <v>5027</v>
      </c>
      <c r="D604" s="563" t="s">
        <v>5028</v>
      </c>
      <c r="E604" s="564" t="s">
        <v>5029</v>
      </c>
      <c r="F604" s="355">
        <v>250</v>
      </c>
      <c r="G604" s="355">
        <v>49.49</v>
      </c>
    </row>
    <row r="605" spans="1:7" x14ac:dyDescent="0.3">
      <c r="A605" s="355" t="s">
        <v>5030</v>
      </c>
      <c r="B605" s="355" t="s">
        <v>5031</v>
      </c>
      <c r="D605" s="563" t="s">
        <v>5032</v>
      </c>
      <c r="E605" s="564" t="s">
        <v>5033</v>
      </c>
      <c r="F605" s="355">
        <v>250</v>
      </c>
      <c r="G605" s="355">
        <v>59.49</v>
      </c>
    </row>
    <row r="606" spans="1:7" x14ac:dyDescent="0.3">
      <c r="A606" s="355" t="s">
        <v>5034</v>
      </c>
      <c r="B606" s="355" t="s">
        <v>5035</v>
      </c>
      <c r="D606" s="563" t="s">
        <v>5036</v>
      </c>
      <c r="E606" s="564" t="s">
        <v>5037</v>
      </c>
      <c r="F606" s="355">
        <v>250</v>
      </c>
      <c r="G606" s="355">
        <v>59.49</v>
      </c>
    </row>
    <row r="607" spans="1:7" x14ac:dyDescent="0.3">
      <c r="A607" s="355" t="s">
        <v>5038</v>
      </c>
      <c r="B607" s="355" t="s">
        <v>5039</v>
      </c>
      <c r="D607" s="563" t="s">
        <v>5040</v>
      </c>
      <c r="E607" s="564" t="s">
        <v>5041</v>
      </c>
      <c r="F607" s="355">
        <v>250</v>
      </c>
      <c r="G607" s="355">
        <v>59.49</v>
      </c>
    </row>
    <row r="608" spans="1:7" x14ac:dyDescent="0.3">
      <c r="A608" s="355" t="s">
        <v>5042</v>
      </c>
      <c r="B608" s="355" t="s">
        <v>5043</v>
      </c>
      <c r="D608" s="563" t="s">
        <v>5044</v>
      </c>
      <c r="E608" s="564" t="s">
        <v>5041</v>
      </c>
      <c r="F608" s="355">
        <v>250</v>
      </c>
      <c r="G608" s="355">
        <v>59.49</v>
      </c>
    </row>
    <row r="609" spans="1:7" x14ac:dyDescent="0.3">
      <c r="A609" s="355" t="s">
        <v>5045</v>
      </c>
      <c r="B609" s="355" t="s">
        <v>5046</v>
      </c>
      <c r="D609" s="563" t="s">
        <v>5047</v>
      </c>
      <c r="E609" s="564" t="s">
        <v>5048</v>
      </c>
      <c r="F609" s="355">
        <v>250</v>
      </c>
      <c r="G609" s="355">
        <v>59.49</v>
      </c>
    </row>
    <row r="610" spans="1:7" x14ac:dyDescent="0.3">
      <c r="A610" s="355" t="s">
        <v>5049</v>
      </c>
      <c r="B610" s="355" t="s">
        <v>5050</v>
      </c>
      <c r="D610" s="563" t="s">
        <v>5047</v>
      </c>
      <c r="E610" s="564" t="s">
        <v>5051</v>
      </c>
      <c r="F610" s="355">
        <v>250</v>
      </c>
      <c r="G610" s="355">
        <v>59.49</v>
      </c>
    </row>
    <row r="611" spans="1:7" x14ac:dyDescent="0.3">
      <c r="A611" s="355" t="s">
        <v>5052</v>
      </c>
      <c r="B611" s="355" t="s">
        <v>5053</v>
      </c>
      <c r="D611" s="563" t="s">
        <v>5047</v>
      </c>
      <c r="E611" s="564" t="s">
        <v>5054</v>
      </c>
      <c r="F611" s="355">
        <v>250</v>
      </c>
      <c r="G611" s="355">
        <v>59.49</v>
      </c>
    </row>
    <row r="612" spans="1:7" x14ac:dyDescent="0.3">
      <c r="A612" s="355" t="s">
        <v>5055</v>
      </c>
      <c r="B612" s="355" t="s">
        <v>5056</v>
      </c>
      <c r="D612" s="563" t="s">
        <v>5047</v>
      </c>
      <c r="E612" s="564" t="s">
        <v>5057</v>
      </c>
      <c r="F612" s="355">
        <v>250</v>
      </c>
      <c r="G612" s="355">
        <v>59.49</v>
      </c>
    </row>
    <row r="613" spans="1:7" x14ac:dyDescent="0.3">
      <c r="A613" s="355" t="s">
        <v>5058</v>
      </c>
      <c r="B613" s="355" t="s">
        <v>5059</v>
      </c>
      <c r="D613" s="563" t="s">
        <v>5060</v>
      </c>
      <c r="E613" s="564" t="s">
        <v>5061</v>
      </c>
      <c r="F613" s="355">
        <v>250</v>
      </c>
      <c r="G613" s="355">
        <v>70.930000000000007</v>
      </c>
    </row>
    <row r="614" spans="1:7" x14ac:dyDescent="0.3">
      <c r="A614" s="355" t="s">
        <v>5062</v>
      </c>
      <c r="B614" s="355" t="s">
        <v>5063</v>
      </c>
      <c r="D614" s="563" t="s">
        <v>5060</v>
      </c>
      <c r="E614" s="564" t="s">
        <v>5064</v>
      </c>
      <c r="F614" s="355">
        <v>250</v>
      </c>
      <c r="G614" s="355">
        <v>70.930000000000007</v>
      </c>
    </row>
    <row r="615" spans="1:7" x14ac:dyDescent="0.3">
      <c r="A615" s="355" t="s">
        <v>5065</v>
      </c>
      <c r="B615" s="355" t="s">
        <v>5066</v>
      </c>
      <c r="D615" s="563" t="s">
        <v>5067</v>
      </c>
      <c r="E615" s="564" t="s">
        <v>5068</v>
      </c>
      <c r="F615" s="355">
        <v>250</v>
      </c>
      <c r="G615" s="355">
        <v>70.930000000000007</v>
      </c>
    </row>
    <row r="616" spans="1:7" x14ac:dyDescent="0.3">
      <c r="A616" s="355" t="s">
        <v>5069</v>
      </c>
      <c r="B616" s="355" t="s">
        <v>5059</v>
      </c>
      <c r="D616" s="563" t="s">
        <v>5060</v>
      </c>
      <c r="E616" s="564" t="s">
        <v>5061</v>
      </c>
      <c r="F616" s="355">
        <v>250</v>
      </c>
      <c r="G616" s="355">
        <v>70.930000000000007</v>
      </c>
    </row>
    <row r="617" spans="1:7" x14ac:dyDescent="0.3">
      <c r="A617" s="355" t="s">
        <v>5070</v>
      </c>
      <c r="B617" s="355" t="s">
        <v>5063</v>
      </c>
      <c r="D617" s="563" t="s">
        <v>5060</v>
      </c>
      <c r="E617" s="564" t="s">
        <v>5064</v>
      </c>
      <c r="F617" s="355">
        <v>250</v>
      </c>
      <c r="G617" s="355">
        <v>70.930000000000007</v>
      </c>
    </row>
    <row r="618" spans="1:7" x14ac:dyDescent="0.3">
      <c r="A618" s="355" t="s">
        <v>5071</v>
      </c>
      <c r="B618" s="355" t="s">
        <v>5066</v>
      </c>
      <c r="D618" s="563" t="s">
        <v>5067</v>
      </c>
      <c r="E618" s="564" t="s">
        <v>5068</v>
      </c>
      <c r="F618" s="355">
        <v>250</v>
      </c>
      <c r="G618" s="355">
        <v>70.930000000000007</v>
      </c>
    </row>
    <row r="619" spans="1:7" x14ac:dyDescent="0.3">
      <c r="A619" s="355" t="s">
        <v>5072</v>
      </c>
      <c r="B619" s="355" t="s">
        <v>5073</v>
      </c>
      <c r="D619" s="563" t="s">
        <v>5074</v>
      </c>
      <c r="E619" s="564" t="s">
        <v>1268</v>
      </c>
      <c r="F619" s="355">
        <v>245</v>
      </c>
      <c r="G619" s="355">
        <v>47.71</v>
      </c>
    </row>
    <row r="620" spans="1:7" x14ac:dyDescent="0.3">
      <c r="A620" s="355" t="s">
        <v>5075</v>
      </c>
      <c r="B620" s="355" t="s">
        <v>5076</v>
      </c>
      <c r="D620" s="563" t="s">
        <v>5077</v>
      </c>
      <c r="E620" s="564" t="s">
        <v>1268</v>
      </c>
      <c r="F620" s="355">
        <v>245</v>
      </c>
      <c r="G620" s="355">
        <v>47.71</v>
      </c>
    </row>
    <row r="621" spans="1:7" x14ac:dyDescent="0.3">
      <c r="A621" s="355" t="s">
        <v>5078</v>
      </c>
      <c r="B621" s="355" t="s">
        <v>5079</v>
      </c>
      <c r="D621" s="563" t="s">
        <v>5080</v>
      </c>
      <c r="E621" s="564" t="s">
        <v>1268</v>
      </c>
      <c r="F621" s="355">
        <v>245</v>
      </c>
      <c r="G621" s="355">
        <v>36.270000000000003</v>
      </c>
    </row>
    <row r="622" spans="1:7" x14ac:dyDescent="0.3">
      <c r="A622" s="355" t="s">
        <v>5081</v>
      </c>
      <c r="B622" s="355" t="s">
        <v>5082</v>
      </c>
      <c r="D622" s="563" t="s">
        <v>5083</v>
      </c>
      <c r="E622" s="564" t="s">
        <v>1268</v>
      </c>
      <c r="F622" s="355">
        <v>245</v>
      </c>
      <c r="G622" s="355">
        <v>36.270000000000003</v>
      </c>
    </row>
    <row r="623" spans="1:7" x14ac:dyDescent="0.3">
      <c r="A623" s="355" t="s">
        <v>5084</v>
      </c>
      <c r="B623" s="355" t="s">
        <v>5085</v>
      </c>
      <c r="D623" s="563" t="s">
        <v>5086</v>
      </c>
      <c r="E623" s="564" t="s">
        <v>1268</v>
      </c>
      <c r="F623" s="355">
        <v>245</v>
      </c>
      <c r="G623" s="355">
        <v>36.44</v>
      </c>
    </row>
    <row r="624" spans="1:7" x14ac:dyDescent="0.3">
      <c r="A624" s="355" t="s">
        <v>5087</v>
      </c>
      <c r="B624" s="355" t="s">
        <v>5088</v>
      </c>
      <c r="D624" s="563" t="s">
        <v>5089</v>
      </c>
      <c r="E624" s="564" t="s">
        <v>1268</v>
      </c>
      <c r="F624" s="355">
        <v>245</v>
      </c>
      <c r="G624" s="355">
        <v>36.44</v>
      </c>
    </row>
    <row r="625" spans="1:7" x14ac:dyDescent="0.3">
      <c r="A625" s="355" t="s">
        <v>5090</v>
      </c>
      <c r="B625" s="355" t="s">
        <v>5091</v>
      </c>
      <c r="D625" s="563" t="s">
        <v>5092</v>
      </c>
      <c r="E625" s="564" t="s">
        <v>5093</v>
      </c>
      <c r="F625" s="355">
        <v>245</v>
      </c>
      <c r="G625" s="355">
        <v>31.61</v>
      </c>
    </row>
    <row r="626" spans="1:7" x14ac:dyDescent="0.3">
      <c r="A626" s="355" t="s">
        <v>5094</v>
      </c>
      <c r="B626" s="355" t="s">
        <v>5095</v>
      </c>
      <c r="D626" s="563" t="s">
        <v>5096</v>
      </c>
      <c r="E626" s="564" t="s">
        <v>4538</v>
      </c>
      <c r="F626" s="355">
        <v>245</v>
      </c>
      <c r="G626" s="355">
        <v>31.61</v>
      </c>
    </row>
    <row r="627" spans="1:7" x14ac:dyDescent="0.3">
      <c r="A627" s="355" t="s">
        <v>5097</v>
      </c>
      <c r="B627" s="355" t="s">
        <v>5098</v>
      </c>
      <c r="D627" s="563" t="s">
        <v>5099</v>
      </c>
      <c r="E627" s="564" t="s">
        <v>5100</v>
      </c>
      <c r="F627" s="355">
        <v>245</v>
      </c>
      <c r="G627" s="355">
        <v>30.76</v>
      </c>
    </row>
    <row r="628" spans="1:7" x14ac:dyDescent="0.3">
      <c r="A628" s="355" t="s">
        <v>5101</v>
      </c>
      <c r="B628" s="355" t="s">
        <v>5102</v>
      </c>
      <c r="D628" s="563" t="s">
        <v>5103</v>
      </c>
      <c r="E628" s="564" t="s">
        <v>5104</v>
      </c>
      <c r="F628" s="355">
        <v>245</v>
      </c>
      <c r="G628" s="355">
        <v>30.85</v>
      </c>
    </row>
    <row r="629" spans="1:7" x14ac:dyDescent="0.3">
      <c r="A629" s="355" t="s">
        <v>5105</v>
      </c>
      <c r="B629" s="355" t="s">
        <v>5106</v>
      </c>
      <c r="D629" s="563" t="s">
        <v>5099</v>
      </c>
      <c r="E629" s="564" t="s">
        <v>5107</v>
      </c>
      <c r="F629" s="355">
        <v>245</v>
      </c>
      <c r="G629" s="355">
        <v>32.03</v>
      </c>
    </row>
    <row r="630" spans="1:7" x14ac:dyDescent="0.3">
      <c r="A630" s="355" t="s">
        <v>5108</v>
      </c>
      <c r="B630" s="355" t="s">
        <v>5109</v>
      </c>
      <c r="D630" s="563" t="s">
        <v>5103</v>
      </c>
      <c r="E630" s="564" t="s">
        <v>5110</v>
      </c>
      <c r="F630" s="355">
        <v>245</v>
      </c>
      <c r="G630" s="355">
        <v>31.86</v>
      </c>
    </row>
    <row r="631" spans="1:7" x14ac:dyDescent="0.3">
      <c r="A631" s="355" t="s">
        <v>5111</v>
      </c>
      <c r="B631" s="355" t="s">
        <v>5112</v>
      </c>
      <c r="D631" s="563" t="s">
        <v>5113</v>
      </c>
      <c r="E631" s="564" t="s">
        <v>1268</v>
      </c>
      <c r="F631" s="355">
        <v>245</v>
      </c>
      <c r="G631" s="355">
        <v>39.75</v>
      </c>
    </row>
    <row r="632" spans="1:7" x14ac:dyDescent="0.3">
      <c r="A632" s="355" t="s">
        <v>5114</v>
      </c>
      <c r="B632" s="355" t="s">
        <v>5115</v>
      </c>
      <c r="D632" s="563" t="s">
        <v>5116</v>
      </c>
      <c r="E632" s="564" t="s">
        <v>1268</v>
      </c>
      <c r="F632" s="355">
        <v>245</v>
      </c>
      <c r="G632" s="355">
        <v>39.75</v>
      </c>
    </row>
    <row r="633" spans="1:7" x14ac:dyDescent="0.3">
      <c r="A633" s="355" t="s">
        <v>5117</v>
      </c>
      <c r="B633" s="355" t="s">
        <v>5118</v>
      </c>
      <c r="D633" s="563" t="s">
        <v>5119</v>
      </c>
      <c r="E633" s="564" t="s">
        <v>5120</v>
      </c>
      <c r="F633" s="355">
        <v>245</v>
      </c>
      <c r="G633" s="355">
        <v>132.54</v>
      </c>
    </row>
    <row r="634" spans="1:7" x14ac:dyDescent="0.3">
      <c r="A634" s="355" t="s">
        <v>5121</v>
      </c>
      <c r="B634" s="355" t="s">
        <v>5122</v>
      </c>
      <c r="D634" s="563" t="s">
        <v>5119</v>
      </c>
      <c r="E634" s="564" t="s">
        <v>5123</v>
      </c>
      <c r="F634" s="355">
        <v>245</v>
      </c>
      <c r="G634" s="355">
        <v>135.85</v>
      </c>
    </row>
    <row r="635" spans="1:7" x14ac:dyDescent="0.3">
      <c r="A635" s="355" t="s">
        <v>5124</v>
      </c>
      <c r="B635" s="355" t="s">
        <v>5125</v>
      </c>
      <c r="D635" s="563" t="s">
        <v>5119</v>
      </c>
      <c r="E635" s="564" t="s">
        <v>5126</v>
      </c>
      <c r="F635" s="355">
        <v>245</v>
      </c>
      <c r="G635" s="355">
        <v>135.85</v>
      </c>
    </row>
    <row r="636" spans="1:7" x14ac:dyDescent="0.3">
      <c r="A636" s="355" t="s">
        <v>5127</v>
      </c>
      <c r="B636" s="355" t="s">
        <v>5128</v>
      </c>
      <c r="D636" s="563" t="s">
        <v>5119</v>
      </c>
      <c r="E636" s="564" t="s">
        <v>5129</v>
      </c>
      <c r="F636" s="355">
        <v>245</v>
      </c>
      <c r="G636" s="355">
        <v>135.85</v>
      </c>
    </row>
    <row r="637" spans="1:7" x14ac:dyDescent="0.3">
      <c r="A637" s="355" t="s">
        <v>5130</v>
      </c>
      <c r="B637" s="355" t="s">
        <v>5131</v>
      </c>
      <c r="D637" s="563" t="s">
        <v>5119</v>
      </c>
      <c r="E637" s="564" t="s">
        <v>5132</v>
      </c>
      <c r="F637" s="355">
        <v>245</v>
      </c>
      <c r="G637" s="355">
        <v>135.85</v>
      </c>
    </row>
    <row r="638" spans="1:7" x14ac:dyDescent="0.3">
      <c r="A638" s="355" t="s">
        <v>5133</v>
      </c>
      <c r="B638" s="355" t="s">
        <v>5134</v>
      </c>
      <c r="D638" s="563" t="s">
        <v>5119</v>
      </c>
      <c r="E638" s="564" t="s">
        <v>5135</v>
      </c>
      <c r="F638" s="355">
        <v>245</v>
      </c>
      <c r="G638" s="355">
        <v>132.54</v>
      </c>
    </row>
    <row r="639" spans="1:7" x14ac:dyDescent="0.3">
      <c r="A639" s="355" t="s">
        <v>5136</v>
      </c>
      <c r="B639" s="355" t="s">
        <v>5137</v>
      </c>
      <c r="D639" s="563" t="s">
        <v>5119</v>
      </c>
      <c r="E639" s="564" t="s">
        <v>5138</v>
      </c>
      <c r="F639" s="355">
        <v>245</v>
      </c>
      <c r="G639" s="355">
        <v>132.54</v>
      </c>
    </row>
    <row r="640" spans="1:7" x14ac:dyDescent="0.3">
      <c r="A640" s="355" t="s">
        <v>5139</v>
      </c>
      <c r="B640" s="355" t="s">
        <v>5140</v>
      </c>
      <c r="D640" s="563" t="s">
        <v>5141</v>
      </c>
      <c r="E640" s="564" t="s">
        <v>5142</v>
      </c>
      <c r="F640" s="355">
        <v>245</v>
      </c>
      <c r="G640" s="355">
        <v>132.54</v>
      </c>
    </row>
    <row r="641" spans="1:7" x14ac:dyDescent="0.3">
      <c r="A641" s="355" t="s">
        <v>5143</v>
      </c>
      <c r="B641" s="355" t="s">
        <v>5144</v>
      </c>
      <c r="D641" s="563" t="s">
        <v>5141</v>
      </c>
      <c r="E641" s="564" t="s">
        <v>5145</v>
      </c>
      <c r="F641" s="355">
        <v>245</v>
      </c>
      <c r="G641" s="355">
        <v>135.85</v>
      </c>
    </row>
    <row r="642" spans="1:7" x14ac:dyDescent="0.3">
      <c r="A642" s="355" t="s">
        <v>5146</v>
      </c>
      <c r="B642" s="355" t="s">
        <v>5147</v>
      </c>
      <c r="D642" s="563" t="s">
        <v>5141</v>
      </c>
      <c r="E642" s="564" t="s">
        <v>5148</v>
      </c>
      <c r="F642" s="355">
        <v>245</v>
      </c>
      <c r="G642" s="355">
        <v>135.85</v>
      </c>
    </row>
    <row r="643" spans="1:7" x14ac:dyDescent="0.3">
      <c r="A643" s="355" t="s">
        <v>5149</v>
      </c>
      <c r="B643" s="355" t="s">
        <v>5150</v>
      </c>
      <c r="D643" s="563" t="s">
        <v>5141</v>
      </c>
      <c r="E643" s="564" t="s">
        <v>5151</v>
      </c>
      <c r="F643" s="355">
        <v>245</v>
      </c>
      <c r="G643" s="355">
        <v>135.85</v>
      </c>
    </row>
    <row r="644" spans="1:7" x14ac:dyDescent="0.3">
      <c r="A644" s="355" t="s">
        <v>5152</v>
      </c>
      <c r="B644" s="355" t="s">
        <v>5153</v>
      </c>
      <c r="D644" s="563" t="s">
        <v>5141</v>
      </c>
      <c r="E644" s="564" t="s">
        <v>5154</v>
      </c>
      <c r="F644" s="355">
        <v>245</v>
      </c>
      <c r="G644" s="355">
        <v>135.85</v>
      </c>
    </row>
    <row r="645" spans="1:7" x14ac:dyDescent="0.3">
      <c r="A645" s="355" t="s">
        <v>5155</v>
      </c>
      <c r="B645" s="355" t="s">
        <v>5156</v>
      </c>
      <c r="D645" s="563" t="s">
        <v>5157</v>
      </c>
      <c r="E645" s="564" t="s">
        <v>1268</v>
      </c>
      <c r="F645" s="355">
        <v>245</v>
      </c>
      <c r="G645" s="355">
        <v>58.47</v>
      </c>
    </row>
    <row r="646" spans="1:7" x14ac:dyDescent="0.3">
      <c r="A646" s="355" t="s">
        <v>2547</v>
      </c>
      <c r="B646" s="355" t="s">
        <v>5158</v>
      </c>
      <c r="D646" s="563" t="s">
        <v>5159</v>
      </c>
      <c r="E646" s="564" t="s">
        <v>4562</v>
      </c>
      <c r="F646" s="355">
        <v>225</v>
      </c>
      <c r="G646" s="355">
        <v>26.78</v>
      </c>
    </row>
    <row r="647" spans="1:7" x14ac:dyDescent="0.3">
      <c r="A647" s="355" t="s">
        <v>2890</v>
      </c>
      <c r="B647" s="355" t="s">
        <v>5160</v>
      </c>
      <c r="D647" s="563" t="s">
        <v>2891</v>
      </c>
      <c r="E647" s="564" t="s">
        <v>4369</v>
      </c>
      <c r="F647" s="355">
        <v>225</v>
      </c>
      <c r="G647" s="355">
        <v>32.369999999999997</v>
      </c>
    </row>
    <row r="648" spans="1:7" x14ac:dyDescent="0.3">
      <c r="A648" s="355" t="s">
        <v>5161</v>
      </c>
      <c r="B648" s="355" t="s">
        <v>5162</v>
      </c>
      <c r="D648" s="563" t="s">
        <v>5163</v>
      </c>
      <c r="E648" s="564" t="s">
        <v>5164</v>
      </c>
      <c r="F648" s="355">
        <v>225</v>
      </c>
      <c r="G648" s="355">
        <v>33.9</v>
      </c>
    </row>
    <row r="649" spans="1:7" x14ac:dyDescent="0.3">
      <c r="A649" s="355" t="s">
        <v>5165</v>
      </c>
      <c r="B649" s="355" t="s">
        <v>5166</v>
      </c>
      <c r="D649" s="563" t="s">
        <v>5167</v>
      </c>
      <c r="E649" s="564" t="s">
        <v>2471</v>
      </c>
      <c r="F649" s="355">
        <v>225</v>
      </c>
      <c r="G649" s="355">
        <v>33.9</v>
      </c>
    </row>
    <row r="650" spans="1:7" x14ac:dyDescent="0.3">
      <c r="A650" s="355" t="s">
        <v>5168</v>
      </c>
      <c r="B650" s="355" t="s">
        <v>5169</v>
      </c>
      <c r="D650" s="563" t="s">
        <v>5170</v>
      </c>
      <c r="E650" s="564" t="s">
        <v>5171</v>
      </c>
      <c r="F650" s="355">
        <v>225</v>
      </c>
      <c r="G650" s="355">
        <v>33.9</v>
      </c>
    </row>
    <row r="651" spans="1:7" x14ac:dyDescent="0.3">
      <c r="A651" s="355" t="s">
        <v>5172</v>
      </c>
      <c r="B651" s="355" t="s">
        <v>5173</v>
      </c>
      <c r="D651" s="563" t="s">
        <v>5174</v>
      </c>
      <c r="E651" s="564" t="s">
        <v>4369</v>
      </c>
      <c r="F651" s="355">
        <v>225</v>
      </c>
      <c r="G651" s="355">
        <v>33.9</v>
      </c>
    </row>
    <row r="652" spans="1:7" x14ac:dyDescent="0.3">
      <c r="A652" s="355" t="s">
        <v>5175</v>
      </c>
      <c r="B652" s="355" t="s">
        <v>5176</v>
      </c>
      <c r="D652" s="563" t="s">
        <v>5177</v>
      </c>
      <c r="E652" s="564" t="s">
        <v>4369</v>
      </c>
      <c r="F652" s="355">
        <v>225</v>
      </c>
      <c r="G652" s="355">
        <v>33.9</v>
      </c>
    </row>
    <row r="653" spans="1:7" x14ac:dyDescent="0.3">
      <c r="A653" s="355" t="s">
        <v>5178</v>
      </c>
      <c r="B653" s="355" t="s">
        <v>5179</v>
      </c>
      <c r="D653" s="563" t="s">
        <v>5180</v>
      </c>
      <c r="E653" s="564" t="s">
        <v>4369</v>
      </c>
      <c r="F653" s="355">
        <v>225</v>
      </c>
      <c r="G653" s="355">
        <v>33.9</v>
      </c>
    </row>
    <row r="654" spans="1:7" x14ac:dyDescent="0.3">
      <c r="A654" s="355" t="s">
        <v>5181</v>
      </c>
      <c r="B654" s="355" t="s">
        <v>5182</v>
      </c>
      <c r="D654" s="563" t="s">
        <v>5183</v>
      </c>
      <c r="E654" s="564" t="s">
        <v>5184</v>
      </c>
      <c r="F654" s="355">
        <v>225</v>
      </c>
      <c r="G654" s="355">
        <v>33.9</v>
      </c>
    </row>
    <row r="655" spans="1:7" x14ac:dyDescent="0.3">
      <c r="A655" s="355" t="s">
        <v>5185</v>
      </c>
      <c r="B655" s="355" t="s">
        <v>5186</v>
      </c>
      <c r="D655" s="563" t="s">
        <v>5187</v>
      </c>
      <c r="E655" s="564" t="s">
        <v>5188</v>
      </c>
      <c r="F655" s="355">
        <v>225</v>
      </c>
      <c r="G655" s="355">
        <v>76.69</v>
      </c>
    </row>
    <row r="656" spans="1:7" x14ac:dyDescent="0.3">
      <c r="A656" s="355" t="s">
        <v>5189</v>
      </c>
      <c r="B656" s="355" t="s">
        <v>5190</v>
      </c>
      <c r="D656" s="563" t="s">
        <v>5187</v>
      </c>
      <c r="E656" s="564" t="s">
        <v>5191</v>
      </c>
      <c r="F656" s="355">
        <v>225</v>
      </c>
      <c r="G656" s="355">
        <v>71.36</v>
      </c>
    </row>
    <row r="657" spans="1:7" x14ac:dyDescent="0.3">
      <c r="A657" s="355" t="s">
        <v>5192</v>
      </c>
      <c r="B657" s="355" t="s">
        <v>5193</v>
      </c>
      <c r="D657" s="563" t="s">
        <v>5187</v>
      </c>
      <c r="E657" s="564" t="s">
        <v>5194</v>
      </c>
      <c r="F657" s="355">
        <v>225</v>
      </c>
      <c r="G657" s="355">
        <v>74.239999999999995</v>
      </c>
    </row>
    <row r="658" spans="1:7" x14ac:dyDescent="0.3">
      <c r="A658" s="355" t="s">
        <v>5195</v>
      </c>
      <c r="B658" s="355" t="s">
        <v>5196</v>
      </c>
      <c r="D658" s="563" t="s">
        <v>5197</v>
      </c>
      <c r="E658" s="564" t="s">
        <v>5198</v>
      </c>
      <c r="F658" s="355">
        <v>225</v>
      </c>
      <c r="G658" s="355">
        <v>63.9</v>
      </c>
    </row>
    <row r="659" spans="1:7" x14ac:dyDescent="0.3">
      <c r="A659" s="355" t="s">
        <v>5199</v>
      </c>
      <c r="B659" s="355" t="s">
        <v>5200</v>
      </c>
      <c r="D659" s="563" t="s">
        <v>5197</v>
      </c>
      <c r="E659" s="564" t="s">
        <v>5201</v>
      </c>
      <c r="F659" s="355">
        <v>225</v>
      </c>
      <c r="G659" s="355">
        <v>77.290000000000006</v>
      </c>
    </row>
    <row r="660" spans="1:7" x14ac:dyDescent="0.3">
      <c r="A660" s="355" t="s">
        <v>5202</v>
      </c>
      <c r="B660" s="355" t="s">
        <v>5203</v>
      </c>
      <c r="D660" s="563" t="s">
        <v>5197</v>
      </c>
      <c r="E660" s="564" t="s">
        <v>5204</v>
      </c>
      <c r="F660" s="355">
        <v>225</v>
      </c>
      <c r="G660" s="355">
        <v>80.25</v>
      </c>
    </row>
    <row r="661" spans="1:7" x14ac:dyDescent="0.3">
      <c r="A661" s="355" t="s">
        <v>5205</v>
      </c>
      <c r="B661" s="355" t="s">
        <v>5206</v>
      </c>
      <c r="D661" s="563" t="s">
        <v>5207</v>
      </c>
      <c r="E661" s="564" t="s">
        <v>5198</v>
      </c>
      <c r="F661" s="355">
        <v>225</v>
      </c>
      <c r="G661" s="355">
        <v>63.9</v>
      </c>
    </row>
    <row r="662" spans="1:7" x14ac:dyDescent="0.3">
      <c r="A662" s="355" t="s">
        <v>5208</v>
      </c>
      <c r="B662" s="355" t="s">
        <v>5209</v>
      </c>
      <c r="D662" s="563" t="s">
        <v>5207</v>
      </c>
      <c r="E662" s="564" t="s">
        <v>5201</v>
      </c>
      <c r="F662" s="355">
        <v>225</v>
      </c>
      <c r="G662" s="355">
        <v>69.66</v>
      </c>
    </row>
    <row r="663" spans="1:7" x14ac:dyDescent="0.3">
      <c r="A663" s="355" t="s">
        <v>5210</v>
      </c>
      <c r="B663" s="355" t="s">
        <v>5211</v>
      </c>
      <c r="D663" s="563" t="s">
        <v>5207</v>
      </c>
      <c r="E663" s="564" t="s">
        <v>5204</v>
      </c>
      <c r="F663" s="355">
        <v>225</v>
      </c>
      <c r="G663" s="355">
        <v>63.9</v>
      </c>
    </row>
    <row r="664" spans="1:7" x14ac:dyDescent="0.3">
      <c r="A664" s="355" t="s">
        <v>5212</v>
      </c>
      <c r="B664" s="355" t="s">
        <v>5213</v>
      </c>
      <c r="D664" s="563" t="s">
        <v>5214</v>
      </c>
      <c r="E664" s="564" t="s">
        <v>5215</v>
      </c>
      <c r="F664" s="355">
        <v>225</v>
      </c>
      <c r="G664" s="355">
        <v>70.42</v>
      </c>
    </row>
    <row r="665" spans="1:7" x14ac:dyDescent="0.3">
      <c r="A665" s="355" t="s">
        <v>5216</v>
      </c>
      <c r="B665" s="355" t="s">
        <v>5217</v>
      </c>
      <c r="D665" s="563" t="s">
        <v>5214</v>
      </c>
      <c r="E665" s="564" t="s">
        <v>5218</v>
      </c>
      <c r="F665" s="355">
        <v>225</v>
      </c>
      <c r="G665" s="355">
        <v>77.290000000000006</v>
      </c>
    </row>
    <row r="666" spans="1:7" x14ac:dyDescent="0.3">
      <c r="A666" s="355" t="s">
        <v>5219</v>
      </c>
      <c r="B666" s="355" t="s">
        <v>5220</v>
      </c>
      <c r="D666" s="563" t="s">
        <v>5214</v>
      </c>
      <c r="E666" s="564" t="s">
        <v>5221</v>
      </c>
      <c r="F666" s="355">
        <v>225</v>
      </c>
      <c r="G666" s="355">
        <v>66.27</v>
      </c>
    </row>
    <row r="667" spans="1:7" x14ac:dyDescent="0.3">
      <c r="A667" s="355" t="s">
        <v>5222</v>
      </c>
      <c r="B667" s="355" t="s">
        <v>5223</v>
      </c>
      <c r="D667" s="563" t="s">
        <v>5224</v>
      </c>
      <c r="E667" s="564" t="s">
        <v>5225</v>
      </c>
      <c r="F667" s="355">
        <v>225</v>
      </c>
      <c r="G667" s="355">
        <v>78.73</v>
      </c>
    </row>
    <row r="668" spans="1:7" x14ac:dyDescent="0.3">
      <c r="A668" s="355" t="s">
        <v>5226</v>
      </c>
      <c r="B668" s="355" t="s">
        <v>5227</v>
      </c>
      <c r="D668" s="563" t="s">
        <v>5228</v>
      </c>
      <c r="E668" s="564" t="s">
        <v>5198</v>
      </c>
      <c r="F668" s="355">
        <v>225</v>
      </c>
      <c r="G668" s="355">
        <v>78.73</v>
      </c>
    </row>
    <row r="669" spans="1:7" x14ac:dyDescent="0.3">
      <c r="A669" s="355" t="s">
        <v>5229</v>
      </c>
      <c r="B669" s="355" t="s">
        <v>5230</v>
      </c>
      <c r="D669" s="563" t="s">
        <v>5231</v>
      </c>
      <c r="E669" s="564" t="s">
        <v>5232</v>
      </c>
      <c r="F669" s="355">
        <v>225</v>
      </c>
      <c r="G669" s="355">
        <v>78.14</v>
      </c>
    </row>
    <row r="670" spans="1:7" x14ac:dyDescent="0.3">
      <c r="A670" s="355" t="s">
        <v>5233</v>
      </c>
      <c r="B670" s="355" t="s">
        <v>5234</v>
      </c>
      <c r="D670" s="563" t="s">
        <v>5235</v>
      </c>
      <c r="E670" s="564" t="s">
        <v>5236</v>
      </c>
      <c r="F670" s="355">
        <v>225</v>
      </c>
      <c r="G670" s="355">
        <v>76.78</v>
      </c>
    </row>
    <row r="671" spans="1:7" x14ac:dyDescent="0.3">
      <c r="A671" s="355" t="s">
        <v>5237</v>
      </c>
      <c r="B671" s="355" t="s">
        <v>5238</v>
      </c>
      <c r="D671" s="563" t="s">
        <v>5239</v>
      </c>
      <c r="E671" s="564" t="s">
        <v>5240</v>
      </c>
      <c r="F671" s="355">
        <v>225</v>
      </c>
      <c r="G671" s="355">
        <v>81.36</v>
      </c>
    </row>
    <row r="672" spans="1:7" x14ac:dyDescent="0.3">
      <c r="A672" s="355" t="s">
        <v>5241</v>
      </c>
      <c r="B672" s="355" t="s">
        <v>5242</v>
      </c>
      <c r="D672" s="563" t="s">
        <v>5239</v>
      </c>
      <c r="E672" s="564" t="s">
        <v>5243</v>
      </c>
      <c r="F672" s="355">
        <v>225</v>
      </c>
      <c r="G672" s="355">
        <v>78.73</v>
      </c>
    </row>
    <row r="673" spans="1:7" x14ac:dyDescent="0.3">
      <c r="A673" s="355" t="s">
        <v>5244</v>
      </c>
      <c r="B673" s="355" t="s">
        <v>5245</v>
      </c>
      <c r="D673" s="563" t="s">
        <v>5246</v>
      </c>
      <c r="E673" s="564" t="s">
        <v>5225</v>
      </c>
      <c r="F673" s="355">
        <v>225</v>
      </c>
      <c r="G673" s="355">
        <v>68.81</v>
      </c>
    </row>
    <row r="674" spans="1:7" x14ac:dyDescent="0.3">
      <c r="A674" s="355" t="s">
        <v>5247</v>
      </c>
      <c r="B674" s="355" t="s">
        <v>5248</v>
      </c>
      <c r="D674" s="563" t="s">
        <v>5249</v>
      </c>
      <c r="E674" s="564" t="s">
        <v>5198</v>
      </c>
      <c r="F674" s="355">
        <v>225</v>
      </c>
      <c r="G674" s="355">
        <v>77.03</v>
      </c>
    </row>
    <row r="675" spans="1:7" x14ac:dyDescent="0.3">
      <c r="A675" s="355" t="s">
        <v>5250</v>
      </c>
      <c r="B675" s="355" t="s">
        <v>5251</v>
      </c>
      <c r="D675" s="563" t="s">
        <v>5252</v>
      </c>
      <c r="E675" s="564" t="s">
        <v>1268</v>
      </c>
      <c r="F675" s="355">
        <v>220</v>
      </c>
      <c r="G675" s="355">
        <v>29.92</v>
      </c>
    </row>
    <row r="676" spans="1:7" x14ac:dyDescent="0.3">
      <c r="A676" s="355" t="s">
        <v>5253</v>
      </c>
      <c r="B676" s="355" t="s">
        <v>5254</v>
      </c>
      <c r="D676" s="563" t="s">
        <v>5255</v>
      </c>
      <c r="E676" s="564" t="s">
        <v>1268</v>
      </c>
      <c r="F676" s="355">
        <v>220</v>
      </c>
      <c r="G676" s="355">
        <v>29.92</v>
      </c>
    </row>
    <row r="677" spans="1:7" x14ac:dyDescent="0.3">
      <c r="A677" s="355" t="s">
        <v>5256</v>
      </c>
      <c r="B677" s="355" t="s">
        <v>5257</v>
      </c>
      <c r="D677" s="563" t="s">
        <v>4565</v>
      </c>
      <c r="E677" s="564" t="s">
        <v>5258</v>
      </c>
      <c r="F677" s="355">
        <v>220</v>
      </c>
      <c r="G677" s="355">
        <v>32.29</v>
      </c>
    </row>
    <row r="678" spans="1:7" x14ac:dyDescent="0.3">
      <c r="A678" s="355" t="s">
        <v>5259</v>
      </c>
      <c r="B678" s="355" t="s">
        <v>5260</v>
      </c>
      <c r="D678" s="563" t="s">
        <v>5261</v>
      </c>
      <c r="E678" s="564" t="s">
        <v>5262</v>
      </c>
      <c r="F678" s="355">
        <v>220</v>
      </c>
      <c r="G678" s="355">
        <v>36.36</v>
      </c>
    </row>
    <row r="679" spans="1:7" x14ac:dyDescent="0.3">
      <c r="A679" s="355" t="s">
        <v>5263</v>
      </c>
      <c r="B679" s="355" t="s">
        <v>5264</v>
      </c>
      <c r="D679" s="563" t="s">
        <v>5261</v>
      </c>
      <c r="E679" s="564" t="s">
        <v>5262</v>
      </c>
      <c r="F679" s="355">
        <v>220</v>
      </c>
      <c r="G679" s="355">
        <v>36.36</v>
      </c>
    </row>
    <row r="680" spans="1:7" x14ac:dyDescent="0.3">
      <c r="A680" s="355" t="s">
        <v>5265</v>
      </c>
      <c r="B680" s="355" t="s">
        <v>5266</v>
      </c>
      <c r="D680" s="563" t="s">
        <v>5267</v>
      </c>
      <c r="E680" s="564" t="s">
        <v>5268</v>
      </c>
      <c r="F680" s="355">
        <v>220</v>
      </c>
      <c r="G680" s="355">
        <v>31.27</v>
      </c>
    </row>
    <row r="681" spans="1:7" x14ac:dyDescent="0.3">
      <c r="A681" s="355" t="s">
        <v>5269</v>
      </c>
      <c r="B681" s="355" t="s">
        <v>5270</v>
      </c>
      <c r="D681" s="563" t="s">
        <v>5267</v>
      </c>
      <c r="E681" s="564" t="s">
        <v>5271</v>
      </c>
      <c r="F681" s="355">
        <v>220</v>
      </c>
      <c r="G681" s="355">
        <v>31.27</v>
      </c>
    </row>
    <row r="682" spans="1:7" x14ac:dyDescent="0.3">
      <c r="A682" s="355" t="s">
        <v>5272</v>
      </c>
      <c r="B682" s="355" t="s">
        <v>5273</v>
      </c>
      <c r="D682" s="563" t="s">
        <v>4584</v>
      </c>
      <c r="E682" s="564" t="s">
        <v>4994</v>
      </c>
      <c r="F682" s="355">
        <v>220</v>
      </c>
      <c r="G682" s="355">
        <v>31.27</v>
      </c>
    </row>
    <row r="683" spans="1:7" x14ac:dyDescent="0.3">
      <c r="A683" s="355" t="s">
        <v>2894</v>
      </c>
      <c r="B683" s="355" t="s">
        <v>5274</v>
      </c>
      <c r="D683" s="563" t="s">
        <v>5275</v>
      </c>
      <c r="E683" s="564" t="s">
        <v>4572</v>
      </c>
      <c r="F683" s="355">
        <v>220</v>
      </c>
      <c r="G683" s="355">
        <v>62.37</v>
      </c>
    </row>
    <row r="684" spans="1:7" x14ac:dyDescent="0.3">
      <c r="A684" s="355" t="s">
        <v>5276</v>
      </c>
      <c r="B684" s="355" t="s">
        <v>5277</v>
      </c>
      <c r="D684" s="563" t="s">
        <v>5278</v>
      </c>
      <c r="E684" s="564" t="s">
        <v>5279</v>
      </c>
      <c r="F684" s="355">
        <v>220</v>
      </c>
      <c r="G684" s="355">
        <v>19.829999999999998</v>
      </c>
    </row>
    <row r="685" spans="1:7" x14ac:dyDescent="0.3">
      <c r="A685" s="355" t="s">
        <v>5280</v>
      </c>
      <c r="B685" s="355" t="s">
        <v>5281</v>
      </c>
      <c r="D685" s="563" t="s">
        <v>5282</v>
      </c>
      <c r="E685" s="564" t="s">
        <v>4614</v>
      </c>
      <c r="F685" s="355">
        <v>220</v>
      </c>
      <c r="G685" s="355">
        <v>23.39</v>
      </c>
    </row>
    <row r="686" spans="1:7" x14ac:dyDescent="0.3">
      <c r="A686" s="355" t="s">
        <v>5283</v>
      </c>
      <c r="B686" s="355" t="s">
        <v>5284</v>
      </c>
      <c r="D686" s="563" t="s">
        <v>4599</v>
      </c>
      <c r="E686" s="564" t="s">
        <v>5285</v>
      </c>
      <c r="F686" s="355">
        <v>220</v>
      </c>
      <c r="G686" s="355">
        <v>19.829999999999998</v>
      </c>
    </row>
    <row r="687" spans="1:7" x14ac:dyDescent="0.3">
      <c r="A687" s="355" t="s">
        <v>5286</v>
      </c>
      <c r="B687" s="355" t="s">
        <v>5287</v>
      </c>
      <c r="D687" s="563" t="s">
        <v>4599</v>
      </c>
      <c r="E687" s="564" t="s">
        <v>5288</v>
      </c>
      <c r="F687" s="355">
        <v>220</v>
      </c>
      <c r="G687" s="355">
        <v>19.829999999999998</v>
      </c>
    </row>
    <row r="688" spans="1:7" x14ac:dyDescent="0.3">
      <c r="A688" s="355" t="s">
        <v>5289</v>
      </c>
      <c r="B688" s="355" t="s">
        <v>5290</v>
      </c>
      <c r="D688" s="563" t="s">
        <v>5291</v>
      </c>
      <c r="E688" s="564" t="s">
        <v>5285</v>
      </c>
      <c r="F688" s="355">
        <v>220</v>
      </c>
      <c r="G688" s="355">
        <v>20.51</v>
      </c>
    </row>
    <row r="689" spans="1:7" x14ac:dyDescent="0.3">
      <c r="A689" s="355" t="s">
        <v>5292</v>
      </c>
      <c r="B689" s="355" t="s">
        <v>5293</v>
      </c>
      <c r="D689" s="563" t="s">
        <v>5294</v>
      </c>
      <c r="E689" s="564" t="s">
        <v>5295</v>
      </c>
      <c r="F689" s="355">
        <v>220</v>
      </c>
      <c r="G689" s="355">
        <v>23.14</v>
      </c>
    </row>
    <row r="690" spans="1:7" x14ac:dyDescent="0.3">
      <c r="A690" s="355" t="s">
        <v>5296</v>
      </c>
      <c r="B690" s="355" t="s">
        <v>5297</v>
      </c>
      <c r="D690" s="563" t="s">
        <v>4607</v>
      </c>
      <c r="E690" s="564" t="s">
        <v>5285</v>
      </c>
      <c r="F690" s="355">
        <v>220</v>
      </c>
      <c r="G690" s="355">
        <v>22.8</v>
      </c>
    </row>
    <row r="691" spans="1:7" x14ac:dyDescent="0.3">
      <c r="A691" s="355" t="s">
        <v>5298</v>
      </c>
      <c r="B691" s="355" t="s">
        <v>5299</v>
      </c>
      <c r="D691" s="563" t="s">
        <v>4607</v>
      </c>
      <c r="E691" s="564" t="s">
        <v>5288</v>
      </c>
      <c r="F691" s="355">
        <v>220</v>
      </c>
      <c r="G691" s="355">
        <v>23.47</v>
      </c>
    </row>
    <row r="692" spans="1:7" x14ac:dyDescent="0.3">
      <c r="A692" s="355" t="s">
        <v>5300</v>
      </c>
      <c r="B692" s="355" t="s">
        <v>5301</v>
      </c>
      <c r="D692" s="563" t="s">
        <v>5302</v>
      </c>
      <c r="E692" s="564" t="s">
        <v>5279</v>
      </c>
      <c r="F692" s="355">
        <v>220</v>
      </c>
      <c r="G692" s="355">
        <v>21.19</v>
      </c>
    </row>
    <row r="693" spans="1:7" x14ac:dyDescent="0.3">
      <c r="A693" s="355" t="s">
        <v>5303</v>
      </c>
      <c r="B693" s="355" t="s">
        <v>5304</v>
      </c>
      <c r="D693" s="563" t="s">
        <v>5305</v>
      </c>
      <c r="E693" s="564" t="s">
        <v>5306</v>
      </c>
      <c r="F693" s="355">
        <v>220</v>
      </c>
      <c r="G693" s="355">
        <v>22.29</v>
      </c>
    </row>
    <row r="694" spans="1:7" x14ac:dyDescent="0.3">
      <c r="A694" s="355" t="s">
        <v>5307</v>
      </c>
      <c r="B694" s="355" t="s">
        <v>5308</v>
      </c>
      <c r="D694" s="563" t="s">
        <v>5309</v>
      </c>
      <c r="E694" s="564" t="s">
        <v>5310</v>
      </c>
      <c r="F694" s="355">
        <v>220</v>
      </c>
      <c r="G694" s="355">
        <v>22.29</v>
      </c>
    </row>
    <row r="695" spans="1:7" x14ac:dyDescent="0.3">
      <c r="A695" s="355" t="s">
        <v>5311</v>
      </c>
      <c r="B695" s="355" t="s">
        <v>5312</v>
      </c>
      <c r="D695" s="563" t="s">
        <v>5305</v>
      </c>
      <c r="E695" s="564" t="s">
        <v>5313</v>
      </c>
      <c r="F695" s="355">
        <v>220</v>
      </c>
      <c r="G695" s="355">
        <v>23.31</v>
      </c>
    </row>
    <row r="696" spans="1:7" x14ac:dyDescent="0.3">
      <c r="A696" s="355" t="s">
        <v>5314</v>
      </c>
      <c r="B696" s="355" t="s">
        <v>5315</v>
      </c>
      <c r="D696" s="563" t="s">
        <v>5309</v>
      </c>
      <c r="E696" s="564" t="s">
        <v>5316</v>
      </c>
      <c r="F696" s="355">
        <v>220</v>
      </c>
      <c r="G696" s="355">
        <v>23.31</v>
      </c>
    </row>
    <row r="697" spans="1:7" x14ac:dyDescent="0.3">
      <c r="A697" s="355" t="s">
        <v>5317</v>
      </c>
      <c r="B697" s="355" t="s">
        <v>5318</v>
      </c>
      <c r="D697" s="563" t="s">
        <v>4624</v>
      </c>
      <c r="E697" s="564" t="s">
        <v>5319</v>
      </c>
      <c r="F697" s="355">
        <v>220</v>
      </c>
      <c r="G697" s="355">
        <v>22.29</v>
      </c>
    </row>
    <row r="698" spans="1:7" x14ac:dyDescent="0.3">
      <c r="A698" s="355" t="s">
        <v>5320</v>
      </c>
      <c r="B698" s="355" t="s">
        <v>5321</v>
      </c>
      <c r="D698" s="563" t="s">
        <v>4624</v>
      </c>
      <c r="E698" s="564" t="s">
        <v>5322</v>
      </c>
      <c r="F698" s="355">
        <v>220</v>
      </c>
      <c r="G698" s="355">
        <v>22.29</v>
      </c>
    </row>
    <row r="699" spans="1:7" x14ac:dyDescent="0.3">
      <c r="A699" s="355" t="s">
        <v>5323</v>
      </c>
      <c r="B699" s="355" t="s">
        <v>5324</v>
      </c>
      <c r="D699" s="563" t="s">
        <v>5325</v>
      </c>
      <c r="E699" s="564" t="s">
        <v>5326</v>
      </c>
      <c r="F699" s="355">
        <v>220</v>
      </c>
      <c r="G699" s="355">
        <v>59.92</v>
      </c>
    </row>
    <row r="700" spans="1:7" x14ac:dyDescent="0.3">
      <c r="A700" s="355" t="s">
        <v>5327</v>
      </c>
      <c r="B700" s="355" t="s">
        <v>5324</v>
      </c>
      <c r="D700" s="563" t="s">
        <v>5325</v>
      </c>
      <c r="E700" s="564" t="s">
        <v>5326</v>
      </c>
      <c r="F700" s="355">
        <v>220</v>
      </c>
      <c r="G700" s="355">
        <v>59.92</v>
      </c>
    </row>
    <row r="701" spans="1:7" x14ac:dyDescent="0.3">
      <c r="A701" s="355" t="s">
        <v>5328</v>
      </c>
      <c r="B701" s="355" t="s">
        <v>5329</v>
      </c>
      <c r="D701" s="563" t="s">
        <v>5330</v>
      </c>
      <c r="E701" s="564" t="s">
        <v>5331</v>
      </c>
      <c r="F701" s="355">
        <v>220</v>
      </c>
      <c r="G701" s="355">
        <v>51.53</v>
      </c>
    </row>
    <row r="702" spans="1:7" x14ac:dyDescent="0.3">
      <c r="A702" s="355" t="s">
        <v>5332</v>
      </c>
      <c r="B702" s="355" t="s">
        <v>5329</v>
      </c>
      <c r="D702" s="563" t="s">
        <v>5330</v>
      </c>
      <c r="E702" s="564" t="s">
        <v>5333</v>
      </c>
      <c r="F702" s="355">
        <v>220</v>
      </c>
      <c r="G702" s="355">
        <v>51.53</v>
      </c>
    </row>
    <row r="703" spans="1:7" x14ac:dyDescent="0.3">
      <c r="A703" s="355" t="s">
        <v>5334</v>
      </c>
      <c r="B703" s="355" t="s">
        <v>5335</v>
      </c>
      <c r="D703" s="563" t="s">
        <v>5336</v>
      </c>
      <c r="E703" s="564" t="s">
        <v>5337</v>
      </c>
      <c r="F703" s="355">
        <v>214</v>
      </c>
      <c r="G703" s="355">
        <v>30.25</v>
      </c>
    </row>
    <row r="704" spans="1:7" x14ac:dyDescent="0.3">
      <c r="A704" s="355" t="s">
        <v>5338</v>
      </c>
      <c r="B704" s="355" t="s">
        <v>5339</v>
      </c>
      <c r="D704" s="563" t="s">
        <v>5340</v>
      </c>
      <c r="E704" s="564" t="s">
        <v>1268</v>
      </c>
      <c r="F704" s="355">
        <v>200</v>
      </c>
      <c r="G704" s="355">
        <v>44.58</v>
      </c>
    </row>
    <row r="705" spans="1:7" x14ac:dyDescent="0.3">
      <c r="A705" s="355" t="s">
        <v>5341</v>
      </c>
      <c r="B705" s="355" t="s">
        <v>5342</v>
      </c>
      <c r="D705" s="563" t="s">
        <v>5343</v>
      </c>
      <c r="E705" s="564" t="s">
        <v>5344</v>
      </c>
      <c r="F705" s="355">
        <v>200</v>
      </c>
      <c r="G705" s="355">
        <v>227.8</v>
      </c>
    </row>
    <row r="706" spans="1:7" x14ac:dyDescent="0.3">
      <c r="A706" s="355" t="s">
        <v>5345</v>
      </c>
      <c r="B706" s="355" t="s">
        <v>5346</v>
      </c>
      <c r="D706" s="563" t="s">
        <v>5347</v>
      </c>
      <c r="E706" s="564" t="s">
        <v>5344</v>
      </c>
      <c r="F706" s="355">
        <v>200</v>
      </c>
      <c r="G706" s="355">
        <v>227.97</v>
      </c>
    </row>
    <row r="707" spans="1:7" x14ac:dyDescent="0.3">
      <c r="A707" s="355" t="s">
        <v>5348</v>
      </c>
      <c r="B707" s="355" t="s">
        <v>5349</v>
      </c>
      <c r="D707" s="563" t="s">
        <v>5350</v>
      </c>
      <c r="E707" s="564" t="s">
        <v>5344</v>
      </c>
      <c r="F707" s="355">
        <v>200</v>
      </c>
      <c r="G707" s="355">
        <v>229.83</v>
      </c>
    </row>
    <row r="708" spans="1:7" x14ac:dyDescent="0.3">
      <c r="A708" s="355" t="s">
        <v>5351</v>
      </c>
      <c r="B708" s="355" t="s">
        <v>5352</v>
      </c>
      <c r="D708" s="563" t="s">
        <v>5353</v>
      </c>
      <c r="E708" s="564" t="s">
        <v>5344</v>
      </c>
      <c r="F708" s="355">
        <v>200</v>
      </c>
      <c r="G708" s="355">
        <v>230.17</v>
      </c>
    </row>
    <row r="709" spans="1:7" x14ac:dyDescent="0.3">
      <c r="A709" s="355" t="s">
        <v>5354</v>
      </c>
      <c r="B709" s="355" t="s">
        <v>5355</v>
      </c>
      <c r="D709" s="563" t="s">
        <v>5356</v>
      </c>
      <c r="E709" s="564" t="s">
        <v>5357</v>
      </c>
      <c r="F709" s="355">
        <v>200</v>
      </c>
      <c r="G709" s="355">
        <v>254.49</v>
      </c>
    </row>
    <row r="710" spans="1:7" x14ac:dyDescent="0.3">
      <c r="A710" s="355" t="s">
        <v>5358</v>
      </c>
      <c r="B710" s="355" t="s">
        <v>5359</v>
      </c>
      <c r="D710" s="563" t="s">
        <v>5356</v>
      </c>
      <c r="E710" s="564" t="s">
        <v>5360</v>
      </c>
      <c r="F710" s="355">
        <v>200</v>
      </c>
      <c r="G710" s="355">
        <v>311.02</v>
      </c>
    </row>
    <row r="711" spans="1:7" x14ac:dyDescent="0.3">
      <c r="A711" s="355" t="s">
        <v>5361</v>
      </c>
      <c r="B711" s="355" t="s">
        <v>5362</v>
      </c>
      <c r="D711" s="563" t="s">
        <v>5356</v>
      </c>
      <c r="E711" s="564" t="s">
        <v>5363</v>
      </c>
      <c r="F711" s="355">
        <v>200</v>
      </c>
      <c r="G711" s="355">
        <v>247.8</v>
      </c>
    </row>
    <row r="712" spans="1:7" x14ac:dyDescent="0.3">
      <c r="A712" s="355" t="s">
        <v>5364</v>
      </c>
      <c r="B712" s="355" t="s">
        <v>5365</v>
      </c>
      <c r="D712" s="563" t="s">
        <v>5356</v>
      </c>
      <c r="E712" s="564" t="s">
        <v>5366</v>
      </c>
      <c r="F712" s="355">
        <v>200</v>
      </c>
      <c r="G712" s="355">
        <v>304.41000000000003</v>
      </c>
    </row>
    <row r="713" spans="1:7" x14ac:dyDescent="0.3">
      <c r="A713" s="355" t="s">
        <v>5367</v>
      </c>
      <c r="B713" s="355" t="s">
        <v>5368</v>
      </c>
      <c r="D713" s="563" t="s">
        <v>5356</v>
      </c>
      <c r="E713" s="564" t="s">
        <v>5369</v>
      </c>
      <c r="F713" s="355">
        <v>200</v>
      </c>
      <c r="G713" s="355">
        <v>248.98</v>
      </c>
    </row>
    <row r="714" spans="1:7" x14ac:dyDescent="0.3">
      <c r="A714" s="355" t="s">
        <v>5370</v>
      </c>
      <c r="B714" s="355" t="s">
        <v>5371</v>
      </c>
      <c r="D714" s="563" t="s">
        <v>5356</v>
      </c>
      <c r="E714" s="564" t="s">
        <v>5372</v>
      </c>
      <c r="F714" s="355">
        <v>200</v>
      </c>
      <c r="G714" s="355">
        <v>305.51</v>
      </c>
    </row>
    <row r="715" spans="1:7" x14ac:dyDescent="0.3">
      <c r="A715" s="355" t="s">
        <v>5373</v>
      </c>
      <c r="B715" s="355" t="s">
        <v>5374</v>
      </c>
      <c r="D715" s="563" t="s">
        <v>5375</v>
      </c>
      <c r="E715" s="564" t="s">
        <v>5376</v>
      </c>
      <c r="F715" s="355">
        <v>200</v>
      </c>
      <c r="G715" s="355">
        <v>272.97000000000003</v>
      </c>
    </row>
    <row r="716" spans="1:7" x14ac:dyDescent="0.3">
      <c r="A716" s="355" t="s">
        <v>5377</v>
      </c>
      <c r="B716" s="355" t="s">
        <v>5378</v>
      </c>
      <c r="D716" s="563" t="s">
        <v>5379</v>
      </c>
      <c r="E716" s="564" t="s">
        <v>5380</v>
      </c>
      <c r="F716" s="355">
        <v>200</v>
      </c>
      <c r="G716" s="355">
        <v>317.97000000000003</v>
      </c>
    </row>
    <row r="717" spans="1:7" x14ac:dyDescent="0.3">
      <c r="A717" s="355" t="s">
        <v>5381</v>
      </c>
      <c r="B717" s="355" t="s">
        <v>5382</v>
      </c>
      <c r="D717" s="563" t="s">
        <v>5383</v>
      </c>
      <c r="E717" s="564" t="s">
        <v>5376</v>
      </c>
      <c r="F717" s="355">
        <v>200</v>
      </c>
      <c r="G717" s="355">
        <v>273.56</v>
      </c>
    </row>
    <row r="718" spans="1:7" x14ac:dyDescent="0.3">
      <c r="A718" s="355" t="s">
        <v>5384</v>
      </c>
      <c r="B718" s="355" t="s">
        <v>5385</v>
      </c>
      <c r="D718" s="563" t="s">
        <v>5386</v>
      </c>
      <c r="E718" s="564" t="s">
        <v>5380</v>
      </c>
      <c r="F718" s="355">
        <v>200</v>
      </c>
      <c r="G718" s="355">
        <v>318.56</v>
      </c>
    </row>
    <row r="719" spans="1:7" x14ac:dyDescent="0.3">
      <c r="A719" s="355" t="s">
        <v>5387</v>
      </c>
      <c r="B719" s="355" t="s">
        <v>5388</v>
      </c>
      <c r="D719" s="563" t="s">
        <v>5389</v>
      </c>
      <c r="E719" s="564" t="s">
        <v>5376</v>
      </c>
      <c r="F719" s="355">
        <v>200</v>
      </c>
      <c r="G719" s="355">
        <v>276.95</v>
      </c>
    </row>
    <row r="720" spans="1:7" x14ac:dyDescent="0.3">
      <c r="A720" s="355" t="s">
        <v>5390</v>
      </c>
      <c r="B720" s="355" t="s">
        <v>5391</v>
      </c>
      <c r="D720" s="563" t="s">
        <v>5392</v>
      </c>
      <c r="E720" s="564" t="s">
        <v>5380</v>
      </c>
      <c r="F720" s="355">
        <v>200</v>
      </c>
      <c r="G720" s="355">
        <v>320</v>
      </c>
    </row>
    <row r="721" spans="1:7" x14ac:dyDescent="0.3">
      <c r="A721" s="355" t="s">
        <v>5393</v>
      </c>
      <c r="B721" s="355" t="s">
        <v>5394</v>
      </c>
      <c r="D721" s="563" t="s">
        <v>5395</v>
      </c>
      <c r="E721" s="564" t="s">
        <v>5376</v>
      </c>
      <c r="F721" s="355">
        <v>200</v>
      </c>
      <c r="G721" s="355">
        <v>277.02999999999997</v>
      </c>
    </row>
    <row r="722" spans="1:7" x14ac:dyDescent="0.3">
      <c r="A722" s="355" t="s">
        <v>5396</v>
      </c>
      <c r="B722" s="355" t="s">
        <v>5397</v>
      </c>
      <c r="D722" s="563" t="s">
        <v>5398</v>
      </c>
      <c r="E722" s="564" t="s">
        <v>5380</v>
      </c>
      <c r="F722" s="355">
        <v>200</v>
      </c>
      <c r="G722" s="355">
        <v>311.19</v>
      </c>
    </row>
    <row r="723" spans="1:7" x14ac:dyDescent="0.3">
      <c r="A723" s="355" t="s">
        <v>5399</v>
      </c>
      <c r="B723" s="355" t="s">
        <v>5400</v>
      </c>
      <c r="D723" s="563" t="s">
        <v>5401</v>
      </c>
      <c r="E723" s="564" t="s">
        <v>5402</v>
      </c>
      <c r="F723" s="355">
        <v>200</v>
      </c>
      <c r="G723" s="355">
        <v>276.86</v>
      </c>
    </row>
    <row r="724" spans="1:7" x14ac:dyDescent="0.3">
      <c r="A724" s="355" t="s">
        <v>5403</v>
      </c>
      <c r="B724" s="355" t="s">
        <v>5404</v>
      </c>
      <c r="D724" s="563" t="s">
        <v>5401</v>
      </c>
      <c r="E724" s="564" t="s">
        <v>5405</v>
      </c>
      <c r="F724" s="355">
        <v>200</v>
      </c>
      <c r="G724" s="355">
        <v>354.92</v>
      </c>
    </row>
    <row r="725" spans="1:7" x14ac:dyDescent="0.3">
      <c r="A725" s="355" t="s">
        <v>5406</v>
      </c>
      <c r="B725" s="355" t="s">
        <v>5407</v>
      </c>
      <c r="D725" s="563" t="s">
        <v>5401</v>
      </c>
      <c r="E725" s="564" t="s">
        <v>5408</v>
      </c>
      <c r="F725" s="355">
        <v>200</v>
      </c>
      <c r="G725" s="355">
        <v>277.29000000000002</v>
      </c>
    </row>
    <row r="726" spans="1:7" x14ac:dyDescent="0.3">
      <c r="A726" s="355" t="s">
        <v>5409</v>
      </c>
      <c r="B726" s="355" t="s">
        <v>5410</v>
      </c>
      <c r="D726" s="563" t="s">
        <v>5401</v>
      </c>
      <c r="E726" s="564" t="s">
        <v>5411</v>
      </c>
      <c r="F726" s="355">
        <v>200</v>
      </c>
      <c r="G726" s="355">
        <v>355.34</v>
      </c>
    </row>
    <row r="727" spans="1:7" x14ac:dyDescent="0.3">
      <c r="A727" s="355" t="s">
        <v>5412</v>
      </c>
      <c r="B727" s="355" t="s">
        <v>5413</v>
      </c>
      <c r="D727" s="563" t="s">
        <v>5401</v>
      </c>
      <c r="E727" s="564" t="s">
        <v>5414</v>
      </c>
      <c r="F727" s="355">
        <v>200</v>
      </c>
      <c r="G727" s="355">
        <v>278.47000000000003</v>
      </c>
    </row>
    <row r="728" spans="1:7" x14ac:dyDescent="0.3">
      <c r="A728" s="355" t="s">
        <v>5415</v>
      </c>
      <c r="B728" s="355" t="s">
        <v>5416</v>
      </c>
      <c r="D728" s="563" t="s">
        <v>5401</v>
      </c>
      <c r="E728" s="564" t="s">
        <v>5417</v>
      </c>
      <c r="F728" s="355">
        <v>200</v>
      </c>
      <c r="G728" s="355">
        <v>356.61</v>
      </c>
    </row>
    <row r="729" spans="1:7" x14ac:dyDescent="0.3">
      <c r="A729" s="355" t="s">
        <v>5418</v>
      </c>
      <c r="B729" s="355" t="s">
        <v>5419</v>
      </c>
      <c r="D729" s="563" t="s">
        <v>5420</v>
      </c>
      <c r="E729" s="564" t="s">
        <v>5421</v>
      </c>
      <c r="F729" s="355">
        <v>200</v>
      </c>
      <c r="G729" s="355">
        <v>291.19</v>
      </c>
    </row>
    <row r="730" spans="1:7" x14ac:dyDescent="0.3">
      <c r="A730" s="355" t="s">
        <v>5422</v>
      </c>
      <c r="B730" s="355" t="s">
        <v>5423</v>
      </c>
      <c r="D730" s="563" t="s">
        <v>5424</v>
      </c>
      <c r="E730" s="564" t="s">
        <v>5425</v>
      </c>
      <c r="F730" s="355">
        <v>200</v>
      </c>
      <c r="G730" s="355">
        <v>327.54000000000002</v>
      </c>
    </row>
    <row r="731" spans="1:7" x14ac:dyDescent="0.3">
      <c r="A731" s="355" t="s">
        <v>5426</v>
      </c>
      <c r="B731" s="355" t="s">
        <v>5427</v>
      </c>
      <c r="D731" s="563" t="s">
        <v>5428</v>
      </c>
      <c r="E731" s="564" t="s">
        <v>5421</v>
      </c>
      <c r="F731" s="355">
        <v>200</v>
      </c>
      <c r="G731" s="355">
        <v>291.27</v>
      </c>
    </row>
    <row r="732" spans="1:7" x14ac:dyDescent="0.3">
      <c r="A732" s="355" t="s">
        <v>5429</v>
      </c>
      <c r="B732" s="355" t="s">
        <v>5430</v>
      </c>
      <c r="D732" s="563" t="s">
        <v>5428</v>
      </c>
      <c r="E732" s="564" t="s">
        <v>5431</v>
      </c>
      <c r="F732" s="355">
        <v>200</v>
      </c>
      <c r="G732" s="355">
        <v>327.71</v>
      </c>
    </row>
    <row r="733" spans="1:7" x14ac:dyDescent="0.3">
      <c r="A733" s="355" t="s">
        <v>5432</v>
      </c>
      <c r="B733" s="355" t="s">
        <v>5433</v>
      </c>
      <c r="D733" s="563" t="s">
        <v>5434</v>
      </c>
      <c r="E733" s="564" t="s">
        <v>5421</v>
      </c>
      <c r="F733" s="355">
        <v>200</v>
      </c>
      <c r="G733" s="355">
        <v>291.52999999999997</v>
      </c>
    </row>
    <row r="734" spans="1:7" x14ac:dyDescent="0.3">
      <c r="A734" s="355" t="s">
        <v>5435</v>
      </c>
      <c r="B734" s="355" t="s">
        <v>5436</v>
      </c>
      <c r="D734" s="563" t="s">
        <v>5434</v>
      </c>
      <c r="E734" s="564" t="s">
        <v>5437</v>
      </c>
      <c r="F734" s="355">
        <v>200</v>
      </c>
      <c r="G734" s="355">
        <v>327.8</v>
      </c>
    </row>
    <row r="735" spans="1:7" x14ac:dyDescent="0.3">
      <c r="A735" s="355" t="s">
        <v>5438</v>
      </c>
      <c r="B735" s="355" t="s">
        <v>5439</v>
      </c>
      <c r="D735" s="563" t="s">
        <v>5440</v>
      </c>
      <c r="E735" s="564" t="s">
        <v>5421</v>
      </c>
      <c r="F735" s="355">
        <v>200</v>
      </c>
      <c r="G735" s="355">
        <v>292.12</v>
      </c>
    </row>
    <row r="736" spans="1:7" x14ac:dyDescent="0.3">
      <c r="A736" s="355" t="s">
        <v>5441</v>
      </c>
      <c r="B736" s="355" t="s">
        <v>5442</v>
      </c>
      <c r="D736" s="563" t="s">
        <v>5440</v>
      </c>
      <c r="E736" s="564" t="s">
        <v>5431</v>
      </c>
      <c r="F736" s="355">
        <v>200</v>
      </c>
      <c r="G736" s="355">
        <v>328.47</v>
      </c>
    </row>
    <row r="737" spans="1:7" x14ac:dyDescent="0.3">
      <c r="A737" s="355" t="s">
        <v>5443</v>
      </c>
      <c r="B737" s="355" t="s">
        <v>5444</v>
      </c>
      <c r="D737" s="563" t="s">
        <v>5445</v>
      </c>
      <c r="E737" s="564" t="s">
        <v>5421</v>
      </c>
      <c r="F737" s="355">
        <v>200</v>
      </c>
      <c r="G737" s="355">
        <v>293.47000000000003</v>
      </c>
    </row>
    <row r="738" spans="1:7" x14ac:dyDescent="0.3">
      <c r="A738" s="355" t="s">
        <v>5446</v>
      </c>
      <c r="B738" s="355" t="s">
        <v>5447</v>
      </c>
      <c r="D738" s="563" t="s">
        <v>5445</v>
      </c>
      <c r="E738" s="564" t="s">
        <v>5431</v>
      </c>
      <c r="F738" s="355">
        <v>200</v>
      </c>
      <c r="G738" s="355">
        <v>329.92</v>
      </c>
    </row>
    <row r="739" spans="1:7" x14ac:dyDescent="0.3">
      <c r="A739" s="355" t="s">
        <v>5448</v>
      </c>
      <c r="B739" s="355" t="s">
        <v>5449</v>
      </c>
      <c r="D739" s="563" t="s">
        <v>5450</v>
      </c>
      <c r="E739" s="564" t="s">
        <v>1268</v>
      </c>
      <c r="F739" s="355">
        <v>200</v>
      </c>
      <c r="G739" s="355">
        <v>325.58999999999997</v>
      </c>
    </row>
    <row r="740" spans="1:7" x14ac:dyDescent="0.3">
      <c r="A740" s="355" t="s">
        <v>5451</v>
      </c>
      <c r="B740" s="355" t="s">
        <v>5452</v>
      </c>
      <c r="D740" s="563" t="s">
        <v>5453</v>
      </c>
      <c r="E740" s="564" t="s">
        <v>1268</v>
      </c>
      <c r="F740" s="355">
        <v>200</v>
      </c>
      <c r="G740" s="355">
        <v>326.95</v>
      </c>
    </row>
    <row r="741" spans="1:7" x14ac:dyDescent="0.3">
      <c r="A741" s="355" t="s">
        <v>5454</v>
      </c>
      <c r="B741" s="355" t="s">
        <v>5455</v>
      </c>
      <c r="D741" s="563" t="s">
        <v>5456</v>
      </c>
      <c r="E741" s="564" t="s">
        <v>1268</v>
      </c>
      <c r="F741" s="355">
        <v>200</v>
      </c>
      <c r="G741" s="355">
        <v>325.85000000000002</v>
      </c>
    </row>
    <row r="742" spans="1:7" x14ac:dyDescent="0.3">
      <c r="A742" s="355" t="s">
        <v>5457</v>
      </c>
      <c r="B742" s="355" t="s">
        <v>5458</v>
      </c>
      <c r="D742" s="563" t="s">
        <v>5459</v>
      </c>
      <c r="E742" s="564" t="s">
        <v>1268</v>
      </c>
      <c r="F742" s="355">
        <v>200</v>
      </c>
      <c r="G742" s="355">
        <v>326.10000000000002</v>
      </c>
    </row>
    <row r="743" spans="1:7" x14ac:dyDescent="0.3">
      <c r="A743" s="355" t="s">
        <v>5460</v>
      </c>
      <c r="B743" s="355" t="s">
        <v>5461</v>
      </c>
      <c r="D743" s="563" t="s">
        <v>5462</v>
      </c>
      <c r="E743" s="564" t="s">
        <v>1268</v>
      </c>
      <c r="F743" s="355">
        <v>200</v>
      </c>
      <c r="G743" s="355">
        <v>328.98</v>
      </c>
    </row>
    <row r="744" spans="1:7" x14ac:dyDescent="0.3">
      <c r="A744" s="355" t="s">
        <v>5463</v>
      </c>
      <c r="B744" s="355" t="s">
        <v>5464</v>
      </c>
      <c r="D744" s="563" t="s">
        <v>5465</v>
      </c>
      <c r="E744" s="564" t="s">
        <v>1268</v>
      </c>
      <c r="F744" s="355">
        <v>200</v>
      </c>
      <c r="G744" s="355">
        <v>329.92</v>
      </c>
    </row>
    <row r="745" spans="1:7" x14ac:dyDescent="0.3">
      <c r="A745" s="355" t="s">
        <v>5466</v>
      </c>
      <c r="B745" s="355" t="s">
        <v>5467</v>
      </c>
      <c r="D745" s="563" t="s">
        <v>5468</v>
      </c>
      <c r="E745" s="564" t="s">
        <v>1268</v>
      </c>
      <c r="F745" s="355">
        <v>200</v>
      </c>
      <c r="G745" s="355">
        <v>325.58999999999997</v>
      </c>
    </row>
    <row r="746" spans="1:7" x14ac:dyDescent="0.3">
      <c r="A746" s="355" t="s">
        <v>5469</v>
      </c>
      <c r="B746" s="355" t="s">
        <v>5470</v>
      </c>
      <c r="D746" s="563" t="s">
        <v>5471</v>
      </c>
      <c r="E746" s="564" t="s">
        <v>1268</v>
      </c>
      <c r="F746" s="355">
        <v>200</v>
      </c>
      <c r="G746" s="355">
        <v>326.95</v>
      </c>
    </row>
    <row r="747" spans="1:7" x14ac:dyDescent="0.3">
      <c r="A747" s="355" t="s">
        <v>5472</v>
      </c>
      <c r="B747" s="355" t="s">
        <v>5473</v>
      </c>
      <c r="D747" s="563" t="s">
        <v>5474</v>
      </c>
      <c r="E747" s="564" t="s">
        <v>1268</v>
      </c>
      <c r="F747" s="355">
        <v>200</v>
      </c>
      <c r="G747" s="355">
        <v>325.85000000000002</v>
      </c>
    </row>
    <row r="748" spans="1:7" x14ac:dyDescent="0.3">
      <c r="A748" s="355" t="s">
        <v>5475</v>
      </c>
      <c r="B748" s="355" t="s">
        <v>5476</v>
      </c>
      <c r="D748" s="563" t="s">
        <v>5477</v>
      </c>
      <c r="E748" s="564" t="s">
        <v>1268</v>
      </c>
      <c r="F748" s="355">
        <v>200</v>
      </c>
      <c r="G748" s="355">
        <v>326.10000000000002</v>
      </c>
    </row>
    <row r="749" spans="1:7" x14ac:dyDescent="0.3">
      <c r="A749" s="355" t="s">
        <v>5478</v>
      </c>
      <c r="B749" s="355" t="s">
        <v>5479</v>
      </c>
      <c r="D749" s="563" t="s">
        <v>5480</v>
      </c>
      <c r="E749" s="564" t="s">
        <v>1268</v>
      </c>
      <c r="F749" s="355">
        <v>200</v>
      </c>
      <c r="G749" s="355">
        <v>328.98</v>
      </c>
    </row>
    <row r="750" spans="1:7" x14ac:dyDescent="0.3">
      <c r="A750" s="355" t="s">
        <v>5481</v>
      </c>
      <c r="B750" s="355" t="s">
        <v>5482</v>
      </c>
      <c r="D750" s="563" t="s">
        <v>5483</v>
      </c>
      <c r="E750" s="564" t="s">
        <v>1268</v>
      </c>
      <c r="F750" s="355">
        <v>200</v>
      </c>
      <c r="G750" s="355">
        <v>328.81</v>
      </c>
    </row>
    <row r="751" spans="1:7" x14ac:dyDescent="0.3">
      <c r="A751" s="355" t="s">
        <v>5484</v>
      </c>
      <c r="B751" s="355" t="s">
        <v>5485</v>
      </c>
      <c r="D751" s="563" t="s">
        <v>5486</v>
      </c>
      <c r="E751" s="564" t="s">
        <v>5487</v>
      </c>
      <c r="F751" s="355">
        <v>200</v>
      </c>
      <c r="G751" s="355">
        <v>327.29000000000002</v>
      </c>
    </row>
    <row r="752" spans="1:7" x14ac:dyDescent="0.3">
      <c r="A752" s="355" t="s">
        <v>5488</v>
      </c>
      <c r="B752" s="355" t="s">
        <v>5489</v>
      </c>
      <c r="D752" s="563" t="s">
        <v>5486</v>
      </c>
      <c r="E752" s="564" t="s">
        <v>5490</v>
      </c>
      <c r="F752" s="355">
        <v>200</v>
      </c>
      <c r="G752" s="355">
        <v>327.37</v>
      </c>
    </row>
    <row r="753" spans="1:7" x14ac:dyDescent="0.3">
      <c r="A753" s="355" t="s">
        <v>5491</v>
      </c>
      <c r="B753" s="355" t="s">
        <v>5492</v>
      </c>
      <c r="D753" s="563" t="s">
        <v>5486</v>
      </c>
      <c r="E753" s="564" t="s">
        <v>5493</v>
      </c>
      <c r="F753" s="355">
        <v>200</v>
      </c>
      <c r="G753" s="355">
        <v>327.54000000000002</v>
      </c>
    </row>
    <row r="754" spans="1:7" x14ac:dyDescent="0.3">
      <c r="A754" s="355" t="s">
        <v>5494</v>
      </c>
      <c r="B754" s="355" t="s">
        <v>5495</v>
      </c>
      <c r="D754" s="563" t="s">
        <v>5486</v>
      </c>
      <c r="E754" s="564" t="s">
        <v>5496</v>
      </c>
      <c r="F754" s="355">
        <v>200</v>
      </c>
      <c r="G754" s="355">
        <v>329.49</v>
      </c>
    </row>
    <row r="755" spans="1:7" x14ac:dyDescent="0.3">
      <c r="A755" s="355" t="s">
        <v>5497</v>
      </c>
      <c r="B755" s="355" t="s">
        <v>5498</v>
      </c>
      <c r="D755" s="563" t="s">
        <v>5486</v>
      </c>
      <c r="E755" s="564" t="s">
        <v>5499</v>
      </c>
      <c r="F755" s="355">
        <v>200</v>
      </c>
      <c r="G755" s="355">
        <v>330.51</v>
      </c>
    </row>
    <row r="756" spans="1:7" x14ac:dyDescent="0.3">
      <c r="A756" s="355" t="s">
        <v>5500</v>
      </c>
      <c r="B756" s="355" t="s">
        <v>5501</v>
      </c>
      <c r="D756" s="563" t="s">
        <v>5502</v>
      </c>
      <c r="E756" s="564" t="s">
        <v>1268</v>
      </c>
      <c r="F756" s="355">
        <v>195</v>
      </c>
      <c r="G756" s="355">
        <v>27.71</v>
      </c>
    </row>
    <row r="757" spans="1:7" x14ac:dyDescent="0.3">
      <c r="A757" s="355" t="s">
        <v>5503</v>
      </c>
      <c r="B757" s="355" t="s">
        <v>5504</v>
      </c>
      <c r="D757" s="563" t="s">
        <v>5505</v>
      </c>
      <c r="E757" s="564" t="s">
        <v>1268</v>
      </c>
      <c r="F757" s="355">
        <v>195</v>
      </c>
      <c r="G757" s="355">
        <v>28.39</v>
      </c>
    </row>
    <row r="758" spans="1:7" x14ac:dyDescent="0.3">
      <c r="A758" s="355" t="s">
        <v>5506</v>
      </c>
      <c r="B758" s="355" t="s">
        <v>5507</v>
      </c>
      <c r="D758" s="563" t="s">
        <v>5508</v>
      </c>
      <c r="E758" s="564" t="s">
        <v>1268</v>
      </c>
      <c r="F758" s="355">
        <v>195</v>
      </c>
      <c r="G758" s="355">
        <v>28.39</v>
      </c>
    </row>
    <row r="759" spans="1:7" x14ac:dyDescent="0.3">
      <c r="A759" s="355" t="s">
        <v>5509</v>
      </c>
      <c r="B759" s="355" t="s">
        <v>5510</v>
      </c>
      <c r="D759" s="563" t="s">
        <v>5511</v>
      </c>
      <c r="E759" s="564" t="s">
        <v>1268</v>
      </c>
      <c r="F759" s="355">
        <v>195</v>
      </c>
      <c r="G759" s="355">
        <v>27.71</v>
      </c>
    </row>
    <row r="760" spans="1:7" x14ac:dyDescent="0.3">
      <c r="A760" s="355" t="s">
        <v>5512</v>
      </c>
      <c r="B760" s="355" t="s">
        <v>5513</v>
      </c>
      <c r="D760" s="563" t="s">
        <v>5514</v>
      </c>
      <c r="E760" s="564" t="s">
        <v>1268</v>
      </c>
      <c r="F760" s="355">
        <v>195</v>
      </c>
      <c r="G760" s="355">
        <v>27.71</v>
      </c>
    </row>
    <row r="761" spans="1:7" x14ac:dyDescent="0.3">
      <c r="A761" s="355" t="s">
        <v>5515</v>
      </c>
      <c r="B761" s="355" t="s">
        <v>5516</v>
      </c>
      <c r="D761" s="563" t="s">
        <v>5517</v>
      </c>
      <c r="E761" s="564" t="s">
        <v>1268</v>
      </c>
      <c r="F761" s="355">
        <v>195</v>
      </c>
      <c r="G761" s="355">
        <v>94.07</v>
      </c>
    </row>
    <row r="762" spans="1:7" x14ac:dyDescent="0.3">
      <c r="A762" s="355" t="s">
        <v>5518</v>
      </c>
      <c r="B762" s="355" t="s">
        <v>5519</v>
      </c>
      <c r="D762" s="563" t="s">
        <v>5520</v>
      </c>
      <c r="E762" s="564" t="s">
        <v>5521</v>
      </c>
      <c r="F762" s="355">
        <v>195</v>
      </c>
      <c r="G762" s="355">
        <v>29.92</v>
      </c>
    </row>
    <row r="763" spans="1:7" x14ac:dyDescent="0.3">
      <c r="A763" s="355" t="s">
        <v>5522</v>
      </c>
      <c r="B763" s="355" t="s">
        <v>5523</v>
      </c>
      <c r="D763" s="563" t="s">
        <v>5524</v>
      </c>
      <c r="E763" s="564" t="s">
        <v>1268</v>
      </c>
      <c r="F763" s="355">
        <v>195</v>
      </c>
      <c r="G763" s="355">
        <v>43.64</v>
      </c>
    </row>
    <row r="764" spans="1:7" x14ac:dyDescent="0.3">
      <c r="A764" s="355" t="s">
        <v>5525</v>
      </c>
      <c r="B764" s="355" t="s">
        <v>5526</v>
      </c>
      <c r="D764" s="563" t="s">
        <v>5527</v>
      </c>
      <c r="E764" s="564" t="s">
        <v>5528</v>
      </c>
      <c r="F764" s="355">
        <v>195</v>
      </c>
      <c r="G764" s="355">
        <v>35.590000000000003</v>
      </c>
    </row>
    <row r="765" spans="1:7" x14ac:dyDescent="0.3">
      <c r="A765" s="355" t="s">
        <v>5529</v>
      </c>
      <c r="B765" s="355" t="s">
        <v>5530</v>
      </c>
      <c r="D765" s="563" t="s">
        <v>5531</v>
      </c>
      <c r="E765" s="564" t="s">
        <v>1268</v>
      </c>
      <c r="F765" s="355">
        <v>195</v>
      </c>
      <c r="G765" s="355">
        <v>37.049999999999997</v>
      </c>
    </row>
    <row r="766" spans="1:7" x14ac:dyDescent="0.3">
      <c r="A766" s="355" t="s">
        <v>5532</v>
      </c>
      <c r="B766" s="355" t="s">
        <v>5533</v>
      </c>
      <c r="D766" s="563" t="s">
        <v>5534</v>
      </c>
      <c r="E766" s="564" t="s">
        <v>5535</v>
      </c>
      <c r="F766" s="355">
        <v>195</v>
      </c>
      <c r="G766" s="355">
        <v>30.68</v>
      </c>
    </row>
    <row r="767" spans="1:7" x14ac:dyDescent="0.3">
      <c r="A767" s="355" t="s">
        <v>5536</v>
      </c>
      <c r="B767" s="355" t="s">
        <v>5537</v>
      </c>
      <c r="D767" s="563" t="s">
        <v>5538</v>
      </c>
      <c r="E767" s="564" t="s">
        <v>5539</v>
      </c>
      <c r="F767" s="355">
        <v>195</v>
      </c>
      <c r="G767" s="355">
        <v>30.68</v>
      </c>
    </row>
    <row r="768" spans="1:7" x14ac:dyDescent="0.3">
      <c r="A768" s="355" t="s">
        <v>5540</v>
      </c>
      <c r="B768" s="355" t="s">
        <v>5541</v>
      </c>
      <c r="D768" s="563" t="s">
        <v>5542</v>
      </c>
      <c r="E768" s="564" t="s">
        <v>5543</v>
      </c>
      <c r="F768" s="355">
        <v>195</v>
      </c>
      <c r="G768" s="355">
        <v>30.68</v>
      </c>
    </row>
    <row r="769" spans="1:7" x14ac:dyDescent="0.3">
      <c r="A769" s="355" t="s">
        <v>5544</v>
      </c>
      <c r="B769" s="355" t="s">
        <v>5545</v>
      </c>
      <c r="D769" s="563" t="s">
        <v>5546</v>
      </c>
      <c r="E769" s="564" t="s">
        <v>5547</v>
      </c>
      <c r="F769" s="355">
        <v>195</v>
      </c>
      <c r="G769" s="355">
        <v>27.12</v>
      </c>
    </row>
    <row r="770" spans="1:7" x14ac:dyDescent="0.3">
      <c r="A770" s="355" t="s">
        <v>5548</v>
      </c>
      <c r="B770" s="355" t="s">
        <v>5549</v>
      </c>
      <c r="D770" s="563" t="s">
        <v>5534</v>
      </c>
      <c r="E770" s="564" t="s">
        <v>5550</v>
      </c>
      <c r="F770" s="355">
        <v>195</v>
      </c>
      <c r="G770" s="355">
        <v>30.68</v>
      </c>
    </row>
    <row r="771" spans="1:7" x14ac:dyDescent="0.3">
      <c r="A771" s="355" t="s">
        <v>5551</v>
      </c>
      <c r="B771" s="355" t="s">
        <v>5552</v>
      </c>
      <c r="D771" s="563" t="s">
        <v>5553</v>
      </c>
      <c r="E771" s="564" t="s">
        <v>5554</v>
      </c>
      <c r="F771" s="355">
        <v>195</v>
      </c>
      <c r="G771" s="355">
        <v>30.68</v>
      </c>
    </row>
    <row r="772" spans="1:7" x14ac:dyDescent="0.3">
      <c r="A772" s="355" t="s">
        <v>5555</v>
      </c>
      <c r="B772" s="355" t="s">
        <v>5556</v>
      </c>
      <c r="D772" s="563" t="s">
        <v>5542</v>
      </c>
      <c r="E772" s="564" t="s">
        <v>5554</v>
      </c>
      <c r="F772" s="355">
        <v>195</v>
      </c>
      <c r="G772" s="355">
        <v>30.68</v>
      </c>
    </row>
    <row r="773" spans="1:7" x14ac:dyDescent="0.3">
      <c r="A773" s="355" t="s">
        <v>5557</v>
      </c>
      <c r="B773" s="355" t="s">
        <v>5558</v>
      </c>
      <c r="D773" s="563" t="s">
        <v>5542</v>
      </c>
      <c r="E773" s="564" t="s">
        <v>5559</v>
      </c>
      <c r="F773" s="355">
        <v>195</v>
      </c>
      <c r="G773" s="355">
        <v>30.68</v>
      </c>
    </row>
    <row r="774" spans="1:7" x14ac:dyDescent="0.3">
      <c r="A774" s="355" t="s">
        <v>5560</v>
      </c>
      <c r="B774" s="355" t="s">
        <v>5561</v>
      </c>
      <c r="D774" s="563" t="s">
        <v>5542</v>
      </c>
      <c r="E774" s="564" t="s">
        <v>5562</v>
      </c>
      <c r="F774" s="355">
        <v>195</v>
      </c>
      <c r="G774" s="355">
        <v>30.68</v>
      </c>
    </row>
    <row r="775" spans="1:7" x14ac:dyDescent="0.3">
      <c r="A775" s="355" t="s">
        <v>5563</v>
      </c>
      <c r="B775" s="355" t="s">
        <v>5564</v>
      </c>
      <c r="D775" s="563" t="s">
        <v>5565</v>
      </c>
      <c r="E775" s="564" t="s">
        <v>1268</v>
      </c>
      <c r="F775" s="355">
        <v>195</v>
      </c>
      <c r="G775" s="355">
        <v>31.36</v>
      </c>
    </row>
    <row r="776" spans="1:7" x14ac:dyDescent="0.3">
      <c r="A776" s="355" t="s">
        <v>5566</v>
      </c>
      <c r="B776" s="355" t="s">
        <v>5567</v>
      </c>
      <c r="D776" s="563" t="s">
        <v>5568</v>
      </c>
      <c r="E776" s="564" t="s">
        <v>5569</v>
      </c>
      <c r="F776" s="355">
        <v>195</v>
      </c>
      <c r="G776" s="355">
        <v>28.31</v>
      </c>
    </row>
    <row r="777" spans="1:7" x14ac:dyDescent="0.3">
      <c r="A777" s="355" t="s">
        <v>5570</v>
      </c>
      <c r="B777" s="355" t="s">
        <v>5571</v>
      </c>
      <c r="D777" s="563" t="s">
        <v>5572</v>
      </c>
      <c r="E777" s="564" t="s">
        <v>1268</v>
      </c>
      <c r="F777" s="355">
        <v>195</v>
      </c>
      <c r="G777" s="355">
        <v>31.36</v>
      </c>
    </row>
    <row r="778" spans="1:7" x14ac:dyDescent="0.3">
      <c r="A778" s="355" t="s">
        <v>5573</v>
      </c>
      <c r="B778" s="355" t="s">
        <v>5574</v>
      </c>
      <c r="D778" s="563" t="s">
        <v>5575</v>
      </c>
      <c r="E778" s="564" t="s">
        <v>5576</v>
      </c>
      <c r="F778" s="355">
        <v>195</v>
      </c>
      <c r="G778" s="355">
        <v>28.31</v>
      </c>
    </row>
    <row r="779" spans="1:7" x14ac:dyDescent="0.3">
      <c r="A779" s="355" t="s">
        <v>5577</v>
      </c>
      <c r="B779" s="355" t="s">
        <v>5578</v>
      </c>
      <c r="D779" s="563" t="s">
        <v>5579</v>
      </c>
      <c r="E779" s="564" t="s">
        <v>1268</v>
      </c>
      <c r="F779" s="355">
        <v>195</v>
      </c>
      <c r="G779" s="355">
        <v>31.36</v>
      </c>
    </row>
    <row r="780" spans="1:7" x14ac:dyDescent="0.3">
      <c r="A780" s="355" t="s">
        <v>5580</v>
      </c>
      <c r="B780" s="355" t="s">
        <v>5581</v>
      </c>
      <c r="D780" s="563" t="s">
        <v>5582</v>
      </c>
      <c r="E780" s="564" t="s">
        <v>5569</v>
      </c>
      <c r="F780" s="355">
        <v>195</v>
      </c>
      <c r="G780" s="355">
        <v>28.31</v>
      </c>
    </row>
    <row r="781" spans="1:7" x14ac:dyDescent="0.3">
      <c r="A781" s="355" t="s">
        <v>5583</v>
      </c>
      <c r="B781" s="355" t="s">
        <v>5584</v>
      </c>
      <c r="D781" s="563" t="s">
        <v>5585</v>
      </c>
      <c r="E781" s="564" t="s">
        <v>1268</v>
      </c>
      <c r="F781" s="355">
        <v>195</v>
      </c>
      <c r="G781" s="355">
        <v>31.36</v>
      </c>
    </row>
    <row r="782" spans="1:7" x14ac:dyDescent="0.3">
      <c r="A782" s="355" t="s">
        <v>5586</v>
      </c>
      <c r="B782" s="355" t="s">
        <v>5587</v>
      </c>
      <c r="D782" s="563" t="s">
        <v>5588</v>
      </c>
      <c r="E782" s="564" t="s">
        <v>5576</v>
      </c>
      <c r="F782" s="355">
        <v>195</v>
      </c>
      <c r="G782" s="355">
        <v>28.31</v>
      </c>
    </row>
    <row r="783" spans="1:7" x14ac:dyDescent="0.3">
      <c r="A783" s="355" t="s">
        <v>5589</v>
      </c>
      <c r="B783" s="355" t="s">
        <v>5590</v>
      </c>
      <c r="D783" s="563" t="s">
        <v>5591</v>
      </c>
      <c r="E783" s="564" t="s">
        <v>1268</v>
      </c>
      <c r="F783" s="355">
        <v>195</v>
      </c>
      <c r="G783" s="355">
        <v>31.36</v>
      </c>
    </row>
    <row r="784" spans="1:7" x14ac:dyDescent="0.3">
      <c r="A784" s="355" t="s">
        <v>5592</v>
      </c>
      <c r="B784" s="355" t="s">
        <v>5593</v>
      </c>
      <c r="D784" s="563" t="s">
        <v>5594</v>
      </c>
      <c r="E784" s="564" t="s">
        <v>5569</v>
      </c>
      <c r="F784" s="355">
        <v>195</v>
      </c>
      <c r="G784" s="355">
        <v>28.31</v>
      </c>
    </row>
    <row r="785" spans="1:7" x14ac:dyDescent="0.3">
      <c r="A785" s="355" t="s">
        <v>5595</v>
      </c>
      <c r="B785" s="355" t="s">
        <v>5596</v>
      </c>
      <c r="D785" s="563" t="s">
        <v>5597</v>
      </c>
      <c r="E785" s="564" t="s">
        <v>1268</v>
      </c>
      <c r="F785" s="355">
        <v>195</v>
      </c>
      <c r="G785" s="355">
        <v>31.36</v>
      </c>
    </row>
    <row r="786" spans="1:7" x14ac:dyDescent="0.3">
      <c r="A786" s="355" t="s">
        <v>5598</v>
      </c>
      <c r="B786" s="355" t="s">
        <v>5599</v>
      </c>
      <c r="D786" s="563" t="s">
        <v>5600</v>
      </c>
      <c r="E786" s="564" t="s">
        <v>5576</v>
      </c>
      <c r="F786" s="355">
        <v>195</v>
      </c>
      <c r="G786" s="355">
        <v>28.31</v>
      </c>
    </row>
    <row r="787" spans="1:7" x14ac:dyDescent="0.3">
      <c r="A787" s="355" t="s">
        <v>5601</v>
      </c>
      <c r="B787" s="355" t="s">
        <v>5602</v>
      </c>
      <c r="D787" s="563" t="s">
        <v>5603</v>
      </c>
      <c r="E787" s="564" t="s">
        <v>1268</v>
      </c>
      <c r="F787" s="355">
        <v>195</v>
      </c>
      <c r="G787" s="355">
        <v>31.36</v>
      </c>
    </row>
    <row r="788" spans="1:7" x14ac:dyDescent="0.3">
      <c r="A788" s="355" t="s">
        <v>5604</v>
      </c>
      <c r="B788" s="355" t="s">
        <v>5605</v>
      </c>
      <c r="D788" s="563" t="s">
        <v>5606</v>
      </c>
      <c r="E788" s="564" t="s">
        <v>5569</v>
      </c>
      <c r="F788" s="355">
        <v>195</v>
      </c>
      <c r="G788" s="355">
        <v>28.31</v>
      </c>
    </row>
    <row r="789" spans="1:7" x14ac:dyDescent="0.3">
      <c r="A789" s="355" t="s">
        <v>5607</v>
      </c>
      <c r="B789" s="355" t="s">
        <v>5608</v>
      </c>
      <c r="D789" s="563" t="s">
        <v>5609</v>
      </c>
      <c r="E789" s="564" t="s">
        <v>1268</v>
      </c>
      <c r="F789" s="355">
        <v>195</v>
      </c>
      <c r="G789" s="355">
        <v>31.36</v>
      </c>
    </row>
    <row r="790" spans="1:7" x14ac:dyDescent="0.3">
      <c r="A790" s="355" t="s">
        <v>5610</v>
      </c>
      <c r="B790" s="355" t="s">
        <v>5611</v>
      </c>
      <c r="D790" s="563" t="s">
        <v>5612</v>
      </c>
      <c r="E790" s="564" t="s">
        <v>5576</v>
      </c>
      <c r="F790" s="355">
        <v>195</v>
      </c>
      <c r="G790" s="355">
        <v>28.31</v>
      </c>
    </row>
    <row r="791" spans="1:7" x14ac:dyDescent="0.3">
      <c r="A791" s="355" t="s">
        <v>5613</v>
      </c>
      <c r="B791" s="355" t="s">
        <v>5614</v>
      </c>
      <c r="D791" s="563" t="s">
        <v>5615</v>
      </c>
      <c r="E791" s="564" t="s">
        <v>1268</v>
      </c>
      <c r="F791" s="355">
        <v>195</v>
      </c>
      <c r="G791" s="355">
        <v>31.36</v>
      </c>
    </row>
    <row r="792" spans="1:7" x14ac:dyDescent="0.3">
      <c r="A792" s="355" t="s">
        <v>5616</v>
      </c>
      <c r="B792" s="355" t="s">
        <v>5617</v>
      </c>
      <c r="D792" s="563" t="s">
        <v>5618</v>
      </c>
      <c r="E792" s="564" t="s">
        <v>5569</v>
      </c>
      <c r="F792" s="355">
        <v>195</v>
      </c>
      <c r="G792" s="355">
        <v>28.31</v>
      </c>
    </row>
    <row r="793" spans="1:7" x14ac:dyDescent="0.3">
      <c r="A793" s="355" t="s">
        <v>5619</v>
      </c>
      <c r="B793" s="355" t="s">
        <v>5620</v>
      </c>
      <c r="D793" s="563" t="s">
        <v>5621</v>
      </c>
      <c r="E793" s="564" t="s">
        <v>1268</v>
      </c>
      <c r="F793" s="355">
        <v>195</v>
      </c>
      <c r="G793" s="355">
        <v>31.36</v>
      </c>
    </row>
    <row r="794" spans="1:7" x14ac:dyDescent="0.3">
      <c r="A794" s="355" t="s">
        <v>5622</v>
      </c>
      <c r="B794" s="355" t="s">
        <v>5623</v>
      </c>
      <c r="D794" s="563" t="s">
        <v>5624</v>
      </c>
      <c r="E794" s="564" t="s">
        <v>5576</v>
      </c>
      <c r="F794" s="355">
        <v>195</v>
      </c>
      <c r="G794" s="355">
        <v>28.31</v>
      </c>
    </row>
    <row r="795" spans="1:7" x14ac:dyDescent="0.3">
      <c r="A795" s="355" t="s">
        <v>5625</v>
      </c>
      <c r="B795" s="355" t="s">
        <v>5626</v>
      </c>
      <c r="D795" s="563" t="s">
        <v>5627</v>
      </c>
      <c r="E795" s="564" t="s">
        <v>1268</v>
      </c>
      <c r="F795" s="355">
        <v>195</v>
      </c>
      <c r="G795" s="355">
        <v>30.59</v>
      </c>
    </row>
    <row r="796" spans="1:7" x14ac:dyDescent="0.3">
      <c r="A796" s="355" t="s">
        <v>5628</v>
      </c>
      <c r="B796" s="355" t="s">
        <v>5629</v>
      </c>
      <c r="D796" s="563" t="s">
        <v>5630</v>
      </c>
      <c r="E796" s="564" t="s">
        <v>5576</v>
      </c>
      <c r="F796" s="355">
        <v>195</v>
      </c>
      <c r="G796" s="355">
        <v>28.31</v>
      </c>
    </row>
    <row r="797" spans="1:7" x14ac:dyDescent="0.3">
      <c r="A797" s="355" t="s">
        <v>5631</v>
      </c>
      <c r="B797" s="355" t="s">
        <v>5632</v>
      </c>
      <c r="D797" s="563" t="s">
        <v>5633</v>
      </c>
      <c r="E797" s="564" t="s">
        <v>5569</v>
      </c>
      <c r="F797" s="355">
        <v>195</v>
      </c>
      <c r="G797" s="355">
        <v>28.31</v>
      </c>
    </row>
    <row r="798" spans="1:7" x14ac:dyDescent="0.3">
      <c r="A798" s="355" t="s">
        <v>5634</v>
      </c>
      <c r="B798" s="355" t="s">
        <v>5635</v>
      </c>
      <c r="D798" s="563" t="s">
        <v>5636</v>
      </c>
      <c r="E798" s="564" t="s">
        <v>5576</v>
      </c>
      <c r="F798" s="355">
        <v>195</v>
      </c>
      <c r="G798" s="355">
        <v>28.31</v>
      </c>
    </row>
    <row r="799" spans="1:7" x14ac:dyDescent="0.3">
      <c r="A799" s="355" t="s">
        <v>5637</v>
      </c>
      <c r="B799" s="355" t="s">
        <v>5638</v>
      </c>
      <c r="D799" s="563" t="s">
        <v>5639</v>
      </c>
      <c r="E799" s="564" t="s">
        <v>5640</v>
      </c>
      <c r="F799" s="355">
        <v>195</v>
      </c>
      <c r="G799" s="355">
        <v>30.68</v>
      </c>
    </row>
    <row r="800" spans="1:7" x14ac:dyDescent="0.3">
      <c r="A800" s="355" t="s">
        <v>5641</v>
      </c>
      <c r="B800" s="355" t="s">
        <v>5642</v>
      </c>
      <c r="D800" s="563" t="s">
        <v>5553</v>
      </c>
      <c r="E800" s="564" t="s">
        <v>5643</v>
      </c>
      <c r="F800" s="355">
        <v>195</v>
      </c>
      <c r="G800" s="355">
        <v>30.68</v>
      </c>
    </row>
    <row r="801" spans="1:7" x14ac:dyDescent="0.3">
      <c r="A801" s="355" t="s">
        <v>5644</v>
      </c>
      <c r="B801" s="355" t="s">
        <v>5645</v>
      </c>
      <c r="D801" s="563" t="s">
        <v>5542</v>
      </c>
      <c r="E801" s="564" t="s">
        <v>5643</v>
      </c>
      <c r="F801" s="355">
        <v>195</v>
      </c>
      <c r="G801" s="355">
        <v>27.8</v>
      </c>
    </row>
    <row r="802" spans="1:7" x14ac:dyDescent="0.3">
      <c r="A802" s="355" t="s">
        <v>5646</v>
      </c>
      <c r="B802" s="355" t="s">
        <v>5647</v>
      </c>
      <c r="D802" s="563" t="s">
        <v>5639</v>
      </c>
      <c r="E802" s="564" t="s">
        <v>5648</v>
      </c>
      <c r="F802" s="355">
        <v>195</v>
      </c>
      <c r="G802" s="355">
        <v>30.68</v>
      </c>
    </row>
    <row r="803" spans="1:7" x14ac:dyDescent="0.3">
      <c r="A803" s="355" t="s">
        <v>5649</v>
      </c>
      <c r="B803" s="355" t="s">
        <v>5650</v>
      </c>
      <c r="D803" s="563" t="s">
        <v>5553</v>
      </c>
      <c r="E803" s="564" t="s">
        <v>5651</v>
      </c>
      <c r="F803" s="355">
        <v>195</v>
      </c>
      <c r="G803" s="355">
        <v>30.68</v>
      </c>
    </row>
    <row r="804" spans="1:7" x14ac:dyDescent="0.3">
      <c r="A804" s="355" t="s">
        <v>5652</v>
      </c>
      <c r="B804" s="355" t="s">
        <v>5653</v>
      </c>
      <c r="D804" s="563" t="s">
        <v>5542</v>
      </c>
      <c r="E804" s="564" t="s">
        <v>5651</v>
      </c>
      <c r="F804" s="355">
        <v>195</v>
      </c>
      <c r="G804" s="355">
        <v>30.68</v>
      </c>
    </row>
    <row r="805" spans="1:7" x14ac:dyDescent="0.3">
      <c r="A805" s="355" t="s">
        <v>5654</v>
      </c>
      <c r="B805" s="355" t="s">
        <v>5655</v>
      </c>
      <c r="D805" s="563" t="s">
        <v>5656</v>
      </c>
      <c r="E805" s="564" t="s">
        <v>5657</v>
      </c>
      <c r="F805" s="355">
        <v>195</v>
      </c>
      <c r="G805" s="355">
        <v>30.68</v>
      </c>
    </row>
    <row r="806" spans="1:7" x14ac:dyDescent="0.3">
      <c r="A806" s="355" t="s">
        <v>5658</v>
      </c>
      <c r="B806" s="355" t="s">
        <v>5659</v>
      </c>
      <c r="D806" s="563" t="s">
        <v>5660</v>
      </c>
      <c r="E806" s="564" t="s">
        <v>5661</v>
      </c>
      <c r="F806" s="355">
        <v>195</v>
      </c>
      <c r="G806" s="355">
        <v>30.68</v>
      </c>
    </row>
    <row r="807" spans="1:7" x14ac:dyDescent="0.3">
      <c r="A807" s="355" t="s">
        <v>2914</v>
      </c>
      <c r="B807" s="355" t="s">
        <v>5662</v>
      </c>
      <c r="D807" s="563" t="s">
        <v>2915</v>
      </c>
      <c r="E807" s="564" t="s">
        <v>1268</v>
      </c>
      <c r="F807" s="355">
        <v>195</v>
      </c>
      <c r="G807" s="355">
        <v>31.36</v>
      </c>
    </row>
    <row r="808" spans="1:7" x14ac:dyDescent="0.3">
      <c r="A808" s="355" t="s">
        <v>2916</v>
      </c>
      <c r="B808" s="355" t="s">
        <v>5663</v>
      </c>
      <c r="D808" s="563" t="s">
        <v>2913</v>
      </c>
      <c r="E808" s="564" t="s">
        <v>5576</v>
      </c>
      <c r="F808" s="355">
        <v>195</v>
      </c>
      <c r="G808" s="355">
        <v>28.31</v>
      </c>
    </row>
    <row r="809" spans="1:7" x14ac:dyDescent="0.3">
      <c r="A809" s="355" t="s">
        <v>2919</v>
      </c>
      <c r="B809" s="355" t="s">
        <v>5664</v>
      </c>
      <c r="D809" s="563" t="s">
        <v>2920</v>
      </c>
      <c r="E809" s="564" t="s">
        <v>1268</v>
      </c>
      <c r="F809" s="355">
        <v>195</v>
      </c>
      <c r="G809" s="355">
        <v>31.36</v>
      </c>
    </row>
    <row r="810" spans="1:7" x14ac:dyDescent="0.3">
      <c r="A810" s="355" t="s">
        <v>2921</v>
      </c>
      <c r="B810" s="355" t="s">
        <v>5665</v>
      </c>
      <c r="D810" s="563" t="s">
        <v>2918</v>
      </c>
      <c r="E810" s="564" t="s">
        <v>5666</v>
      </c>
      <c r="F810" s="355">
        <v>195</v>
      </c>
      <c r="G810" s="355">
        <v>28.31</v>
      </c>
    </row>
    <row r="811" spans="1:7" x14ac:dyDescent="0.3">
      <c r="A811" s="355" t="s">
        <v>2924</v>
      </c>
      <c r="B811" s="355" t="s">
        <v>5667</v>
      </c>
      <c r="D811" s="563" t="s">
        <v>2925</v>
      </c>
      <c r="E811" s="564" t="s">
        <v>1268</v>
      </c>
      <c r="F811" s="355">
        <v>195</v>
      </c>
      <c r="G811" s="355">
        <v>31.36</v>
      </c>
    </row>
    <row r="812" spans="1:7" x14ac:dyDescent="0.3">
      <c r="A812" s="355" t="s">
        <v>2926</v>
      </c>
      <c r="B812" s="355" t="s">
        <v>5668</v>
      </c>
      <c r="D812" s="563" t="s">
        <v>2923</v>
      </c>
      <c r="E812" s="564" t="s">
        <v>5576</v>
      </c>
      <c r="F812" s="355">
        <v>195</v>
      </c>
      <c r="G812" s="355">
        <v>28.31</v>
      </c>
    </row>
    <row r="813" spans="1:7" x14ac:dyDescent="0.3">
      <c r="A813" s="355" t="s">
        <v>2896</v>
      </c>
      <c r="B813" s="355" t="s">
        <v>5669</v>
      </c>
      <c r="D813" s="563" t="s">
        <v>2897</v>
      </c>
      <c r="E813" s="564" t="s">
        <v>1268</v>
      </c>
      <c r="F813" s="355">
        <v>195</v>
      </c>
      <c r="G813" s="355">
        <v>31.36</v>
      </c>
    </row>
    <row r="814" spans="1:7" x14ac:dyDescent="0.3">
      <c r="A814" s="355" t="s">
        <v>2929</v>
      </c>
      <c r="B814" s="355" t="s">
        <v>5670</v>
      </c>
      <c r="D814" s="563" t="s">
        <v>2928</v>
      </c>
      <c r="E814" s="564" t="s">
        <v>5666</v>
      </c>
      <c r="F814" s="355">
        <v>195</v>
      </c>
      <c r="G814" s="355">
        <v>28.31</v>
      </c>
    </row>
    <row r="815" spans="1:7" x14ac:dyDescent="0.3">
      <c r="A815" s="355" t="s">
        <v>2932</v>
      </c>
      <c r="B815" s="355" t="s">
        <v>5671</v>
      </c>
      <c r="D815" s="563" t="s">
        <v>2933</v>
      </c>
      <c r="E815" s="564" t="s">
        <v>1268</v>
      </c>
      <c r="F815" s="355">
        <v>195</v>
      </c>
      <c r="G815" s="355">
        <v>31.36</v>
      </c>
    </row>
    <row r="816" spans="1:7" x14ac:dyDescent="0.3">
      <c r="A816" s="355" t="s">
        <v>2934</v>
      </c>
      <c r="B816" s="355" t="s">
        <v>5672</v>
      </c>
      <c r="D816" s="563" t="s">
        <v>2931</v>
      </c>
      <c r="E816" s="564" t="s">
        <v>5576</v>
      </c>
      <c r="F816" s="355">
        <v>195</v>
      </c>
      <c r="G816" s="355">
        <v>28.31</v>
      </c>
    </row>
    <row r="817" spans="1:7" x14ac:dyDescent="0.3">
      <c r="A817" s="355" t="s">
        <v>2881</v>
      </c>
      <c r="B817" s="355" t="s">
        <v>5673</v>
      </c>
      <c r="D817" s="563" t="s">
        <v>2882</v>
      </c>
      <c r="E817" s="564" t="s">
        <v>1268</v>
      </c>
      <c r="F817" s="355">
        <v>195</v>
      </c>
      <c r="G817" s="355">
        <v>31.36</v>
      </c>
    </row>
    <row r="818" spans="1:7" x14ac:dyDescent="0.3">
      <c r="A818" s="355" t="s">
        <v>2937</v>
      </c>
      <c r="B818" s="355" t="s">
        <v>5674</v>
      </c>
      <c r="D818" s="563" t="s">
        <v>2936</v>
      </c>
      <c r="E818" s="564" t="s">
        <v>5666</v>
      </c>
      <c r="F818" s="355">
        <v>195</v>
      </c>
      <c r="G818" s="355">
        <v>28.31</v>
      </c>
    </row>
    <row r="819" spans="1:7" x14ac:dyDescent="0.3">
      <c r="A819" s="355" t="s">
        <v>2940</v>
      </c>
      <c r="B819" s="355" t="s">
        <v>5675</v>
      </c>
      <c r="D819" s="563" t="s">
        <v>2941</v>
      </c>
      <c r="E819" s="564" t="s">
        <v>1268</v>
      </c>
      <c r="F819" s="355">
        <v>195</v>
      </c>
      <c r="G819" s="355">
        <v>31.36</v>
      </c>
    </row>
    <row r="820" spans="1:7" x14ac:dyDescent="0.3">
      <c r="A820" s="355" t="s">
        <v>2942</v>
      </c>
      <c r="B820" s="355" t="s">
        <v>5676</v>
      </c>
      <c r="D820" s="563" t="s">
        <v>2939</v>
      </c>
      <c r="E820" s="564" t="s">
        <v>5576</v>
      </c>
      <c r="F820" s="355">
        <v>195</v>
      </c>
      <c r="G820" s="355">
        <v>28.31</v>
      </c>
    </row>
    <row r="821" spans="1:7" x14ac:dyDescent="0.3">
      <c r="A821" s="355" t="s">
        <v>2945</v>
      </c>
      <c r="B821" s="355" t="s">
        <v>5677</v>
      </c>
      <c r="D821" s="563" t="s">
        <v>2946</v>
      </c>
      <c r="E821" s="564" t="s">
        <v>1268</v>
      </c>
      <c r="F821" s="355">
        <v>195</v>
      </c>
      <c r="G821" s="355">
        <v>31.36</v>
      </c>
    </row>
    <row r="822" spans="1:7" x14ac:dyDescent="0.3">
      <c r="A822" s="355" t="s">
        <v>2947</v>
      </c>
      <c r="B822" s="355" t="s">
        <v>5678</v>
      </c>
      <c r="D822" s="563" t="s">
        <v>2944</v>
      </c>
      <c r="E822" s="564" t="s">
        <v>5576</v>
      </c>
      <c r="F822" s="355">
        <v>195</v>
      </c>
      <c r="G822" s="355">
        <v>28.31</v>
      </c>
    </row>
    <row r="823" spans="1:7" x14ac:dyDescent="0.3">
      <c r="A823" s="355" t="s">
        <v>2950</v>
      </c>
      <c r="B823" s="355" t="s">
        <v>5679</v>
      </c>
      <c r="D823" s="563" t="s">
        <v>2951</v>
      </c>
      <c r="E823" s="564" t="s">
        <v>1268</v>
      </c>
      <c r="F823" s="355">
        <v>195</v>
      </c>
      <c r="G823" s="355">
        <v>31.36</v>
      </c>
    </row>
    <row r="824" spans="1:7" x14ac:dyDescent="0.3">
      <c r="A824" s="355" t="s">
        <v>2952</v>
      </c>
      <c r="B824" s="355" t="s">
        <v>5680</v>
      </c>
      <c r="D824" s="563" t="s">
        <v>2949</v>
      </c>
      <c r="E824" s="564" t="s">
        <v>5666</v>
      </c>
      <c r="F824" s="355">
        <v>195</v>
      </c>
      <c r="G824" s="355">
        <v>28.31</v>
      </c>
    </row>
    <row r="825" spans="1:7" x14ac:dyDescent="0.3">
      <c r="A825" s="355" t="s">
        <v>2955</v>
      </c>
      <c r="B825" s="355" t="s">
        <v>5681</v>
      </c>
      <c r="D825" s="563" t="s">
        <v>2956</v>
      </c>
      <c r="E825" s="564" t="s">
        <v>1268</v>
      </c>
      <c r="F825" s="355">
        <v>195</v>
      </c>
      <c r="G825" s="355">
        <v>31.36</v>
      </c>
    </row>
    <row r="826" spans="1:7" x14ac:dyDescent="0.3">
      <c r="A826" s="355" t="s">
        <v>2957</v>
      </c>
      <c r="B826" s="355" t="s">
        <v>5682</v>
      </c>
      <c r="D826" s="563" t="s">
        <v>2954</v>
      </c>
      <c r="E826" s="564" t="s">
        <v>5576</v>
      </c>
      <c r="F826" s="355">
        <v>195</v>
      </c>
      <c r="G826" s="355">
        <v>28.31</v>
      </c>
    </row>
    <row r="827" spans="1:7" x14ac:dyDescent="0.3">
      <c r="A827" s="355" t="s">
        <v>2960</v>
      </c>
      <c r="B827" s="355" t="s">
        <v>5683</v>
      </c>
      <c r="D827" s="563" t="s">
        <v>2961</v>
      </c>
      <c r="E827" s="564" t="s">
        <v>1268</v>
      </c>
      <c r="F827" s="355">
        <v>195</v>
      </c>
      <c r="G827" s="355">
        <v>31.36</v>
      </c>
    </row>
    <row r="828" spans="1:7" x14ac:dyDescent="0.3">
      <c r="A828" s="355" t="s">
        <v>2962</v>
      </c>
      <c r="B828" s="355" t="s">
        <v>5684</v>
      </c>
      <c r="D828" s="563" t="s">
        <v>2959</v>
      </c>
      <c r="E828" s="564" t="s">
        <v>5576</v>
      </c>
      <c r="F828" s="355">
        <v>195</v>
      </c>
      <c r="G828" s="355">
        <v>28.31</v>
      </c>
    </row>
    <row r="829" spans="1:7" x14ac:dyDescent="0.3">
      <c r="A829" s="355" t="s">
        <v>2965</v>
      </c>
      <c r="B829" s="355" t="s">
        <v>5685</v>
      </c>
      <c r="D829" s="563" t="s">
        <v>2966</v>
      </c>
      <c r="E829" s="564" t="s">
        <v>1268</v>
      </c>
      <c r="F829" s="355">
        <v>195</v>
      </c>
      <c r="G829" s="355">
        <v>31.61</v>
      </c>
    </row>
    <row r="830" spans="1:7" x14ac:dyDescent="0.3">
      <c r="A830" s="355" t="s">
        <v>2967</v>
      </c>
      <c r="B830" s="355" t="s">
        <v>5686</v>
      </c>
      <c r="D830" s="563" t="s">
        <v>2964</v>
      </c>
      <c r="E830" s="564" t="s">
        <v>5666</v>
      </c>
      <c r="F830" s="355">
        <v>195</v>
      </c>
      <c r="G830" s="355">
        <v>28.31</v>
      </c>
    </row>
    <row r="831" spans="1:7" x14ac:dyDescent="0.3">
      <c r="A831" s="355" t="s">
        <v>2970</v>
      </c>
      <c r="B831" s="355" t="s">
        <v>5687</v>
      </c>
      <c r="D831" s="563" t="s">
        <v>2971</v>
      </c>
      <c r="E831" s="564" t="s">
        <v>1268</v>
      </c>
      <c r="F831" s="355">
        <v>195</v>
      </c>
      <c r="G831" s="355">
        <v>31.36</v>
      </c>
    </row>
    <row r="832" spans="1:7" x14ac:dyDescent="0.3">
      <c r="A832" s="355" t="s">
        <v>2972</v>
      </c>
      <c r="B832" s="355" t="s">
        <v>5688</v>
      </c>
      <c r="D832" s="563" t="s">
        <v>2969</v>
      </c>
      <c r="E832" s="564" t="s">
        <v>5576</v>
      </c>
      <c r="F832" s="355">
        <v>195</v>
      </c>
      <c r="G832" s="355">
        <v>28.31</v>
      </c>
    </row>
    <row r="833" spans="1:7" x14ac:dyDescent="0.3">
      <c r="A833" s="355" t="s">
        <v>2973</v>
      </c>
      <c r="B833" s="355" t="s">
        <v>5689</v>
      </c>
      <c r="D833" s="563" t="s">
        <v>2974</v>
      </c>
      <c r="E833" s="564" t="s">
        <v>1268</v>
      </c>
      <c r="F833" s="355">
        <v>195</v>
      </c>
      <c r="G833" s="355">
        <v>30.59</v>
      </c>
    </row>
    <row r="834" spans="1:7" x14ac:dyDescent="0.3">
      <c r="A834" s="355" t="s">
        <v>2977</v>
      </c>
      <c r="B834" s="355" t="s">
        <v>5687</v>
      </c>
      <c r="D834" s="563" t="s">
        <v>2978</v>
      </c>
      <c r="E834" s="564" t="s">
        <v>1268</v>
      </c>
      <c r="F834" s="355">
        <v>195</v>
      </c>
      <c r="G834" s="355">
        <v>32.54</v>
      </c>
    </row>
    <row r="835" spans="1:7" x14ac:dyDescent="0.3">
      <c r="A835" s="355" t="s">
        <v>2979</v>
      </c>
      <c r="B835" s="355" t="s">
        <v>5690</v>
      </c>
      <c r="D835" s="563" t="s">
        <v>2976</v>
      </c>
      <c r="E835" s="564" t="s">
        <v>5576</v>
      </c>
      <c r="F835" s="355">
        <v>195</v>
      </c>
      <c r="G835" s="355">
        <v>28.31</v>
      </c>
    </row>
    <row r="836" spans="1:7" x14ac:dyDescent="0.3">
      <c r="A836" s="355" t="s">
        <v>2982</v>
      </c>
      <c r="B836" s="355" t="s">
        <v>5691</v>
      </c>
      <c r="D836" s="563" t="s">
        <v>2983</v>
      </c>
      <c r="E836" s="564" t="s">
        <v>1268</v>
      </c>
      <c r="F836" s="355">
        <v>195</v>
      </c>
      <c r="G836" s="355">
        <v>31.36</v>
      </c>
    </row>
    <row r="837" spans="1:7" x14ac:dyDescent="0.3">
      <c r="A837" s="355" t="s">
        <v>2984</v>
      </c>
      <c r="B837" s="355" t="s">
        <v>5692</v>
      </c>
      <c r="D837" s="563" t="s">
        <v>2981</v>
      </c>
      <c r="E837" s="564" t="s">
        <v>5666</v>
      </c>
      <c r="F837" s="355">
        <v>195</v>
      </c>
      <c r="G837" s="355">
        <v>28.31</v>
      </c>
    </row>
    <row r="838" spans="1:7" x14ac:dyDescent="0.3">
      <c r="A838" s="355" t="s">
        <v>2987</v>
      </c>
      <c r="B838" s="355" t="s">
        <v>5693</v>
      </c>
      <c r="D838" s="563" t="s">
        <v>2988</v>
      </c>
      <c r="E838" s="564" t="s">
        <v>1268</v>
      </c>
      <c r="F838" s="355">
        <v>195</v>
      </c>
      <c r="G838" s="355">
        <v>33.64</v>
      </c>
    </row>
    <row r="839" spans="1:7" x14ac:dyDescent="0.3">
      <c r="A839" s="355" t="s">
        <v>2989</v>
      </c>
      <c r="B839" s="355" t="s">
        <v>5694</v>
      </c>
      <c r="D839" s="563" t="s">
        <v>2986</v>
      </c>
      <c r="E839" s="564" t="s">
        <v>5695</v>
      </c>
      <c r="F839" s="355">
        <v>195</v>
      </c>
      <c r="G839" s="355">
        <v>28.31</v>
      </c>
    </row>
    <row r="840" spans="1:7" x14ac:dyDescent="0.3">
      <c r="A840" s="355" t="s">
        <v>2875</v>
      </c>
      <c r="B840" s="355" t="s">
        <v>5696</v>
      </c>
      <c r="D840" s="563" t="s">
        <v>5697</v>
      </c>
      <c r="E840" s="564" t="s">
        <v>5698</v>
      </c>
      <c r="F840" s="355">
        <v>193</v>
      </c>
      <c r="G840" s="355">
        <v>60</v>
      </c>
    </row>
    <row r="841" spans="1:7" x14ac:dyDescent="0.3">
      <c r="A841" s="355" t="s">
        <v>5699</v>
      </c>
      <c r="B841" s="355" t="s">
        <v>5700</v>
      </c>
      <c r="D841" s="563" t="s">
        <v>5701</v>
      </c>
      <c r="E841" s="564" t="s">
        <v>5698</v>
      </c>
      <c r="F841" s="355">
        <v>193</v>
      </c>
      <c r="G841" s="355">
        <v>50.25</v>
      </c>
    </row>
    <row r="842" spans="1:7" x14ac:dyDescent="0.3">
      <c r="A842" s="355" t="s">
        <v>5702</v>
      </c>
      <c r="B842" s="355" t="s">
        <v>5703</v>
      </c>
      <c r="D842" s="563" t="s">
        <v>5704</v>
      </c>
      <c r="E842" s="564" t="s">
        <v>5698</v>
      </c>
      <c r="F842" s="355">
        <v>193</v>
      </c>
      <c r="G842" s="355">
        <v>50.25</v>
      </c>
    </row>
    <row r="843" spans="1:7" x14ac:dyDescent="0.3">
      <c r="A843" s="355" t="s">
        <v>5705</v>
      </c>
      <c r="B843" s="355" t="s">
        <v>5706</v>
      </c>
      <c r="D843" s="563" t="s">
        <v>5707</v>
      </c>
      <c r="E843" s="564" t="s">
        <v>5708</v>
      </c>
      <c r="F843" s="355">
        <v>193</v>
      </c>
      <c r="G843" s="355">
        <v>32.880000000000003</v>
      </c>
    </row>
    <row r="844" spans="1:7" x14ac:dyDescent="0.3">
      <c r="A844" s="355" t="s">
        <v>5709</v>
      </c>
      <c r="B844" s="355" t="s">
        <v>5710</v>
      </c>
      <c r="D844" s="563" t="s">
        <v>5711</v>
      </c>
      <c r="E844" s="564" t="s">
        <v>5712</v>
      </c>
      <c r="F844" s="355">
        <v>193</v>
      </c>
      <c r="G844" s="355">
        <v>45.34</v>
      </c>
    </row>
    <row r="845" spans="1:7" x14ac:dyDescent="0.3">
      <c r="A845" s="355" t="s">
        <v>5713</v>
      </c>
      <c r="B845" s="355" t="s">
        <v>5714</v>
      </c>
      <c r="D845" s="563" t="s">
        <v>5715</v>
      </c>
      <c r="E845" s="564" t="s">
        <v>5716</v>
      </c>
      <c r="F845" s="355">
        <v>193</v>
      </c>
      <c r="G845" s="355">
        <v>98.39</v>
      </c>
    </row>
    <row r="846" spans="1:7" x14ac:dyDescent="0.3">
      <c r="A846" s="355" t="s">
        <v>5717</v>
      </c>
      <c r="B846" s="355" t="s">
        <v>5718</v>
      </c>
      <c r="D846" s="563" t="s">
        <v>5715</v>
      </c>
      <c r="E846" s="564" t="s">
        <v>5719</v>
      </c>
      <c r="F846" s="355">
        <v>193</v>
      </c>
      <c r="G846" s="355">
        <v>117.29</v>
      </c>
    </row>
    <row r="847" spans="1:7" x14ac:dyDescent="0.3">
      <c r="A847" s="355" t="s">
        <v>5720</v>
      </c>
      <c r="B847" s="355" t="s">
        <v>5721</v>
      </c>
      <c r="D847" s="563" t="s">
        <v>5722</v>
      </c>
      <c r="E847" s="564" t="s">
        <v>5716</v>
      </c>
      <c r="F847" s="355">
        <v>193</v>
      </c>
      <c r="G847" s="355">
        <v>45.34</v>
      </c>
    </row>
    <row r="848" spans="1:7" x14ac:dyDescent="0.3">
      <c r="A848" s="355" t="s">
        <v>5723</v>
      </c>
      <c r="B848" s="355" t="s">
        <v>5724</v>
      </c>
      <c r="D848" s="563" t="s">
        <v>5722</v>
      </c>
      <c r="E848" s="564" t="s">
        <v>5719</v>
      </c>
      <c r="F848" s="355">
        <v>193</v>
      </c>
      <c r="G848" s="355">
        <v>121.86</v>
      </c>
    </row>
    <row r="849" spans="1:7" x14ac:dyDescent="0.3">
      <c r="A849" s="355" t="s">
        <v>3003</v>
      </c>
      <c r="B849" s="355" t="s">
        <v>5725</v>
      </c>
      <c r="D849" s="563" t="s">
        <v>5726</v>
      </c>
      <c r="E849" s="564" t="s">
        <v>5727</v>
      </c>
      <c r="F849" s="355">
        <v>193</v>
      </c>
      <c r="G849" s="355">
        <v>37.880000000000003</v>
      </c>
    </row>
    <row r="850" spans="1:7" x14ac:dyDescent="0.3">
      <c r="A850" s="355" t="s">
        <v>3004</v>
      </c>
      <c r="B850" s="355" t="s">
        <v>5728</v>
      </c>
      <c r="D850" s="563" t="s">
        <v>5729</v>
      </c>
      <c r="E850" s="564" t="s">
        <v>5727</v>
      </c>
      <c r="F850" s="355">
        <v>193</v>
      </c>
      <c r="G850" s="355">
        <v>37.880000000000003</v>
      </c>
    </row>
    <row r="851" spans="1:7" x14ac:dyDescent="0.3">
      <c r="A851" s="355" t="s">
        <v>3005</v>
      </c>
      <c r="B851" s="355" t="s">
        <v>5730</v>
      </c>
      <c r="D851" s="563" t="s">
        <v>5731</v>
      </c>
      <c r="E851" s="564" t="s">
        <v>5732</v>
      </c>
      <c r="F851" s="355">
        <v>193</v>
      </c>
      <c r="G851" s="355">
        <v>37.880000000000003</v>
      </c>
    </row>
    <row r="852" spans="1:7" x14ac:dyDescent="0.3">
      <c r="A852" s="355" t="s">
        <v>3006</v>
      </c>
      <c r="B852" s="355" t="s">
        <v>5733</v>
      </c>
      <c r="D852" s="563" t="s">
        <v>5734</v>
      </c>
      <c r="E852" s="564" t="s">
        <v>5727</v>
      </c>
      <c r="F852" s="355">
        <v>193</v>
      </c>
      <c r="G852" s="355">
        <v>37.880000000000003</v>
      </c>
    </row>
    <row r="853" spans="1:7" x14ac:dyDescent="0.3">
      <c r="A853" s="355" t="s">
        <v>2871</v>
      </c>
      <c r="B853" s="355" t="s">
        <v>5735</v>
      </c>
      <c r="D853" s="563" t="s">
        <v>5736</v>
      </c>
      <c r="E853" s="564" t="s">
        <v>5727</v>
      </c>
      <c r="F853" s="355">
        <v>193</v>
      </c>
      <c r="G853" s="355">
        <v>37.880000000000003</v>
      </c>
    </row>
    <row r="854" spans="1:7" x14ac:dyDescent="0.3">
      <c r="A854" s="355" t="s">
        <v>3008</v>
      </c>
      <c r="B854" s="355" t="s">
        <v>5737</v>
      </c>
      <c r="D854" s="563" t="s">
        <v>5738</v>
      </c>
      <c r="E854" s="564" t="s">
        <v>5732</v>
      </c>
      <c r="F854" s="355">
        <v>193</v>
      </c>
      <c r="G854" s="355">
        <v>37.880000000000003</v>
      </c>
    </row>
    <row r="855" spans="1:7" x14ac:dyDescent="0.3">
      <c r="A855" s="355" t="s">
        <v>3009</v>
      </c>
      <c r="B855" s="355" t="s">
        <v>5739</v>
      </c>
      <c r="D855" s="563" t="s">
        <v>5740</v>
      </c>
      <c r="E855" s="564" t="s">
        <v>5732</v>
      </c>
      <c r="F855" s="355">
        <v>193</v>
      </c>
      <c r="G855" s="355">
        <v>37.880000000000003</v>
      </c>
    </row>
    <row r="856" spans="1:7" x14ac:dyDescent="0.3">
      <c r="A856" s="355" t="s">
        <v>3010</v>
      </c>
      <c r="B856" s="355" t="s">
        <v>5741</v>
      </c>
      <c r="D856" s="563" t="s">
        <v>5742</v>
      </c>
      <c r="E856" s="564" t="s">
        <v>5743</v>
      </c>
      <c r="F856" s="355">
        <v>193</v>
      </c>
      <c r="G856" s="355">
        <v>37.880000000000003</v>
      </c>
    </row>
    <row r="857" spans="1:7" x14ac:dyDescent="0.3">
      <c r="A857" s="355" t="s">
        <v>3011</v>
      </c>
      <c r="B857" s="355" t="s">
        <v>5744</v>
      </c>
      <c r="D857" s="563" t="s">
        <v>5745</v>
      </c>
      <c r="E857" s="564" t="s">
        <v>5732</v>
      </c>
      <c r="F857" s="355">
        <v>193</v>
      </c>
      <c r="G857" s="355">
        <v>37.880000000000003</v>
      </c>
    </row>
    <row r="858" spans="1:7" x14ac:dyDescent="0.3">
      <c r="A858" s="355" t="s">
        <v>2873</v>
      </c>
      <c r="B858" s="355" t="s">
        <v>5746</v>
      </c>
      <c r="D858" s="563" t="s">
        <v>2874</v>
      </c>
      <c r="E858" s="564" t="s">
        <v>5732</v>
      </c>
      <c r="F858" s="355">
        <v>193</v>
      </c>
      <c r="G858" s="355">
        <v>37.880000000000003</v>
      </c>
    </row>
    <row r="859" spans="1:7" x14ac:dyDescent="0.3">
      <c r="A859" s="355" t="s">
        <v>3012</v>
      </c>
      <c r="B859" s="355" t="s">
        <v>5747</v>
      </c>
      <c r="D859" s="563" t="s">
        <v>5748</v>
      </c>
      <c r="E859" s="564" t="s">
        <v>5749</v>
      </c>
      <c r="F859" s="355">
        <v>193</v>
      </c>
      <c r="G859" s="355">
        <v>36.950000000000003</v>
      </c>
    </row>
    <row r="860" spans="1:7" x14ac:dyDescent="0.3">
      <c r="A860" s="355" t="s">
        <v>5750</v>
      </c>
      <c r="B860" s="355" t="s">
        <v>5751</v>
      </c>
      <c r="D860" s="563" t="s">
        <v>5752</v>
      </c>
      <c r="E860" s="564" t="s">
        <v>5753</v>
      </c>
      <c r="F860" s="355">
        <v>193</v>
      </c>
      <c r="G860" s="355">
        <v>53.81</v>
      </c>
    </row>
    <row r="861" spans="1:7" x14ac:dyDescent="0.3">
      <c r="A861" s="355" t="s">
        <v>3017</v>
      </c>
      <c r="B861" s="355" t="s">
        <v>5754</v>
      </c>
      <c r="D861" s="563" t="s">
        <v>5755</v>
      </c>
      <c r="E861" s="564" t="s">
        <v>5756</v>
      </c>
      <c r="F861" s="355">
        <v>193</v>
      </c>
      <c r="G861" s="355">
        <v>107.54</v>
      </c>
    </row>
    <row r="862" spans="1:7" x14ac:dyDescent="0.3">
      <c r="A862" s="355" t="s">
        <v>5757</v>
      </c>
      <c r="B862" s="355" t="s">
        <v>5758</v>
      </c>
      <c r="D862" s="563" t="s">
        <v>5759</v>
      </c>
      <c r="E862" s="564" t="s">
        <v>5760</v>
      </c>
      <c r="F862" s="355">
        <v>193</v>
      </c>
      <c r="G862" s="355">
        <v>53.81</v>
      </c>
    </row>
    <row r="863" spans="1:7" x14ac:dyDescent="0.3">
      <c r="A863" s="355" t="s">
        <v>3018</v>
      </c>
      <c r="B863" s="355" t="s">
        <v>5761</v>
      </c>
      <c r="D863" s="563" t="s">
        <v>5755</v>
      </c>
      <c r="E863" s="564" t="s">
        <v>5762</v>
      </c>
      <c r="F863" s="355">
        <v>193</v>
      </c>
      <c r="G863" s="355">
        <v>107.54</v>
      </c>
    </row>
    <row r="864" spans="1:7" x14ac:dyDescent="0.3">
      <c r="A864" s="355" t="s">
        <v>3019</v>
      </c>
      <c r="B864" s="355" t="s">
        <v>5763</v>
      </c>
      <c r="D864" s="563" t="s">
        <v>5755</v>
      </c>
      <c r="E864" s="564" t="s">
        <v>5764</v>
      </c>
      <c r="F864" s="355">
        <v>193</v>
      </c>
      <c r="G864" s="355">
        <v>48.39</v>
      </c>
    </row>
    <row r="865" spans="1:7" x14ac:dyDescent="0.3">
      <c r="A865" s="355" t="s">
        <v>3020</v>
      </c>
      <c r="B865" s="355" t="s">
        <v>5763</v>
      </c>
      <c r="D865" s="563" t="s">
        <v>5755</v>
      </c>
      <c r="E865" s="564" t="s">
        <v>5764</v>
      </c>
      <c r="F865" s="355">
        <v>193</v>
      </c>
      <c r="G865" s="355">
        <v>96.78</v>
      </c>
    </row>
    <row r="866" spans="1:7" x14ac:dyDescent="0.3">
      <c r="A866" s="355" t="s">
        <v>3021</v>
      </c>
      <c r="B866" s="355" t="s">
        <v>5765</v>
      </c>
      <c r="D866" s="563" t="s">
        <v>5755</v>
      </c>
      <c r="E866" s="564" t="s">
        <v>5766</v>
      </c>
      <c r="F866" s="355">
        <v>193</v>
      </c>
      <c r="G866" s="355">
        <v>96.78</v>
      </c>
    </row>
    <row r="867" spans="1:7" x14ac:dyDescent="0.3">
      <c r="A867" s="355" t="s">
        <v>3022</v>
      </c>
      <c r="B867" s="355" t="s">
        <v>5767</v>
      </c>
      <c r="D867" s="563" t="s">
        <v>5768</v>
      </c>
      <c r="E867" s="564" t="s">
        <v>5764</v>
      </c>
      <c r="F867" s="355">
        <v>193</v>
      </c>
      <c r="G867" s="355">
        <v>53.81</v>
      </c>
    </row>
    <row r="868" spans="1:7" x14ac:dyDescent="0.3">
      <c r="A868" s="355" t="s">
        <v>3023</v>
      </c>
      <c r="B868" s="355" t="s">
        <v>5767</v>
      </c>
      <c r="D868" s="563" t="s">
        <v>5768</v>
      </c>
      <c r="E868" s="564" t="s">
        <v>5764</v>
      </c>
      <c r="F868" s="355">
        <v>193</v>
      </c>
      <c r="G868" s="355">
        <v>107.54</v>
      </c>
    </row>
    <row r="869" spans="1:7" x14ac:dyDescent="0.3">
      <c r="A869" s="355" t="s">
        <v>3024</v>
      </c>
      <c r="B869" s="355" t="s">
        <v>5769</v>
      </c>
      <c r="D869" s="563" t="s">
        <v>5768</v>
      </c>
      <c r="E869" s="564" t="s">
        <v>5766</v>
      </c>
      <c r="F869" s="355">
        <v>193</v>
      </c>
      <c r="G869" s="355">
        <v>107.54</v>
      </c>
    </row>
    <row r="870" spans="1:7" x14ac:dyDescent="0.3">
      <c r="A870" s="355" t="s">
        <v>5770</v>
      </c>
      <c r="B870" s="355" t="s">
        <v>5771</v>
      </c>
      <c r="D870" s="563" t="s">
        <v>5772</v>
      </c>
      <c r="E870" s="564" t="s">
        <v>5773</v>
      </c>
      <c r="F870" s="355">
        <v>193</v>
      </c>
      <c r="G870" s="355">
        <v>23.64</v>
      </c>
    </row>
    <row r="871" spans="1:7" x14ac:dyDescent="0.3">
      <c r="A871" s="355" t="s">
        <v>5774</v>
      </c>
      <c r="B871" s="355" t="s">
        <v>5775</v>
      </c>
      <c r="D871" s="563" t="s">
        <v>5776</v>
      </c>
      <c r="E871" s="564" t="s">
        <v>5777</v>
      </c>
      <c r="F871" s="355">
        <v>193</v>
      </c>
      <c r="G871" s="355">
        <v>106.61</v>
      </c>
    </row>
    <row r="872" spans="1:7" x14ac:dyDescent="0.3">
      <c r="A872" s="355" t="s">
        <v>3007</v>
      </c>
      <c r="B872" s="355" t="s">
        <v>5778</v>
      </c>
      <c r="D872" s="563" t="s">
        <v>5779</v>
      </c>
      <c r="E872" s="564" t="s">
        <v>5780</v>
      </c>
      <c r="F872" s="355">
        <v>193</v>
      </c>
      <c r="G872" s="355">
        <v>100.76</v>
      </c>
    </row>
    <row r="873" spans="1:7" x14ac:dyDescent="0.3">
      <c r="A873" s="355" t="s">
        <v>5781</v>
      </c>
      <c r="B873" s="355" t="s">
        <v>5782</v>
      </c>
      <c r="D873" s="563" t="s">
        <v>5783</v>
      </c>
      <c r="E873" s="564" t="s">
        <v>5784</v>
      </c>
      <c r="F873" s="355">
        <v>193</v>
      </c>
      <c r="G873" s="355">
        <v>103.39</v>
      </c>
    </row>
    <row r="874" spans="1:7" x14ac:dyDescent="0.3">
      <c r="A874" s="355" t="s">
        <v>5785</v>
      </c>
      <c r="B874" s="355" t="s">
        <v>5786</v>
      </c>
      <c r="D874" s="563" t="s">
        <v>5787</v>
      </c>
      <c r="E874" s="564" t="s">
        <v>1268</v>
      </c>
      <c r="F874" s="355">
        <v>193</v>
      </c>
      <c r="G874" s="355">
        <v>103.39</v>
      </c>
    </row>
    <row r="875" spans="1:7" x14ac:dyDescent="0.3">
      <c r="A875" s="355" t="s">
        <v>5788</v>
      </c>
      <c r="B875" s="355" t="s">
        <v>5789</v>
      </c>
      <c r="D875" s="563" t="s">
        <v>5790</v>
      </c>
      <c r="E875" s="564" t="s">
        <v>5791</v>
      </c>
      <c r="F875" s="355">
        <v>193</v>
      </c>
      <c r="G875" s="355">
        <v>100.76</v>
      </c>
    </row>
    <row r="876" spans="1:7" x14ac:dyDescent="0.3">
      <c r="A876" s="355" t="s">
        <v>5792</v>
      </c>
      <c r="B876" s="355" t="s">
        <v>5793</v>
      </c>
      <c r="D876" s="563" t="s">
        <v>5794</v>
      </c>
      <c r="E876" s="564" t="s">
        <v>5795</v>
      </c>
      <c r="F876" s="355">
        <v>193</v>
      </c>
      <c r="G876" s="355">
        <v>103.39</v>
      </c>
    </row>
    <row r="877" spans="1:7" x14ac:dyDescent="0.3">
      <c r="A877" s="355" t="s">
        <v>5796</v>
      </c>
      <c r="B877" s="355" t="s">
        <v>5797</v>
      </c>
      <c r="D877" s="563" t="s">
        <v>5798</v>
      </c>
      <c r="E877" s="564" t="s">
        <v>5799</v>
      </c>
      <c r="F877" s="355">
        <v>193</v>
      </c>
      <c r="G877" s="355">
        <v>103.39</v>
      </c>
    </row>
    <row r="878" spans="1:7" x14ac:dyDescent="0.3">
      <c r="A878" s="355" t="s">
        <v>5800</v>
      </c>
      <c r="B878" s="355" t="s">
        <v>5801</v>
      </c>
      <c r="D878" s="563" t="s">
        <v>5802</v>
      </c>
      <c r="E878" s="564" t="s">
        <v>5803</v>
      </c>
      <c r="F878" s="355">
        <v>193</v>
      </c>
      <c r="G878" s="355">
        <v>100.76</v>
      </c>
    </row>
    <row r="879" spans="1:7" x14ac:dyDescent="0.3">
      <c r="A879" s="355" t="s">
        <v>5804</v>
      </c>
      <c r="B879" s="355" t="s">
        <v>5805</v>
      </c>
      <c r="D879" s="563" t="s">
        <v>5806</v>
      </c>
      <c r="E879" s="564" t="s">
        <v>5807</v>
      </c>
      <c r="F879" s="355">
        <v>193</v>
      </c>
      <c r="G879" s="355">
        <v>100.76</v>
      </c>
    </row>
    <row r="880" spans="1:7" x14ac:dyDescent="0.3">
      <c r="A880" s="355" t="s">
        <v>3016</v>
      </c>
      <c r="B880" s="355" t="s">
        <v>5808</v>
      </c>
      <c r="D880" s="563" t="s">
        <v>5809</v>
      </c>
      <c r="E880" s="564" t="s">
        <v>1268</v>
      </c>
      <c r="F880" s="355">
        <v>193</v>
      </c>
      <c r="G880" s="355">
        <v>100.76</v>
      </c>
    </row>
    <row r="881" spans="1:7" x14ac:dyDescent="0.3">
      <c r="A881" s="355" t="s">
        <v>2865</v>
      </c>
      <c r="B881" s="355" t="s">
        <v>5810</v>
      </c>
      <c r="D881" s="563" t="s">
        <v>5811</v>
      </c>
      <c r="E881" s="564" t="s">
        <v>5029</v>
      </c>
      <c r="F881" s="355">
        <v>190</v>
      </c>
      <c r="G881" s="355">
        <v>50.17</v>
      </c>
    </row>
    <row r="882" spans="1:7" x14ac:dyDescent="0.3">
      <c r="A882" s="355" t="s">
        <v>2867</v>
      </c>
      <c r="B882" s="355" t="s">
        <v>5812</v>
      </c>
      <c r="D882" s="563" t="s">
        <v>5813</v>
      </c>
      <c r="E882" s="564" t="s">
        <v>5029</v>
      </c>
      <c r="F882" s="355">
        <v>190</v>
      </c>
      <c r="G882" s="355">
        <v>50.17</v>
      </c>
    </row>
    <row r="883" spans="1:7" x14ac:dyDescent="0.3">
      <c r="A883" s="355" t="s">
        <v>5814</v>
      </c>
      <c r="B883" s="355" t="s">
        <v>5815</v>
      </c>
      <c r="D883" s="563" t="s">
        <v>5816</v>
      </c>
      <c r="E883" s="564" t="s">
        <v>5817</v>
      </c>
      <c r="F883" s="355">
        <v>170</v>
      </c>
      <c r="G883" s="355">
        <v>14.41</v>
      </c>
    </row>
    <row r="884" spans="1:7" x14ac:dyDescent="0.3">
      <c r="A884" s="355" t="s">
        <v>5818</v>
      </c>
      <c r="B884" s="355" t="s">
        <v>5819</v>
      </c>
      <c r="D884" s="563" t="s">
        <v>5820</v>
      </c>
      <c r="E884" s="564" t="s">
        <v>1268</v>
      </c>
      <c r="F884" s="355">
        <v>165</v>
      </c>
      <c r="G884" s="355">
        <v>25.59</v>
      </c>
    </row>
    <row r="885" spans="1:7" x14ac:dyDescent="0.3">
      <c r="A885" s="355" t="s">
        <v>5821</v>
      </c>
      <c r="B885" s="355" t="s">
        <v>5822</v>
      </c>
      <c r="D885" s="563" t="s">
        <v>5823</v>
      </c>
      <c r="E885" s="564" t="s">
        <v>1268</v>
      </c>
      <c r="F885" s="355">
        <v>165</v>
      </c>
      <c r="G885" s="355">
        <v>25.59</v>
      </c>
    </row>
    <row r="886" spans="1:7" x14ac:dyDescent="0.3">
      <c r="A886" s="355" t="s">
        <v>5824</v>
      </c>
      <c r="B886" s="355" t="s">
        <v>5825</v>
      </c>
      <c r="D886" s="563" t="s">
        <v>5826</v>
      </c>
      <c r="E886" s="564" t="s">
        <v>5827</v>
      </c>
      <c r="F886" s="355">
        <v>165</v>
      </c>
      <c r="G886" s="355">
        <v>35.340000000000003</v>
      </c>
    </row>
    <row r="887" spans="1:7" x14ac:dyDescent="0.3">
      <c r="A887" s="355" t="s">
        <v>5828</v>
      </c>
      <c r="B887" s="355" t="s">
        <v>5829</v>
      </c>
      <c r="D887" s="563" t="s">
        <v>5830</v>
      </c>
      <c r="E887" s="564" t="s">
        <v>5827</v>
      </c>
      <c r="F887" s="355">
        <v>165</v>
      </c>
      <c r="G887" s="355">
        <v>35.340000000000003</v>
      </c>
    </row>
    <row r="888" spans="1:7" x14ac:dyDescent="0.3">
      <c r="A888" s="355" t="s">
        <v>5831</v>
      </c>
      <c r="B888" s="355" t="s">
        <v>5832</v>
      </c>
      <c r="D888" s="563" t="s">
        <v>5833</v>
      </c>
      <c r="E888" s="564" t="s">
        <v>5834</v>
      </c>
      <c r="F888" s="355">
        <v>165</v>
      </c>
      <c r="G888" s="355">
        <v>41.44</v>
      </c>
    </row>
    <row r="889" spans="1:7" x14ac:dyDescent="0.3">
      <c r="A889" s="355" t="s">
        <v>5835</v>
      </c>
      <c r="B889" s="355" t="s">
        <v>5836</v>
      </c>
      <c r="D889" s="563" t="s">
        <v>5837</v>
      </c>
      <c r="E889" s="564" t="s">
        <v>5838</v>
      </c>
      <c r="F889" s="355">
        <v>165</v>
      </c>
      <c r="G889" s="355">
        <v>41.44</v>
      </c>
    </row>
    <row r="890" spans="1:7" x14ac:dyDescent="0.3">
      <c r="A890" s="355" t="s">
        <v>3015</v>
      </c>
      <c r="B890" s="355" t="s">
        <v>5839</v>
      </c>
      <c r="D890" s="563" t="s">
        <v>5840</v>
      </c>
      <c r="E890" s="564" t="s">
        <v>5841</v>
      </c>
      <c r="F890" s="355">
        <v>165</v>
      </c>
      <c r="G890" s="355">
        <v>39.32</v>
      </c>
    </row>
    <row r="891" spans="1:7" x14ac:dyDescent="0.3">
      <c r="A891" s="355" t="s">
        <v>5842</v>
      </c>
      <c r="B891" s="355" t="s">
        <v>5843</v>
      </c>
      <c r="D891" s="563" t="s">
        <v>5844</v>
      </c>
      <c r="E891" s="564" t="s">
        <v>5845</v>
      </c>
      <c r="F891" s="355">
        <v>152</v>
      </c>
      <c r="G891" s="355">
        <v>21.69</v>
      </c>
    </row>
    <row r="892" spans="1:7" x14ac:dyDescent="0.3">
      <c r="A892" s="355" t="s">
        <v>2879</v>
      </c>
      <c r="B892" s="355" t="s">
        <v>5846</v>
      </c>
      <c r="D892" s="563" t="s">
        <v>5847</v>
      </c>
      <c r="E892" s="564" t="s">
        <v>1268</v>
      </c>
      <c r="F892" s="355">
        <v>145</v>
      </c>
      <c r="G892" s="355">
        <v>22.88</v>
      </c>
    </row>
    <row r="893" spans="1:7" x14ac:dyDescent="0.3">
      <c r="A893" s="355" t="s">
        <v>2545</v>
      </c>
      <c r="B893" s="355" t="s">
        <v>5848</v>
      </c>
      <c r="D893" s="563" t="s">
        <v>3354</v>
      </c>
      <c r="E893" s="564" t="s">
        <v>1268</v>
      </c>
      <c r="F893" s="355">
        <v>145</v>
      </c>
      <c r="G893" s="355">
        <v>8.4700000000000006</v>
      </c>
    </row>
    <row r="894" spans="1:7" x14ac:dyDescent="0.3">
      <c r="A894" s="355" t="s">
        <v>5849</v>
      </c>
      <c r="B894" s="355" t="s">
        <v>5850</v>
      </c>
      <c r="D894" s="563" t="s">
        <v>5851</v>
      </c>
      <c r="E894" s="564" t="s">
        <v>1268</v>
      </c>
      <c r="F894" s="355">
        <v>145</v>
      </c>
      <c r="G894" s="355">
        <v>24.15</v>
      </c>
    </row>
    <row r="895" spans="1:7" x14ac:dyDescent="0.3">
      <c r="A895" s="355" t="s">
        <v>3013</v>
      </c>
      <c r="B895" s="355" t="s">
        <v>5852</v>
      </c>
      <c r="D895" s="563" t="s">
        <v>5853</v>
      </c>
      <c r="E895" s="564" t="s">
        <v>1268</v>
      </c>
      <c r="F895" s="355">
        <v>145</v>
      </c>
      <c r="G895" s="355">
        <v>30.76</v>
      </c>
    </row>
    <row r="896" spans="1:7" x14ac:dyDescent="0.3">
      <c r="A896" s="355" t="s">
        <v>5854</v>
      </c>
      <c r="B896" s="355" t="s">
        <v>5855</v>
      </c>
      <c r="D896" s="563" t="s">
        <v>4900</v>
      </c>
      <c r="E896" s="564" t="s">
        <v>5856</v>
      </c>
      <c r="F896" s="355">
        <v>144</v>
      </c>
      <c r="G896" s="355">
        <v>31.95</v>
      </c>
    </row>
    <row r="897" spans="1:7" x14ac:dyDescent="0.3">
      <c r="A897" s="355" t="s">
        <v>5857</v>
      </c>
      <c r="B897" s="355" t="s">
        <v>5855</v>
      </c>
      <c r="D897" s="563" t="s">
        <v>4900</v>
      </c>
      <c r="E897" s="564" t="s">
        <v>5856</v>
      </c>
      <c r="F897" s="355">
        <v>144</v>
      </c>
      <c r="G897" s="355">
        <v>29.32</v>
      </c>
    </row>
    <row r="898" spans="1:7" x14ac:dyDescent="0.3">
      <c r="A898" s="355" t="s">
        <v>5858</v>
      </c>
      <c r="B898" s="355" t="s">
        <v>5859</v>
      </c>
      <c r="D898" s="563" t="s">
        <v>4904</v>
      </c>
      <c r="E898" s="564" t="s">
        <v>5860</v>
      </c>
      <c r="F898" s="355">
        <v>144</v>
      </c>
      <c r="G898" s="355">
        <v>31.95</v>
      </c>
    </row>
    <row r="899" spans="1:7" x14ac:dyDescent="0.3">
      <c r="A899" s="355" t="s">
        <v>5861</v>
      </c>
      <c r="B899" s="355" t="s">
        <v>5859</v>
      </c>
      <c r="D899" s="563" t="s">
        <v>4904</v>
      </c>
      <c r="E899" s="564" t="s">
        <v>5860</v>
      </c>
      <c r="F899" s="355">
        <v>144</v>
      </c>
      <c r="G899" s="355">
        <v>29.32</v>
      </c>
    </row>
    <row r="900" spans="1:7" x14ac:dyDescent="0.3">
      <c r="A900" s="355" t="s">
        <v>5862</v>
      </c>
      <c r="B900" s="355" t="s">
        <v>5863</v>
      </c>
      <c r="D900" s="563" t="s">
        <v>5864</v>
      </c>
      <c r="E900" s="564" t="s">
        <v>1268</v>
      </c>
      <c r="F900" s="355">
        <v>144</v>
      </c>
      <c r="G900" s="355">
        <v>23.05</v>
      </c>
    </row>
    <row r="901" spans="1:7" x14ac:dyDescent="0.3">
      <c r="A901" s="355" t="s">
        <v>5865</v>
      </c>
      <c r="B901" s="355" t="s">
        <v>5866</v>
      </c>
      <c r="D901" s="563" t="s">
        <v>5867</v>
      </c>
      <c r="E901" s="564" t="s">
        <v>1268</v>
      </c>
      <c r="F901" s="355">
        <v>144</v>
      </c>
      <c r="G901" s="355">
        <v>23.05</v>
      </c>
    </row>
    <row r="902" spans="1:7" x14ac:dyDescent="0.3">
      <c r="A902" s="355" t="s">
        <v>5868</v>
      </c>
      <c r="B902" s="355" t="s">
        <v>5869</v>
      </c>
      <c r="D902" s="563" t="s">
        <v>5864</v>
      </c>
      <c r="E902" s="564" t="s">
        <v>1268</v>
      </c>
      <c r="F902" s="355">
        <v>144</v>
      </c>
      <c r="G902" s="355">
        <v>23.05</v>
      </c>
    </row>
    <row r="903" spans="1:7" x14ac:dyDescent="0.3">
      <c r="A903" s="355" t="s">
        <v>5870</v>
      </c>
      <c r="B903" s="355" t="s">
        <v>5871</v>
      </c>
      <c r="D903" s="563" t="s">
        <v>5867</v>
      </c>
      <c r="E903" s="564" t="s">
        <v>1268</v>
      </c>
      <c r="F903" s="355">
        <v>144</v>
      </c>
      <c r="G903" s="355">
        <v>23.05</v>
      </c>
    </row>
    <row r="904" spans="1:7" x14ac:dyDescent="0.3">
      <c r="A904" s="355" t="s">
        <v>5872</v>
      </c>
      <c r="B904" s="355" t="s">
        <v>5873</v>
      </c>
      <c r="D904" s="563" t="s">
        <v>5874</v>
      </c>
      <c r="E904" s="564" t="s">
        <v>4912</v>
      </c>
      <c r="F904" s="355">
        <v>144</v>
      </c>
      <c r="G904" s="355">
        <v>30.17</v>
      </c>
    </row>
    <row r="905" spans="1:7" x14ac:dyDescent="0.3">
      <c r="A905" s="355" t="s">
        <v>5875</v>
      </c>
      <c r="B905" s="355" t="s">
        <v>5876</v>
      </c>
      <c r="D905" s="563" t="s">
        <v>5877</v>
      </c>
      <c r="E905" s="564" t="s">
        <v>3708</v>
      </c>
      <c r="F905" s="355">
        <v>144</v>
      </c>
      <c r="G905" s="355">
        <v>30.17</v>
      </c>
    </row>
    <row r="906" spans="1:7" x14ac:dyDescent="0.3">
      <c r="A906" s="355" t="s">
        <v>5878</v>
      </c>
      <c r="B906" s="355" t="s">
        <v>5879</v>
      </c>
      <c r="D906" s="563" t="s">
        <v>5874</v>
      </c>
      <c r="E906" s="564" t="s">
        <v>4915</v>
      </c>
      <c r="F906" s="355">
        <v>144</v>
      </c>
      <c r="G906" s="355">
        <v>30.17</v>
      </c>
    </row>
    <row r="907" spans="1:7" x14ac:dyDescent="0.3">
      <c r="A907" s="355" t="s">
        <v>5880</v>
      </c>
      <c r="B907" s="355" t="s">
        <v>5881</v>
      </c>
      <c r="D907" s="563" t="s">
        <v>5882</v>
      </c>
      <c r="E907" s="564" t="s">
        <v>5883</v>
      </c>
      <c r="F907" s="355">
        <v>144</v>
      </c>
      <c r="G907" s="355">
        <v>30.17</v>
      </c>
    </row>
    <row r="908" spans="1:7" x14ac:dyDescent="0.3">
      <c r="A908" s="355" t="s">
        <v>5884</v>
      </c>
      <c r="B908" s="355" t="s">
        <v>5885</v>
      </c>
      <c r="D908" s="563" t="s">
        <v>5886</v>
      </c>
      <c r="E908" s="564" t="s">
        <v>5887</v>
      </c>
      <c r="F908" s="355">
        <v>144</v>
      </c>
      <c r="G908" s="355">
        <v>22.2</v>
      </c>
    </row>
    <row r="909" spans="1:7" x14ac:dyDescent="0.3">
      <c r="A909" s="355" t="s">
        <v>5888</v>
      </c>
      <c r="B909" s="355" t="s">
        <v>5889</v>
      </c>
      <c r="D909" s="563" t="s">
        <v>5890</v>
      </c>
      <c r="E909" s="564" t="s">
        <v>4936</v>
      </c>
      <c r="F909" s="355">
        <v>144</v>
      </c>
      <c r="G909" s="355">
        <v>22.2</v>
      </c>
    </row>
    <row r="910" spans="1:7" x14ac:dyDescent="0.3">
      <c r="A910" s="355" t="s">
        <v>5891</v>
      </c>
      <c r="B910" s="355" t="s">
        <v>5892</v>
      </c>
      <c r="D910" s="563" t="s">
        <v>5893</v>
      </c>
      <c r="E910" s="564" t="s">
        <v>5887</v>
      </c>
      <c r="F910" s="355">
        <v>144</v>
      </c>
      <c r="G910" s="355">
        <v>28.47</v>
      </c>
    </row>
    <row r="911" spans="1:7" x14ac:dyDescent="0.3">
      <c r="A911" s="355" t="s">
        <v>5894</v>
      </c>
      <c r="B911" s="355" t="s">
        <v>5895</v>
      </c>
      <c r="D911" s="563" t="s">
        <v>5896</v>
      </c>
      <c r="E911" s="564" t="s">
        <v>4936</v>
      </c>
      <c r="F911" s="355">
        <v>144</v>
      </c>
      <c r="G911" s="355">
        <v>28.47</v>
      </c>
    </row>
    <row r="912" spans="1:7" x14ac:dyDescent="0.3">
      <c r="A912" s="355" t="s">
        <v>5897</v>
      </c>
      <c r="B912" s="355" t="s">
        <v>5898</v>
      </c>
      <c r="D912" s="563" t="s">
        <v>5899</v>
      </c>
      <c r="E912" s="564" t="s">
        <v>5900</v>
      </c>
      <c r="F912" s="355">
        <v>144</v>
      </c>
      <c r="G912" s="355">
        <v>26.86</v>
      </c>
    </row>
    <row r="913" spans="1:7" x14ac:dyDescent="0.3">
      <c r="A913" s="355" t="s">
        <v>5901</v>
      </c>
      <c r="B913" s="355" t="s">
        <v>5902</v>
      </c>
      <c r="D913" s="563" t="s">
        <v>5899</v>
      </c>
      <c r="E913" s="564" t="s">
        <v>5900</v>
      </c>
      <c r="F913" s="355">
        <v>144</v>
      </c>
      <c r="G913" s="355">
        <v>26.86</v>
      </c>
    </row>
    <row r="914" spans="1:7" x14ac:dyDescent="0.3">
      <c r="A914" s="355" t="s">
        <v>5903</v>
      </c>
      <c r="B914" s="355" t="s">
        <v>5904</v>
      </c>
      <c r="D914" s="563" t="s">
        <v>5905</v>
      </c>
      <c r="E914" s="564" t="s">
        <v>5906</v>
      </c>
      <c r="F914" s="355">
        <v>144</v>
      </c>
      <c r="G914" s="355">
        <v>85.17</v>
      </c>
    </row>
    <row r="915" spans="1:7" x14ac:dyDescent="0.3">
      <c r="A915" s="355" t="s">
        <v>5907</v>
      </c>
      <c r="B915" s="355" t="s">
        <v>5908</v>
      </c>
      <c r="D915" s="563" t="s">
        <v>5909</v>
      </c>
      <c r="E915" s="564" t="s">
        <v>2471</v>
      </c>
      <c r="F915" s="355">
        <v>144</v>
      </c>
      <c r="G915" s="355">
        <v>85.17</v>
      </c>
    </row>
    <row r="916" spans="1:7" x14ac:dyDescent="0.3">
      <c r="A916" s="355" t="s">
        <v>5910</v>
      </c>
      <c r="B916" s="355" t="s">
        <v>5911</v>
      </c>
      <c r="D916" s="563" t="s">
        <v>5912</v>
      </c>
      <c r="E916" s="564" t="s">
        <v>5887</v>
      </c>
      <c r="F916" s="355">
        <v>144</v>
      </c>
      <c r="G916" s="355">
        <v>21.19</v>
      </c>
    </row>
    <row r="917" spans="1:7" x14ac:dyDescent="0.3">
      <c r="A917" s="355" t="s">
        <v>5913</v>
      </c>
      <c r="B917" s="355" t="s">
        <v>5914</v>
      </c>
      <c r="D917" s="563" t="s">
        <v>5915</v>
      </c>
      <c r="E917" s="564" t="s">
        <v>4936</v>
      </c>
      <c r="F917" s="355">
        <v>144</v>
      </c>
      <c r="G917" s="355">
        <v>21.19</v>
      </c>
    </row>
    <row r="918" spans="1:7" x14ac:dyDescent="0.3">
      <c r="A918" s="355" t="s">
        <v>5916</v>
      </c>
      <c r="B918" s="355" t="s">
        <v>5917</v>
      </c>
      <c r="D918" s="563" t="s">
        <v>4944</v>
      </c>
      <c r="E918" s="564" t="s">
        <v>5918</v>
      </c>
      <c r="F918" s="355">
        <v>144</v>
      </c>
      <c r="G918" s="355">
        <v>24.24</v>
      </c>
    </row>
    <row r="919" spans="1:7" x14ac:dyDescent="0.3">
      <c r="A919" s="355" t="s">
        <v>5919</v>
      </c>
      <c r="B919" s="355" t="s">
        <v>5920</v>
      </c>
      <c r="D919" s="563" t="s">
        <v>4944</v>
      </c>
      <c r="E919" s="564" t="s">
        <v>5921</v>
      </c>
      <c r="F919" s="355">
        <v>144</v>
      </c>
      <c r="G919" s="355">
        <v>24.24</v>
      </c>
    </row>
    <row r="920" spans="1:7" x14ac:dyDescent="0.3">
      <c r="A920" s="355" t="s">
        <v>5922</v>
      </c>
      <c r="B920" s="355" t="s">
        <v>5923</v>
      </c>
      <c r="D920" s="563" t="s">
        <v>5924</v>
      </c>
      <c r="E920" s="564" t="s">
        <v>1268</v>
      </c>
      <c r="F920" s="355">
        <v>135</v>
      </c>
      <c r="G920" s="355">
        <v>16.690000000000001</v>
      </c>
    </row>
    <row r="921" spans="1:7" x14ac:dyDescent="0.3">
      <c r="A921" s="355" t="s">
        <v>5925</v>
      </c>
      <c r="B921" s="355" t="s">
        <v>5926</v>
      </c>
      <c r="D921" s="563" t="s">
        <v>5927</v>
      </c>
      <c r="E921" s="564" t="s">
        <v>1268</v>
      </c>
      <c r="F921" s="355">
        <v>135</v>
      </c>
      <c r="G921" s="355">
        <v>22.8</v>
      </c>
    </row>
    <row r="922" spans="1:7" x14ac:dyDescent="0.3">
      <c r="A922" s="355" t="s">
        <v>5928</v>
      </c>
      <c r="B922" s="355" t="s">
        <v>5929</v>
      </c>
      <c r="D922" s="563" t="s">
        <v>5930</v>
      </c>
      <c r="E922" s="564" t="s">
        <v>2471</v>
      </c>
      <c r="F922" s="355">
        <v>135</v>
      </c>
      <c r="G922" s="355">
        <v>22.8</v>
      </c>
    </row>
    <row r="923" spans="1:7" x14ac:dyDescent="0.3">
      <c r="A923" s="355" t="s">
        <v>5931</v>
      </c>
      <c r="B923" s="355" t="s">
        <v>5932</v>
      </c>
      <c r="D923" s="563" t="s">
        <v>5933</v>
      </c>
      <c r="E923" s="564" t="s">
        <v>1268</v>
      </c>
      <c r="F923" s="355">
        <v>130</v>
      </c>
      <c r="G923" s="355">
        <v>22.8</v>
      </c>
    </row>
    <row r="924" spans="1:7" x14ac:dyDescent="0.3">
      <c r="A924" s="355" t="s">
        <v>5934</v>
      </c>
      <c r="B924" s="355" t="s">
        <v>5935</v>
      </c>
      <c r="D924" s="563" t="s">
        <v>5032</v>
      </c>
      <c r="E924" s="564" t="s">
        <v>5936</v>
      </c>
      <c r="F924" s="355">
        <v>125</v>
      </c>
      <c r="G924" s="355">
        <v>29.49</v>
      </c>
    </row>
    <row r="925" spans="1:7" x14ac:dyDescent="0.3">
      <c r="A925" s="355" t="s">
        <v>5937</v>
      </c>
      <c r="B925" s="355" t="s">
        <v>5938</v>
      </c>
      <c r="D925" s="563" t="s">
        <v>5032</v>
      </c>
      <c r="E925" s="564" t="s">
        <v>5939</v>
      </c>
      <c r="F925" s="355">
        <v>125</v>
      </c>
      <c r="G925" s="355">
        <v>29.49</v>
      </c>
    </row>
    <row r="926" spans="1:7" x14ac:dyDescent="0.3">
      <c r="A926" s="355" t="s">
        <v>5940</v>
      </c>
      <c r="B926" s="355" t="s">
        <v>5941</v>
      </c>
      <c r="D926" s="563" t="s">
        <v>5036</v>
      </c>
      <c r="E926" s="564" t="s">
        <v>5942</v>
      </c>
      <c r="F926" s="355">
        <v>125</v>
      </c>
      <c r="G926" s="355">
        <v>29.49</v>
      </c>
    </row>
    <row r="927" spans="1:7" x14ac:dyDescent="0.3">
      <c r="A927" s="355" t="s">
        <v>5943</v>
      </c>
      <c r="B927" s="355" t="s">
        <v>5944</v>
      </c>
      <c r="D927" s="563" t="s">
        <v>5036</v>
      </c>
      <c r="E927" s="564" t="s">
        <v>5945</v>
      </c>
      <c r="F927" s="355">
        <v>125</v>
      </c>
      <c r="G927" s="355">
        <v>29.49</v>
      </c>
    </row>
    <row r="928" spans="1:7" x14ac:dyDescent="0.3">
      <c r="A928" s="355" t="s">
        <v>5946</v>
      </c>
      <c r="B928" s="355" t="s">
        <v>5947</v>
      </c>
      <c r="D928" s="563" t="s">
        <v>5040</v>
      </c>
      <c r="E928" s="564" t="s">
        <v>5948</v>
      </c>
      <c r="F928" s="355">
        <v>125</v>
      </c>
      <c r="G928" s="355">
        <v>29.49</v>
      </c>
    </row>
    <row r="929" spans="1:7" x14ac:dyDescent="0.3">
      <c r="A929" s="355" t="s">
        <v>5949</v>
      </c>
      <c r="B929" s="355" t="s">
        <v>5950</v>
      </c>
      <c r="D929" s="563" t="s">
        <v>5040</v>
      </c>
      <c r="E929" s="564" t="s">
        <v>5951</v>
      </c>
      <c r="F929" s="355">
        <v>125</v>
      </c>
      <c r="G929" s="355">
        <v>29.49</v>
      </c>
    </row>
    <row r="930" spans="1:7" x14ac:dyDescent="0.3">
      <c r="A930" s="355" t="s">
        <v>5952</v>
      </c>
      <c r="B930" s="355" t="s">
        <v>5953</v>
      </c>
      <c r="D930" s="563" t="s">
        <v>5044</v>
      </c>
      <c r="E930" s="564" t="s">
        <v>5948</v>
      </c>
      <c r="F930" s="355">
        <v>125</v>
      </c>
      <c r="G930" s="355">
        <v>29.49</v>
      </c>
    </row>
    <row r="931" spans="1:7" x14ac:dyDescent="0.3">
      <c r="A931" s="355" t="s">
        <v>5954</v>
      </c>
      <c r="B931" s="355" t="s">
        <v>5955</v>
      </c>
      <c r="D931" s="563" t="s">
        <v>5044</v>
      </c>
      <c r="E931" s="564" t="s">
        <v>5951</v>
      </c>
      <c r="F931" s="355">
        <v>125</v>
      </c>
      <c r="G931" s="355">
        <v>29.49</v>
      </c>
    </row>
    <row r="932" spans="1:7" x14ac:dyDescent="0.3">
      <c r="A932" s="355" t="s">
        <v>5956</v>
      </c>
      <c r="B932" s="355" t="s">
        <v>5957</v>
      </c>
      <c r="D932" s="563" t="s">
        <v>5047</v>
      </c>
      <c r="E932" s="564" t="s">
        <v>5048</v>
      </c>
      <c r="F932" s="355">
        <v>125</v>
      </c>
      <c r="G932" s="355">
        <v>29.49</v>
      </c>
    </row>
    <row r="933" spans="1:7" x14ac:dyDescent="0.3">
      <c r="A933" s="355" t="s">
        <v>5958</v>
      </c>
      <c r="B933" s="355" t="s">
        <v>5959</v>
      </c>
      <c r="D933" s="563" t="s">
        <v>5047</v>
      </c>
      <c r="E933" s="564" t="s">
        <v>5048</v>
      </c>
      <c r="F933" s="355">
        <v>125</v>
      </c>
      <c r="G933" s="355">
        <v>28.73</v>
      </c>
    </row>
    <row r="934" spans="1:7" x14ac:dyDescent="0.3">
      <c r="A934" s="355" t="s">
        <v>5960</v>
      </c>
      <c r="B934" s="355" t="s">
        <v>5961</v>
      </c>
      <c r="D934" s="563" t="s">
        <v>5047</v>
      </c>
      <c r="E934" s="564" t="s">
        <v>5051</v>
      </c>
      <c r="F934" s="355">
        <v>125</v>
      </c>
      <c r="G934" s="355">
        <v>29.49</v>
      </c>
    </row>
    <row r="935" spans="1:7" x14ac:dyDescent="0.3">
      <c r="A935" s="355" t="s">
        <v>5962</v>
      </c>
      <c r="B935" s="355" t="s">
        <v>5963</v>
      </c>
      <c r="D935" s="563" t="s">
        <v>5047</v>
      </c>
      <c r="E935" s="564" t="s">
        <v>5051</v>
      </c>
      <c r="F935" s="355">
        <v>125</v>
      </c>
      <c r="G935" s="355">
        <v>29.49</v>
      </c>
    </row>
    <row r="936" spans="1:7" x14ac:dyDescent="0.3">
      <c r="A936" s="355" t="s">
        <v>5964</v>
      </c>
      <c r="B936" s="355" t="s">
        <v>5965</v>
      </c>
      <c r="D936" s="563" t="s">
        <v>5047</v>
      </c>
      <c r="E936" s="564" t="s">
        <v>5966</v>
      </c>
      <c r="F936" s="355">
        <v>125</v>
      </c>
      <c r="G936" s="355">
        <v>29.49</v>
      </c>
    </row>
    <row r="937" spans="1:7" x14ac:dyDescent="0.3">
      <c r="A937" s="355" t="s">
        <v>5967</v>
      </c>
      <c r="B937" s="355" t="s">
        <v>5968</v>
      </c>
      <c r="D937" s="563" t="s">
        <v>5047</v>
      </c>
      <c r="E937" s="564" t="s">
        <v>5054</v>
      </c>
      <c r="F937" s="355">
        <v>125</v>
      </c>
      <c r="G937" s="355">
        <v>29.49</v>
      </c>
    </row>
    <row r="938" spans="1:7" x14ac:dyDescent="0.3">
      <c r="A938" s="355" t="s">
        <v>5969</v>
      </c>
      <c r="B938" s="355" t="s">
        <v>5970</v>
      </c>
      <c r="D938" s="563" t="s">
        <v>5047</v>
      </c>
      <c r="E938" s="564" t="s">
        <v>5057</v>
      </c>
      <c r="F938" s="355">
        <v>125</v>
      </c>
      <c r="G938" s="355">
        <v>29.49</v>
      </c>
    </row>
    <row r="939" spans="1:7" x14ac:dyDescent="0.3">
      <c r="A939" s="355" t="s">
        <v>5971</v>
      </c>
      <c r="B939" s="355" t="s">
        <v>5972</v>
      </c>
      <c r="D939" s="563" t="s">
        <v>5047</v>
      </c>
      <c r="E939" s="564" t="s">
        <v>5057</v>
      </c>
      <c r="F939" s="355">
        <v>125</v>
      </c>
      <c r="G939" s="355">
        <v>28.73</v>
      </c>
    </row>
    <row r="940" spans="1:7" x14ac:dyDescent="0.3">
      <c r="A940" s="355" t="s">
        <v>5973</v>
      </c>
      <c r="B940" s="355" t="s">
        <v>5974</v>
      </c>
      <c r="D940" s="563" t="s">
        <v>5060</v>
      </c>
      <c r="E940" s="564" t="s">
        <v>5975</v>
      </c>
      <c r="F940" s="355">
        <v>125</v>
      </c>
      <c r="G940" s="355">
        <v>35.590000000000003</v>
      </c>
    </row>
    <row r="941" spans="1:7" x14ac:dyDescent="0.3">
      <c r="A941" s="355" t="s">
        <v>5976</v>
      </c>
      <c r="B941" s="355" t="s">
        <v>5977</v>
      </c>
      <c r="D941" s="563" t="s">
        <v>5060</v>
      </c>
      <c r="E941" s="564" t="s">
        <v>5978</v>
      </c>
      <c r="F941" s="355">
        <v>125</v>
      </c>
      <c r="G941" s="355">
        <v>35.590000000000003</v>
      </c>
    </row>
    <row r="942" spans="1:7" x14ac:dyDescent="0.3">
      <c r="A942" s="355" t="s">
        <v>5979</v>
      </c>
      <c r="B942" s="355" t="s">
        <v>5980</v>
      </c>
      <c r="D942" s="563" t="s">
        <v>5060</v>
      </c>
      <c r="E942" s="564" t="s">
        <v>5981</v>
      </c>
      <c r="F942" s="355">
        <v>125</v>
      </c>
      <c r="G942" s="355">
        <v>35.590000000000003</v>
      </c>
    </row>
    <row r="943" spans="1:7" x14ac:dyDescent="0.3">
      <c r="A943" s="355" t="s">
        <v>5982</v>
      </c>
      <c r="B943" s="355" t="s">
        <v>5983</v>
      </c>
      <c r="D943" s="563" t="s">
        <v>5060</v>
      </c>
      <c r="E943" s="564" t="s">
        <v>5984</v>
      </c>
      <c r="F943" s="355">
        <v>125</v>
      </c>
      <c r="G943" s="355">
        <v>35.590000000000003</v>
      </c>
    </row>
    <row r="944" spans="1:7" x14ac:dyDescent="0.3">
      <c r="A944" s="355" t="s">
        <v>5985</v>
      </c>
      <c r="B944" s="355" t="s">
        <v>5986</v>
      </c>
      <c r="D944" s="563" t="s">
        <v>5067</v>
      </c>
      <c r="E944" s="564" t="s">
        <v>5987</v>
      </c>
      <c r="F944" s="355">
        <v>125</v>
      </c>
      <c r="G944" s="355">
        <v>35.590000000000003</v>
      </c>
    </row>
    <row r="945" spans="1:7" x14ac:dyDescent="0.3">
      <c r="A945" s="355" t="s">
        <v>5988</v>
      </c>
      <c r="B945" s="355" t="s">
        <v>5989</v>
      </c>
      <c r="D945" s="563" t="s">
        <v>5067</v>
      </c>
      <c r="E945" s="564" t="s">
        <v>5990</v>
      </c>
      <c r="F945" s="355">
        <v>125</v>
      </c>
      <c r="G945" s="355">
        <v>35.590000000000003</v>
      </c>
    </row>
    <row r="946" spans="1:7" x14ac:dyDescent="0.3">
      <c r="A946" s="355" t="s">
        <v>5991</v>
      </c>
      <c r="B946" s="355" t="s">
        <v>5974</v>
      </c>
      <c r="D946" s="563" t="s">
        <v>5060</v>
      </c>
      <c r="E946" s="564" t="s">
        <v>5975</v>
      </c>
      <c r="F946" s="355">
        <v>125</v>
      </c>
      <c r="G946" s="355">
        <v>34.75</v>
      </c>
    </row>
    <row r="947" spans="1:7" x14ac:dyDescent="0.3">
      <c r="A947" s="355" t="s">
        <v>5992</v>
      </c>
      <c r="B947" s="355" t="s">
        <v>5977</v>
      </c>
      <c r="D947" s="563" t="s">
        <v>5060</v>
      </c>
      <c r="E947" s="564" t="s">
        <v>5978</v>
      </c>
      <c r="F947" s="355">
        <v>125</v>
      </c>
      <c r="G947" s="355">
        <v>34.75</v>
      </c>
    </row>
    <row r="948" spans="1:7" x14ac:dyDescent="0.3">
      <c r="A948" s="355" t="s">
        <v>5993</v>
      </c>
      <c r="B948" s="355" t="s">
        <v>5980</v>
      </c>
      <c r="D948" s="563" t="s">
        <v>5060</v>
      </c>
      <c r="E948" s="564" t="s">
        <v>5981</v>
      </c>
      <c r="F948" s="355">
        <v>125</v>
      </c>
      <c r="G948" s="355">
        <v>35.590000000000003</v>
      </c>
    </row>
    <row r="949" spans="1:7" x14ac:dyDescent="0.3">
      <c r="A949" s="355" t="s">
        <v>5994</v>
      </c>
      <c r="B949" s="355" t="s">
        <v>5983</v>
      </c>
      <c r="D949" s="563" t="s">
        <v>5060</v>
      </c>
      <c r="E949" s="564" t="s">
        <v>5984</v>
      </c>
      <c r="F949" s="355">
        <v>125</v>
      </c>
      <c r="G949" s="355">
        <v>35.590000000000003</v>
      </c>
    </row>
    <row r="950" spans="1:7" x14ac:dyDescent="0.3">
      <c r="A950" s="355" t="s">
        <v>5995</v>
      </c>
      <c r="B950" s="355" t="s">
        <v>5986</v>
      </c>
      <c r="D950" s="563" t="s">
        <v>5067</v>
      </c>
      <c r="E950" s="564" t="s">
        <v>5987</v>
      </c>
      <c r="F950" s="355">
        <v>125</v>
      </c>
      <c r="G950" s="355">
        <v>35.590000000000003</v>
      </c>
    </row>
    <row r="951" spans="1:7" x14ac:dyDescent="0.3">
      <c r="A951" s="355" t="s">
        <v>5996</v>
      </c>
      <c r="B951" s="355" t="s">
        <v>5989</v>
      </c>
      <c r="D951" s="563" t="s">
        <v>5067</v>
      </c>
      <c r="E951" s="564" t="s">
        <v>5990</v>
      </c>
      <c r="F951" s="355">
        <v>125</v>
      </c>
      <c r="G951" s="355">
        <v>35.590000000000003</v>
      </c>
    </row>
    <row r="952" spans="1:7" x14ac:dyDescent="0.3">
      <c r="A952" s="355" t="s">
        <v>2993</v>
      </c>
      <c r="B952" s="355" t="s">
        <v>5997</v>
      </c>
      <c r="D952" s="563" t="s">
        <v>2994</v>
      </c>
      <c r="E952" s="564" t="s">
        <v>5998</v>
      </c>
      <c r="F952" s="355">
        <v>125</v>
      </c>
      <c r="G952" s="355">
        <v>17.71</v>
      </c>
    </row>
    <row r="953" spans="1:7" x14ac:dyDescent="0.3">
      <c r="A953" s="355" t="s">
        <v>2556</v>
      </c>
      <c r="B953" s="355" t="s">
        <v>5999</v>
      </c>
      <c r="D953" s="563" t="s">
        <v>2990</v>
      </c>
      <c r="E953" s="564" t="s">
        <v>6000</v>
      </c>
      <c r="F953" s="355">
        <v>125</v>
      </c>
      <c r="G953" s="355">
        <v>17.71</v>
      </c>
    </row>
    <row r="954" spans="1:7" x14ac:dyDescent="0.3">
      <c r="A954" s="355" t="s">
        <v>2991</v>
      </c>
      <c r="B954" s="355" t="s">
        <v>6001</v>
      </c>
      <c r="D954" s="563" t="s">
        <v>2992</v>
      </c>
      <c r="E954" s="564" t="s">
        <v>4534</v>
      </c>
      <c r="F954" s="355">
        <v>125</v>
      </c>
      <c r="G954" s="355">
        <v>17.71</v>
      </c>
    </row>
    <row r="955" spans="1:7" x14ac:dyDescent="0.3">
      <c r="A955" s="355" t="s">
        <v>2558</v>
      </c>
      <c r="B955" s="355" t="e">
        <v>#N/A</v>
      </c>
      <c r="D955" s="563" t="s">
        <v>6002</v>
      </c>
      <c r="E955" s="564"/>
      <c r="F955" s="355">
        <v>125</v>
      </c>
      <c r="G955" s="355">
        <v>20.34</v>
      </c>
    </row>
    <row r="956" spans="1:7" x14ac:dyDescent="0.3">
      <c r="A956" s="355" t="s">
        <v>6003</v>
      </c>
      <c r="B956" s="355" t="s">
        <v>6004</v>
      </c>
      <c r="D956" s="563" t="s">
        <v>6005</v>
      </c>
      <c r="E956" s="564" t="s">
        <v>6006</v>
      </c>
      <c r="F956" s="355">
        <v>115</v>
      </c>
      <c r="G956" s="355">
        <v>16.27</v>
      </c>
    </row>
    <row r="957" spans="1:7" x14ac:dyDescent="0.3">
      <c r="A957" s="355" t="s">
        <v>6007</v>
      </c>
      <c r="B957" s="355" t="s">
        <v>6008</v>
      </c>
      <c r="D957" s="563" t="s">
        <v>6009</v>
      </c>
      <c r="E957" s="564" t="s">
        <v>1268</v>
      </c>
      <c r="F957" s="355">
        <v>115</v>
      </c>
      <c r="G957" s="355">
        <v>16.27</v>
      </c>
    </row>
    <row r="958" spans="1:7" x14ac:dyDescent="0.3">
      <c r="A958" s="355" t="s">
        <v>6010</v>
      </c>
      <c r="B958" s="355" t="s">
        <v>6011</v>
      </c>
      <c r="D958" s="563" t="s">
        <v>5520</v>
      </c>
      <c r="E958" s="564" t="s">
        <v>6012</v>
      </c>
      <c r="F958" s="355">
        <v>98</v>
      </c>
      <c r="G958" s="355">
        <v>15</v>
      </c>
    </row>
    <row r="959" spans="1:7" x14ac:dyDescent="0.3">
      <c r="A959" s="355" t="s">
        <v>6013</v>
      </c>
      <c r="B959" s="355" t="s">
        <v>6014</v>
      </c>
      <c r="D959" s="563" t="s">
        <v>6015</v>
      </c>
      <c r="E959" s="564" t="s">
        <v>1268</v>
      </c>
      <c r="F959" s="355">
        <v>98</v>
      </c>
      <c r="G959" s="355">
        <v>24.49</v>
      </c>
    </row>
    <row r="960" spans="1:7" x14ac:dyDescent="0.3">
      <c r="A960" s="355" t="s">
        <v>6016</v>
      </c>
      <c r="B960" s="355" t="s">
        <v>6017</v>
      </c>
      <c r="D960" s="563" t="s">
        <v>6018</v>
      </c>
      <c r="E960" s="564" t="s">
        <v>1268</v>
      </c>
      <c r="F960" s="355">
        <v>97</v>
      </c>
      <c r="G960" s="355">
        <v>22.54</v>
      </c>
    </row>
    <row r="961" spans="1:7" x14ac:dyDescent="0.3">
      <c r="A961" s="355" t="s">
        <v>6019</v>
      </c>
      <c r="B961" s="355" t="s">
        <v>6020</v>
      </c>
      <c r="D961" s="563" t="s">
        <v>6021</v>
      </c>
      <c r="E961" s="564" t="s">
        <v>1268</v>
      </c>
      <c r="F961" s="355">
        <v>97</v>
      </c>
      <c r="G961" s="355">
        <v>23.9</v>
      </c>
    </row>
    <row r="962" spans="1:7" x14ac:dyDescent="0.3">
      <c r="A962" s="355" t="s">
        <v>6022</v>
      </c>
      <c r="B962" s="355" t="s">
        <v>6023</v>
      </c>
      <c r="D962" s="563" t="s">
        <v>6024</v>
      </c>
      <c r="E962" s="564" t="s">
        <v>1268</v>
      </c>
      <c r="F962" s="355">
        <v>97</v>
      </c>
      <c r="G962" s="355">
        <v>23.14</v>
      </c>
    </row>
    <row r="963" spans="1:7" x14ac:dyDescent="0.3">
      <c r="A963" s="355" t="s">
        <v>6025</v>
      </c>
      <c r="B963" s="355" t="s">
        <v>6026</v>
      </c>
      <c r="D963" s="563" t="s">
        <v>6027</v>
      </c>
      <c r="E963" s="564" t="s">
        <v>1268</v>
      </c>
      <c r="F963" s="355">
        <v>97</v>
      </c>
      <c r="G963" s="355">
        <v>23.14</v>
      </c>
    </row>
    <row r="964" spans="1:7" x14ac:dyDescent="0.3">
      <c r="A964" s="355" t="s">
        <v>6028</v>
      </c>
      <c r="B964" s="355" t="s">
        <v>6029</v>
      </c>
      <c r="D964" s="563" t="s">
        <v>6030</v>
      </c>
      <c r="E964" s="564" t="s">
        <v>1268</v>
      </c>
      <c r="F964" s="355">
        <v>97</v>
      </c>
      <c r="G964" s="355">
        <v>23.14</v>
      </c>
    </row>
    <row r="965" spans="1:7" x14ac:dyDescent="0.3">
      <c r="A965" s="355" t="s">
        <v>6031</v>
      </c>
      <c r="B965" s="355" t="s">
        <v>6032</v>
      </c>
      <c r="D965" s="563" t="s">
        <v>6033</v>
      </c>
      <c r="E965" s="564" t="s">
        <v>1268</v>
      </c>
      <c r="F965" s="355">
        <v>97</v>
      </c>
      <c r="G965" s="355">
        <v>23.14</v>
      </c>
    </row>
    <row r="966" spans="1:7" x14ac:dyDescent="0.3">
      <c r="A966" s="355" t="s">
        <v>6034</v>
      </c>
      <c r="B966" s="355" t="s">
        <v>6035</v>
      </c>
      <c r="D966" s="563" t="s">
        <v>6036</v>
      </c>
      <c r="E966" s="564" t="s">
        <v>1268</v>
      </c>
      <c r="F966" s="355">
        <v>97</v>
      </c>
      <c r="G966" s="355">
        <v>23.14</v>
      </c>
    </row>
    <row r="967" spans="1:7" x14ac:dyDescent="0.3">
      <c r="A967" s="355" t="s">
        <v>6037</v>
      </c>
      <c r="B967" s="355" t="s">
        <v>6038</v>
      </c>
      <c r="D967" s="563" t="s">
        <v>6039</v>
      </c>
      <c r="E967" s="564" t="s">
        <v>1268</v>
      </c>
      <c r="F967" s="355">
        <v>97</v>
      </c>
      <c r="G967" s="355">
        <v>23.14</v>
      </c>
    </row>
    <row r="968" spans="1:7" x14ac:dyDescent="0.3">
      <c r="A968" s="355" t="s">
        <v>6040</v>
      </c>
      <c r="B968" s="355" t="s">
        <v>6041</v>
      </c>
      <c r="D968" s="563" t="s">
        <v>6042</v>
      </c>
      <c r="E968" s="564" t="s">
        <v>1268</v>
      </c>
      <c r="F968" s="355">
        <v>97</v>
      </c>
      <c r="G968" s="355">
        <v>23.14</v>
      </c>
    </row>
    <row r="969" spans="1:7" x14ac:dyDescent="0.3">
      <c r="A969" s="355" t="s">
        <v>6043</v>
      </c>
      <c r="B969" s="355" t="s">
        <v>6044</v>
      </c>
      <c r="D969" s="563" t="s">
        <v>6045</v>
      </c>
      <c r="E969" s="564" t="s">
        <v>6046</v>
      </c>
      <c r="F969" s="355">
        <v>96</v>
      </c>
      <c r="G969" s="355">
        <v>69.069999999999993</v>
      </c>
    </row>
    <row r="970" spans="1:7" x14ac:dyDescent="0.3">
      <c r="A970" s="355" t="s">
        <v>6047</v>
      </c>
      <c r="B970" s="355" t="s">
        <v>6048</v>
      </c>
      <c r="D970" s="563" t="s">
        <v>6049</v>
      </c>
      <c r="E970" s="564" t="s">
        <v>1268</v>
      </c>
      <c r="F970" s="355">
        <v>95</v>
      </c>
      <c r="G970" s="355">
        <v>17.71</v>
      </c>
    </row>
    <row r="971" spans="1:7" x14ac:dyDescent="0.3">
      <c r="A971" s="355" t="s">
        <v>6050</v>
      </c>
      <c r="B971" s="355" t="s">
        <v>6051</v>
      </c>
      <c r="D971" s="563" t="s">
        <v>6052</v>
      </c>
      <c r="E971" s="564" t="s">
        <v>1268</v>
      </c>
      <c r="F971" s="355">
        <v>95</v>
      </c>
      <c r="G971" s="355">
        <v>13.14</v>
      </c>
    </row>
    <row r="972" spans="1:7" x14ac:dyDescent="0.3">
      <c r="A972" s="355" t="s">
        <v>6053</v>
      </c>
      <c r="B972" s="355" t="s">
        <v>6054</v>
      </c>
      <c r="D972" s="563" t="s">
        <v>6055</v>
      </c>
      <c r="E972" s="564" t="s">
        <v>6056</v>
      </c>
      <c r="F972" s="355">
        <v>95</v>
      </c>
      <c r="G972" s="355">
        <v>14.66</v>
      </c>
    </row>
    <row r="973" spans="1:7" x14ac:dyDescent="0.3">
      <c r="A973" s="355" t="s">
        <v>3014</v>
      </c>
      <c r="B973" s="355" t="s">
        <v>6057</v>
      </c>
      <c r="D973" s="563" t="s">
        <v>6058</v>
      </c>
      <c r="E973" s="564" t="s">
        <v>5887</v>
      </c>
      <c r="F973" s="355">
        <v>95</v>
      </c>
      <c r="G973" s="355">
        <v>23.05</v>
      </c>
    </row>
    <row r="974" spans="1:7" x14ac:dyDescent="0.3">
      <c r="A974" s="355" t="s">
        <v>6059</v>
      </c>
      <c r="B974" s="355" t="s">
        <v>6060</v>
      </c>
      <c r="D974" s="563" t="s">
        <v>6061</v>
      </c>
      <c r="E974" s="564" t="s">
        <v>1268</v>
      </c>
      <c r="F974" s="355">
        <v>85</v>
      </c>
      <c r="G974" s="355">
        <v>11.44</v>
      </c>
    </row>
    <row r="975" spans="1:7" x14ac:dyDescent="0.3">
      <c r="A975" s="355" t="s">
        <v>6062</v>
      </c>
      <c r="B975" s="355" t="s">
        <v>6063</v>
      </c>
      <c r="D975" s="563" t="s">
        <v>6064</v>
      </c>
      <c r="E975" s="564" t="s">
        <v>1268</v>
      </c>
      <c r="F975" s="355">
        <v>80</v>
      </c>
      <c r="G975" s="355">
        <v>35.93</v>
      </c>
    </row>
    <row r="976" spans="1:7" x14ac:dyDescent="0.3">
      <c r="A976" s="355" t="s">
        <v>6065</v>
      </c>
      <c r="B976" s="355" t="s">
        <v>6066</v>
      </c>
      <c r="D976" s="563" t="s">
        <v>6067</v>
      </c>
      <c r="E976" s="564" t="s">
        <v>1268</v>
      </c>
      <c r="F976" s="355">
        <v>80</v>
      </c>
      <c r="G976" s="355">
        <v>27.97</v>
      </c>
    </row>
    <row r="977" spans="1:7" x14ac:dyDescent="0.3">
      <c r="A977" s="355" t="s">
        <v>6068</v>
      </c>
      <c r="B977" s="355" t="s">
        <v>6069</v>
      </c>
      <c r="D977" s="563" t="s">
        <v>6070</v>
      </c>
      <c r="E977" s="564" t="s">
        <v>1268</v>
      </c>
      <c r="F977" s="355">
        <v>80</v>
      </c>
      <c r="G977" s="355">
        <v>27.97</v>
      </c>
    </row>
    <row r="978" spans="1:7" x14ac:dyDescent="0.3">
      <c r="A978" s="355" t="s">
        <v>6071</v>
      </c>
      <c r="B978" s="355" t="s">
        <v>6072</v>
      </c>
      <c r="D978" s="563" t="s">
        <v>6073</v>
      </c>
      <c r="E978" s="564" t="s">
        <v>1268</v>
      </c>
      <c r="F978" s="355">
        <v>80</v>
      </c>
      <c r="G978" s="355">
        <v>27.97</v>
      </c>
    </row>
    <row r="979" spans="1:7" x14ac:dyDescent="0.3">
      <c r="A979" s="355" t="s">
        <v>6074</v>
      </c>
      <c r="B979" s="355" t="s">
        <v>6075</v>
      </c>
      <c r="D979" s="563" t="s">
        <v>6076</v>
      </c>
      <c r="E979" s="564" t="s">
        <v>6077</v>
      </c>
      <c r="F979" s="355">
        <v>80</v>
      </c>
      <c r="G979" s="355">
        <v>27.2</v>
      </c>
    </row>
    <row r="980" spans="1:7" x14ac:dyDescent="0.3">
      <c r="A980" s="355" t="s">
        <v>6078</v>
      </c>
      <c r="B980" s="355" t="s">
        <v>6079</v>
      </c>
      <c r="D980" s="563" t="s">
        <v>6080</v>
      </c>
      <c r="E980" s="564" t="s">
        <v>6077</v>
      </c>
      <c r="F980" s="355">
        <v>80</v>
      </c>
      <c r="G980" s="355">
        <v>27.2</v>
      </c>
    </row>
    <row r="981" spans="1:7" x14ac:dyDescent="0.3">
      <c r="A981" s="355" t="s">
        <v>6081</v>
      </c>
      <c r="B981" s="355" t="s">
        <v>6082</v>
      </c>
      <c r="D981" s="563" t="s">
        <v>6083</v>
      </c>
      <c r="E981" s="564" t="s">
        <v>6077</v>
      </c>
      <c r="F981" s="355">
        <v>80</v>
      </c>
      <c r="G981" s="355">
        <v>27.2</v>
      </c>
    </row>
    <row r="982" spans="1:7" x14ac:dyDescent="0.3">
      <c r="A982" s="355" t="s">
        <v>6084</v>
      </c>
      <c r="B982" s="355" t="s">
        <v>6085</v>
      </c>
      <c r="D982" s="563" t="s">
        <v>6086</v>
      </c>
      <c r="E982" s="564" t="s">
        <v>6077</v>
      </c>
      <c r="F982" s="355">
        <v>80</v>
      </c>
      <c r="G982" s="355">
        <v>27.2</v>
      </c>
    </row>
    <row r="983" spans="1:7" x14ac:dyDescent="0.3">
      <c r="A983" s="355" t="s">
        <v>6087</v>
      </c>
      <c r="B983" s="355" t="s">
        <v>6088</v>
      </c>
      <c r="D983" s="563" t="s">
        <v>6089</v>
      </c>
      <c r="E983" s="564" t="s">
        <v>6077</v>
      </c>
      <c r="F983" s="355">
        <v>80</v>
      </c>
      <c r="G983" s="355">
        <v>27.2</v>
      </c>
    </row>
    <row r="984" spans="1:7" x14ac:dyDescent="0.3">
      <c r="A984" s="355" t="s">
        <v>6090</v>
      </c>
      <c r="B984" s="355" t="s">
        <v>6091</v>
      </c>
      <c r="D984" s="563" t="s">
        <v>6092</v>
      </c>
      <c r="E984" s="564" t="s">
        <v>6093</v>
      </c>
      <c r="F984" s="355">
        <v>80</v>
      </c>
      <c r="G984" s="355">
        <v>63.9</v>
      </c>
    </row>
    <row r="985" spans="1:7" x14ac:dyDescent="0.3">
      <c r="A985" s="355" t="s">
        <v>6094</v>
      </c>
      <c r="B985" s="355" t="s">
        <v>6095</v>
      </c>
      <c r="D985" s="563" t="s">
        <v>6096</v>
      </c>
      <c r="E985" s="564" t="s">
        <v>1268</v>
      </c>
      <c r="F985" s="355">
        <v>77</v>
      </c>
      <c r="G985" s="355">
        <v>16.02</v>
      </c>
    </row>
    <row r="986" spans="1:7" x14ac:dyDescent="0.3">
      <c r="A986" s="355" t="s">
        <v>6097</v>
      </c>
      <c r="B986" s="355" t="s">
        <v>6098</v>
      </c>
      <c r="D986" s="563" t="s">
        <v>6099</v>
      </c>
      <c r="E986" s="564" t="s">
        <v>1268</v>
      </c>
      <c r="F986" s="355">
        <v>77</v>
      </c>
      <c r="G986" s="355">
        <v>16.100000000000001</v>
      </c>
    </row>
    <row r="987" spans="1:7" x14ac:dyDescent="0.3">
      <c r="A987" s="355" t="s">
        <v>6100</v>
      </c>
      <c r="B987" s="355" t="s">
        <v>6101</v>
      </c>
      <c r="D987" s="563" t="s">
        <v>6102</v>
      </c>
      <c r="E987" s="564" t="s">
        <v>1268</v>
      </c>
      <c r="F987" s="355">
        <v>77</v>
      </c>
      <c r="G987" s="355">
        <v>16.27</v>
      </c>
    </row>
    <row r="988" spans="1:7" x14ac:dyDescent="0.3">
      <c r="A988" s="355" t="s">
        <v>6103</v>
      </c>
      <c r="B988" s="355" t="s">
        <v>6104</v>
      </c>
      <c r="D988" s="563" t="s">
        <v>6105</v>
      </c>
      <c r="E988" s="564" t="s">
        <v>1268</v>
      </c>
      <c r="F988" s="355">
        <v>77</v>
      </c>
      <c r="G988" s="355">
        <v>16.27</v>
      </c>
    </row>
    <row r="989" spans="1:7" x14ac:dyDescent="0.3">
      <c r="A989" s="355" t="s">
        <v>6106</v>
      </c>
      <c r="B989" s="355" t="s">
        <v>6107</v>
      </c>
      <c r="D989" s="563" t="s">
        <v>6108</v>
      </c>
      <c r="E989" s="564" t="s">
        <v>1268</v>
      </c>
      <c r="F989" s="355">
        <v>77</v>
      </c>
      <c r="G989" s="355">
        <v>16.440000000000001</v>
      </c>
    </row>
    <row r="990" spans="1:7" x14ac:dyDescent="0.3">
      <c r="A990" s="355" t="s">
        <v>6109</v>
      </c>
      <c r="B990" s="355" t="s">
        <v>6110</v>
      </c>
      <c r="D990" s="563" t="s">
        <v>6111</v>
      </c>
      <c r="E990" s="564" t="s">
        <v>1268</v>
      </c>
      <c r="F990" s="355">
        <v>77</v>
      </c>
      <c r="G990" s="355">
        <v>16.61</v>
      </c>
    </row>
    <row r="991" spans="1:7" x14ac:dyDescent="0.3">
      <c r="A991" s="355" t="s">
        <v>6112</v>
      </c>
      <c r="B991" s="355" t="s">
        <v>6113</v>
      </c>
      <c r="D991" s="563" t="s">
        <v>6114</v>
      </c>
      <c r="E991" s="564" t="s">
        <v>1268</v>
      </c>
      <c r="F991" s="355">
        <v>77</v>
      </c>
      <c r="G991" s="355">
        <v>16.440000000000001</v>
      </c>
    </row>
    <row r="992" spans="1:7" x14ac:dyDescent="0.3">
      <c r="A992" s="355" t="s">
        <v>2900</v>
      </c>
      <c r="B992" s="355" t="s">
        <v>6115</v>
      </c>
      <c r="D992" s="563" t="s">
        <v>2901</v>
      </c>
      <c r="E992" s="564" t="s">
        <v>1268</v>
      </c>
      <c r="F992" s="355">
        <v>75</v>
      </c>
      <c r="G992" s="355">
        <v>10.85</v>
      </c>
    </row>
    <row r="993" spans="1:7" x14ac:dyDescent="0.3">
      <c r="A993" s="355" t="s">
        <v>2902</v>
      </c>
      <c r="B993" s="355" t="s">
        <v>6116</v>
      </c>
      <c r="D993" s="563" t="s">
        <v>2903</v>
      </c>
      <c r="E993" s="564" t="s">
        <v>1268</v>
      </c>
      <c r="F993" s="355">
        <v>75</v>
      </c>
      <c r="G993" s="355">
        <v>10.85</v>
      </c>
    </row>
    <row r="994" spans="1:7" x14ac:dyDescent="0.3">
      <c r="A994" s="355" t="s">
        <v>2904</v>
      </c>
      <c r="B994" s="355" t="s">
        <v>6117</v>
      </c>
      <c r="D994" s="563" t="s">
        <v>2905</v>
      </c>
      <c r="E994" s="564" t="s">
        <v>1268</v>
      </c>
      <c r="F994" s="355">
        <v>75</v>
      </c>
      <c r="G994" s="355">
        <v>10.85</v>
      </c>
    </row>
    <row r="995" spans="1:7" x14ac:dyDescent="0.3">
      <c r="A995" s="355" t="s">
        <v>2898</v>
      </c>
      <c r="B995" s="355" t="s">
        <v>6118</v>
      </c>
      <c r="D995" s="563" t="s">
        <v>2899</v>
      </c>
      <c r="E995" s="564" t="s">
        <v>1268</v>
      </c>
      <c r="F995" s="355">
        <v>75</v>
      </c>
      <c r="G995" s="355">
        <v>10.85</v>
      </c>
    </row>
    <row r="996" spans="1:7" x14ac:dyDescent="0.3">
      <c r="A996" s="355" t="s">
        <v>2883</v>
      </c>
      <c r="B996" s="355" t="s">
        <v>6119</v>
      </c>
      <c r="D996" s="563" t="s">
        <v>2884</v>
      </c>
      <c r="E996" s="564" t="s">
        <v>1268</v>
      </c>
      <c r="F996" s="355">
        <v>75</v>
      </c>
      <c r="G996" s="355">
        <v>10.85</v>
      </c>
    </row>
    <row r="997" spans="1:7" x14ac:dyDescent="0.3">
      <c r="A997" s="355" t="s">
        <v>2906</v>
      </c>
      <c r="B997" s="355" t="s">
        <v>6120</v>
      </c>
      <c r="D997" s="563" t="s">
        <v>2907</v>
      </c>
      <c r="E997" s="564" t="s">
        <v>1268</v>
      </c>
      <c r="F997" s="355">
        <v>75</v>
      </c>
      <c r="G997" s="355">
        <v>11.27</v>
      </c>
    </row>
    <row r="998" spans="1:7" x14ac:dyDescent="0.3">
      <c r="A998" s="355" t="s">
        <v>2908</v>
      </c>
      <c r="B998" s="355" t="s">
        <v>6121</v>
      </c>
      <c r="D998" s="563" t="s">
        <v>2909</v>
      </c>
      <c r="E998" s="564" t="s">
        <v>1268</v>
      </c>
      <c r="F998" s="355">
        <v>75</v>
      </c>
      <c r="G998" s="355">
        <v>11.44</v>
      </c>
    </row>
    <row r="999" spans="1:7" x14ac:dyDescent="0.3">
      <c r="A999" s="355" t="s">
        <v>2910</v>
      </c>
      <c r="B999" s="355" t="s">
        <v>6122</v>
      </c>
      <c r="D999" s="563" t="s">
        <v>2911</v>
      </c>
      <c r="E999" s="564" t="s">
        <v>1268</v>
      </c>
      <c r="F999" s="355">
        <v>75</v>
      </c>
      <c r="G999" s="355">
        <v>11.61</v>
      </c>
    </row>
    <row r="1000" spans="1:7" x14ac:dyDescent="0.3">
      <c r="A1000" s="355" t="s">
        <v>2888</v>
      </c>
      <c r="B1000" s="355" t="s">
        <v>6123</v>
      </c>
      <c r="D1000" s="563" t="s">
        <v>2889</v>
      </c>
      <c r="E1000" s="564" t="s">
        <v>1268</v>
      </c>
      <c r="F1000" s="355">
        <v>70</v>
      </c>
      <c r="G1000" s="355">
        <v>10.17</v>
      </c>
    </row>
    <row r="1001" spans="1:7" x14ac:dyDescent="0.3">
      <c r="A1001" s="355" t="s">
        <v>6124</v>
      </c>
      <c r="B1001" s="355" t="s">
        <v>6125</v>
      </c>
      <c r="D1001" s="563" t="s">
        <v>6126</v>
      </c>
      <c r="E1001" s="564" t="s">
        <v>1268</v>
      </c>
      <c r="F1001" s="355">
        <v>65</v>
      </c>
      <c r="G1001" s="355">
        <v>11.36</v>
      </c>
    </row>
    <row r="1002" spans="1:7" x14ac:dyDescent="0.3">
      <c r="A1002" s="355" t="s">
        <v>6127</v>
      </c>
      <c r="B1002" s="355" t="s">
        <v>6128</v>
      </c>
      <c r="D1002" s="563" t="s">
        <v>6129</v>
      </c>
      <c r="E1002" s="564" t="s">
        <v>6130</v>
      </c>
      <c r="F1002" s="355">
        <v>65</v>
      </c>
      <c r="G1002" s="355">
        <v>12.8</v>
      </c>
    </row>
    <row r="1003" spans="1:7" x14ac:dyDescent="0.3">
      <c r="A1003" s="355" t="s">
        <v>2559</v>
      </c>
      <c r="B1003" s="355" t="s">
        <v>6131</v>
      </c>
      <c r="D1003" s="563" t="s">
        <v>3365</v>
      </c>
      <c r="E1003" s="564" t="s">
        <v>1268</v>
      </c>
      <c r="F1003" s="355">
        <v>63</v>
      </c>
      <c r="G1003" s="355">
        <v>10.17</v>
      </c>
    </row>
    <row r="1004" spans="1:7" x14ac:dyDescent="0.3">
      <c r="A1004" s="355" t="s">
        <v>6132</v>
      </c>
      <c r="B1004" s="355" t="s">
        <v>6133</v>
      </c>
      <c r="D1004" s="563" t="s">
        <v>5844</v>
      </c>
      <c r="E1004" s="564" t="s">
        <v>6134</v>
      </c>
      <c r="F1004" s="355">
        <v>62</v>
      </c>
      <c r="G1004" s="355">
        <v>8.4700000000000006</v>
      </c>
    </row>
    <row r="1005" spans="1:7" x14ac:dyDescent="0.3">
      <c r="A1005" s="355" t="s">
        <v>6135</v>
      </c>
      <c r="B1005" s="355" t="s">
        <v>6136</v>
      </c>
      <c r="D1005" s="563" t="s">
        <v>6137</v>
      </c>
      <c r="E1005" s="564" t="s">
        <v>5845</v>
      </c>
      <c r="F1005" s="355">
        <v>62</v>
      </c>
      <c r="G1005" s="355">
        <v>8.4700000000000006</v>
      </c>
    </row>
    <row r="1006" spans="1:7" x14ac:dyDescent="0.3">
      <c r="A1006" s="355" t="s">
        <v>6138</v>
      </c>
      <c r="B1006" s="355" t="s">
        <v>6139</v>
      </c>
      <c r="D1006" s="563" t="s">
        <v>6140</v>
      </c>
      <c r="E1006" s="564" t="s">
        <v>6141</v>
      </c>
      <c r="F1006" s="355">
        <v>49</v>
      </c>
      <c r="G1006" s="355">
        <v>13.47</v>
      </c>
    </row>
    <row r="1007" spans="1:7" x14ac:dyDescent="0.3">
      <c r="A1007" s="355" t="s">
        <v>6142</v>
      </c>
      <c r="B1007" s="355" t="s">
        <v>6143</v>
      </c>
      <c r="D1007" s="563" t="s">
        <v>6140</v>
      </c>
      <c r="E1007" s="564" t="s">
        <v>6144</v>
      </c>
      <c r="F1007" s="355">
        <v>49</v>
      </c>
      <c r="G1007" s="355">
        <v>12.54</v>
      </c>
    </row>
    <row r="1008" spans="1:7" x14ac:dyDescent="0.3">
      <c r="A1008" s="355" t="s">
        <v>6145</v>
      </c>
      <c r="B1008" s="355" t="s">
        <v>6146</v>
      </c>
      <c r="D1008" s="563" t="s">
        <v>6140</v>
      </c>
      <c r="E1008" s="564" t="s">
        <v>6147</v>
      </c>
      <c r="F1008" s="355">
        <v>49</v>
      </c>
      <c r="G1008" s="355">
        <v>12.54</v>
      </c>
    </row>
    <row r="1009" spans="1:7" x14ac:dyDescent="0.3">
      <c r="A1009" s="355" t="s">
        <v>6148</v>
      </c>
      <c r="B1009" s="355" t="s">
        <v>6149</v>
      </c>
      <c r="D1009" s="563" t="s">
        <v>6140</v>
      </c>
      <c r="E1009" s="564" t="s">
        <v>6150</v>
      </c>
      <c r="F1009" s="355">
        <v>49</v>
      </c>
      <c r="G1009" s="355">
        <v>12.54</v>
      </c>
    </row>
    <row r="1010" spans="1:7" x14ac:dyDescent="0.3">
      <c r="A1010" s="355" t="s">
        <v>6151</v>
      </c>
      <c r="B1010" s="355" t="s">
        <v>6152</v>
      </c>
      <c r="D1010" s="563" t="s">
        <v>6153</v>
      </c>
      <c r="E1010" s="564" t="s">
        <v>6154</v>
      </c>
      <c r="F1010" s="355">
        <v>49</v>
      </c>
      <c r="G1010" s="355">
        <v>17.37</v>
      </c>
    </row>
    <row r="1011" spans="1:7" x14ac:dyDescent="0.3">
      <c r="A1011" s="355" t="s">
        <v>2861</v>
      </c>
      <c r="B1011" s="355" t="s">
        <v>6155</v>
      </c>
      <c r="D1011" s="563" t="s">
        <v>2862</v>
      </c>
      <c r="E1011" s="564" t="s">
        <v>6093</v>
      </c>
      <c r="F1011" s="355">
        <v>49</v>
      </c>
      <c r="G1011" s="355">
        <v>9.75</v>
      </c>
    </row>
    <row r="1012" spans="1:7" x14ac:dyDescent="0.3">
      <c r="A1012" s="355" t="s">
        <v>6156</v>
      </c>
      <c r="B1012" s="355" t="s">
        <v>6157</v>
      </c>
      <c r="D1012" s="563" t="s">
        <v>6158</v>
      </c>
      <c r="E1012" s="564" t="s">
        <v>6159</v>
      </c>
      <c r="F1012" s="355">
        <v>49</v>
      </c>
      <c r="G1012" s="355">
        <v>15.34</v>
      </c>
    </row>
    <row r="1013" spans="1:7" x14ac:dyDescent="0.3">
      <c r="A1013" s="355" t="s">
        <v>6160</v>
      </c>
      <c r="B1013" s="355" t="s">
        <v>6161</v>
      </c>
      <c r="D1013" s="563" t="s">
        <v>6162</v>
      </c>
      <c r="E1013" s="564" t="s">
        <v>6163</v>
      </c>
      <c r="F1013" s="355">
        <v>49</v>
      </c>
      <c r="G1013" s="355">
        <v>17.12</v>
      </c>
    </row>
    <row r="1014" spans="1:7" x14ac:dyDescent="0.3">
      <c r="A1014" s="355" t="s">
        <v>6164</v>
      </c>
      <c r="B1014" s="355" t="s">
        <v>6165</v>
      </c>
      <c r="D1014" s="563" t="s">
        <v>5025</v>
      </c>
      <c r="E1014" s="564" t="s">
        <v>5026</v>
      </c>
      <c r="F1014" s="355">
        <v>48</v>
      </c>
      <c r="G1014" s="355">
        <v>36.950000000000003</v>
      </c>
    </row>
    <row r="1015" spans="1:7" x14ac:dyDescent="0.3">
      <c r="A1015" s="355" t="s">
        <v>6166</v>
      </c>
      <c r="B1015" s="355" t="s">
        <v>6167</v>
      </c>
      <c r="D1015" s="563" t="s">
        <v>5025</v>
      </c>
      <c r="E1015" s="564" t="s">
        <v>6168</v>
      </c>
      <c r="F1015" s="355">
        <v>48</v>
      </c>
      <c r="G1015" s="355">
        <v>36.950000000000003</v>
      </c>
    </row>
    <row r="1016" spans="1:7" x14ac:dyDescent="0.3">
      <c r="A1016" s="355" t="s">
        <v>6169</v>
      </c>
      <c r="B1016" s="355" t="s">
        <v>6170</v>
      </c>
      <c r="D1016" s="563" t="s">
        <v>6171</v>
      </c>
      <c r="E1016" s="564" t="s">
        <v>6172</v>
      </c>
      <c r="F1016" s="355">
        <v>48</v>
      </c>
      <c r="G1016" s="355">
        <v>8.56</v>
      </c>
    </row>
    <row r="1017" spans="1:7" x14ac:dyDescent="0.3">
      <c r="A1017" s="355" t="s">
        <v>6173</v>
      </c>
      <c r="B1017" s="355" t="s">
        <v>6174</v>
      </c>
      <c r="D1017" s="563" t="s">
        <v>6171</v>
      </c>
      <c r="E1017" s="564" t="s">
        <v>6175</v>
      </c>
      <c r="F1017" s="355">
        <v>48</v>
      </c>
      <c r="G1017" s="355">
        <v>8.56</v>
      </c>
    </row>
    <row r="1018" spans="1:7" x14ac:dyDescent="0.3">
      <c r="A1018" s="355" t="s">
        <v>6176</v>
      </c>
      <c r="B1018" s="355" t="s">
        <v>6177</v>
      </c>
      <c r="D1018" s="563" t="s">
        <v>6178</v>
      </c>
      <c r="E1018" s="564" t="s">
        <v>1268</v>
      </c>
      <c r="F1018" s="355">
        <v>45</v>
      </c>
      <c r="G1018" s="355">
        <v>11.02</v>
      </c>
    </row>
    <row r="1019" spans="1:7" x14ac:dyDescent="0.3">
      <c r="A1019" s="355" t="s">
        <v>6179</v>
      </c>
      <c r="B1019" s="355" t="s">
        <v>6180</v>
      </c>
      <c r="D1019" s="563" t="s">
        <v>6181</v>
      </c>
      <c r="E1019" s="564" t="s">
        <v>1268</v>
      </c>
      <c r="F1019" s="355">
        <v>38</v>
      </c>
      <c r="G1019" s="355">
        <v>7.97</v>
      </c>
    </row>
    <row r="1020" spans="1:7" x14ac:dyDescent="0.3">
      <c r="A1020" s="355" t="s">
        <v>6182</v>
      </c>
      <c r="B1020" s="355" t="s">
        <v>6183</v>
      </c>
      <c r="D1020" s="563" t="s">
        <v>6184</v>
      </c>
      <c r="E1020" s="564" t="s">
        <v>1268</v>
      </c>
      <c r="F1020" s="355">
        <v>38</v>
      </c>
      <c r="G1020" s="355">
        <v>8.4700000000000006</v>
      </c>
    </row>
    <row r="1021" spans="1:7" x14ac:dyDescent="0.3">
      <c r="A1021" s="355" t="s">
        <v>6185</v>
      </c>
      <c r="B1021" s="355" t="s">
        <v>6186</v>
      </c>
      <c r="D1021" s="563" t="s">
        <v>6187</v>
      </c>
      <c r="E1021" s="564" t="s">
        <v>1268</v>
      </c>
      <c r="F1021" s="355">
        <v>38</v>
      </c>
      <c r="G1021" s="355">
        <v>8.4700000000000006</v>
      </c>
    </row>
    <row r="1022" spans="1:7" x14ac:dyDescent="0.3">
      <c r="A1022" s="355" t="s">
        <v>6188</v>
      </c>
      <c r="B1022" s="355" t="s">
        <v>6189</v>
      </c>
      <c r="D1022" s="563" t="s">
        <v>6190</v>
      </c>
      <c r="E1022" s="564" t="s">
        <v>1268</v>
      </c>
      <c r="F1022" s="355">
        <v>38</v>
      </c>
      <c r="G1022" s="355">
        <v>7.8</v>
      </c>
    </row>
    <row r="1023" spans="1:7" x14ac:dyDescent="0.3">
      <c r="A1023" s="355" t="s">
        <v>6191</v>
      </c>
      <c r="B1023" s="355" t="s">
        <v>6192</v>
      </c>
      <c r="D1023" s="563" t="s">
        <v>6193</v>
      </c>
      <c r="E1023" s="564" t="s">
        <v>1268</v>
      </c>
      <c r="F1023" s="355">
        <v>35</v>
      </c>
      <c r="G1023" s="355">
        <v>4.58</v>
      </c>
    </row>
    <row r="1024" spans="1:7" x14ac:dyDescent="0.3">
      <c r="A1024" s="355" t="s">
        <v>6194</v>
      </c>
      <c r="B1024" s="355" t="s">
        <v>6195</v>
      </c>
      <c r="D1024" s="563" t="s">
        <v>6196</v>
      </c>
      <c r="E1024" s="564" t="s">
        <v>1268</v>
      </c>
      <c r="F1024" s="355">
        <v>35</v>
      </c>
      <c r="G1024" s="355">
        <v>4.58</v>
      </c>
    </row>
    <row r="1025" spans="1:7" x14ac:dyDescent="0.3">
      <c r="A1025" s="355" t="s">
        <v>2557</v>
      </c>
      <c r="B1025" s="355" t="s">
        <v>6197</v>
      </c>
      <c r="D1025" s="563" t="s">
        <v>6198</v>
      </c>
      <c r="E1025" s="564" t="s">
        <v>6199</v>
      </c>
      <c r="F1025" s="355">
        <v>35</v>
      </c>
      <c r="G1025" s="355">
        <v>1.61</v>
      </c>
    </row>
    <row r="1026" spans="1:7" x14ac:dyDescent="0.3">
      <c r="A1026" s="355" t="s">
        <v>6200</v>
      </c>
      <c r="B1026" s="355" t="s">
        <v>6201</v>
      </c>
      <c r="D1026" s="563" t="s">
        <v>6202</v>
      </c>
      <c r="E1026" s="564" t="s">
        <v>1268</v>
      </c>
      <c r="F1026" s="355">
        <v>35</v>
      </c>
      <c r="G1026" s="355">
        <v>3.39</v>
      </c>
    </row>
    <row r="1027" spans="1:7" x14ac:dyDescent="0.3">
      <c r="A1027" s="355" t="s">
        <v>6203</v>
      </c>
      <c r="B1027" s="355" t="s">
        <v>6204</v>
      </c>
      <c r="D1027" s="563" t="s">
        <v>6205</v>
      </c>
      <c r="E1027" s="564" t="s">
        <v>6206</v>
      </c>
      <c r="F1027" s="355">
        <v>33</v>
      </c>
      <c r="G1027" s="355">
        <v>4.32</v>
      </c>
    </row>
    <row r="1028" spans="1:7" x14ac:dyDescent="0.3">
      <c r="A1028" s="355" t="s">
        <v>6207</v>
      </c>
      <c r="B1028" s="355" t="s">
        <v>6208</v>
      </c>
      <c r="D1028" s="563" t="s">
        <v>6209</v>
      </c>
      <c r="E1028" s="564" t="s">
        <v>1268</v>
      </c>
      <c r="F1028" s="355">
        <v>30</v>
      </c>
      <c r="G1028" s="355">
        <v>7.54</v>
      </c>
    </row>
    <row r="1029" spans="1:7" x14ac:dyDescent="0.3">
      <c r="A1029" s="355" t="s">
        <v>6210</v>
      </c>
      <c r="B1029" s="355" t="s">
        <v>6211</v>
      </c>
      <c r="D1029" s="563" t="s">
        <v>6212</v>
      </c>
      <c r="E1029" s="564" t="s">
        <v>1268</v>
      </c>
      <c r="F1029" s="355">
        <v>30</v>
      </c>
      <c r="G1029" s="355">
        <v>2.54</v>
      </c>
    </row>
    <row r="1030" spans="1:7" x14ac:dyDescent="0.3">
      <c r="A1030" s="355" t="s">
        <v>6213</v>
      </c>
      <c r="B1030" s="355" t="s">
        <v>6214</v>
      </c>
      <c r="D1030" s="563" t="s">
        <v>6215</v>
      </c>
      <c r="E1030" s="564" t="s">
        <v>1268</v>
      </c>
      <c r="F1030" s="355">
        <v>25</v>
      </c>
      <c r="G1030" s="355">
        <v>2.54</v>
      </c>
    </row>
    <row r="1031" spans="1:7" x14ac:dyDescent="0.3">
      <c r="A1031" s="355" t="s">
        <v>6216</v>
      </c>
      <c r="B1031" s="355" t="s">
        <v>6217</v>
      </c>
      <c r="D1031" s="563" t="s">
        <v>6218</v>
      </c>
      <c r="E1031" s="564" t="s">
        <v>1268</v>
      </c>
      <c r="F1031" s="355">
        <v>20</v>
      </c>
      <c r="G1031" s="355">
        <v>1.86</v>
      </c>
    </row>
    <row r="1032" spans="1:7" x14ac:dyDescent="0.3">
      <c r="A1032" s="355" t="s">
        <v>6219</v>
      </c>
      <c r="B1032" s="355" t="s">
        <v>6220</v>
      </c>
      <c r="D1032" s="563" t="s">
        <v>6221</v>
      </c>
      <c r="E1032" s="564" t="s">
        <v>1268</v>
      </c>
      <c r="F1032" s="355">
        <v>20</v>
      </c>
      <c r="G1032" s="355">
        <v>3.31</v>
      </c>
    </row>
    <row r="1033" spans="1:7" x14ac:dyDescent="0.3">
      <c r="A1033" s="355" t="s">
        <v>6222</v>
      </c>
      <c r="B1033" s="355" t="s">
        <v>6223</v>
      </c>
      <c r="D1033" s="563" t="s">
        <v>6224</v>
      </c>
      <c r="E1033" s="564" t="s">
        <v>1268</v>
      </c>
      <c r="F1033" s="355">
        <v>20</v>
      </c>
      <c r="G1033" s="355">
        <v>4.1500000000000004</v>
      </c>
    </row>
    <row r="1034" spans="1:7" x14ac:dyDescent="0.3">
      <c r="A1034" s="355" t="s">
        <v>6225</v>
      </c>
      <c r="B1034" s="355" t="s">
        <v>6226</v>
      </c>
      <c r="D1034" s="563" t="s">
        <v>6227</v>
      </c>
      <c r="E1034" s="564" t="s">
        <v>6228</v>
      </c>
      <c r="F1034" s="355">
        <v>10</v>
      </c>
      <c r="G1034" s="355">
        <v>1.02</v>
      </c>
    </row>
    <row r="1035" spans="1:7" x14ac:dyDescent="0.3">
      <c r="A1035" s="355" t="s">
        <v>6229</v>
      </c>
      <c r="B1035" s="355" t="s">
        <v>6230</v>
      </c>
      <c r="D1035" s="563" t="s">
        <v>6231</v>
      </c>
      <c r="E1035" s="564" t="s">
        <v>6232</v>
      </c>
      <c r="F1035" s="355">
        <v>10</v>
      </c>
      <c r="G1035" s="355">
        <v>2.12</v>
      </c>
    </row>
    <row r="1036" spans="1:7" x14ac:dyDescent="0.3">
      <c r="A1036" s="355" t="s">
        <v>6233</v>
      </c>
      <c r="B1036" s="355" t="s">
        <v>6234</v>
      </c>
      <c r="D1036" s="563" t="s">
        <v>6235</v>
      </c>
      <c r="E1036" s="564" t="s">
        <v>1268</v>
      </c>
      <c r="F1036" s="355">
        <v>10</v>
      </c>
      <c r="G1036" s="355">
        <v>1.02</v>
      </c>
    </row>
    <row r="1037" spans="1:7" x14ac:dyDescent="0.3">
      <c r="A1037" s="355" t="s">
        <v>6236</v>
      </c>
      <c r="B1037" s="355" t="s">
        <v>6237</v>
      </c>
      <c r="D1037" s="563" t="s">
        <v>6238</v>
      </c>
      <c r="E1037" s="564" t="s">
        <v>1268</v>
      </c>
      <c r="F1037" s="355">
        <v>10</v>
      </c>
      <c r="G1037" s="355">
        <v>1.02</v>
      </c>
    </row>
    <row r="1038" spans="1:7" x14ac:dyDescent="0.3">
      <c r="A1038" s="355" t="s">
        <v>6239</v>
      </c>
      <c r="B1038" s="355" t="s">
        <v>6240</v>
      </c>
      <c r="D1038" s="563" t="s">
        <v>6241</v>
      </c>
      <c r="E1038" s="564" t="s">
        <v>1268</v>
      </c>
      <c r="F1038" s="355">
        <v>10</v>
      </c>
      <c r="G1038" s="355">
        <v>1.86</v>
      </c>
    </row>
    <row r="1039" spans="1:7" x14ac:dyDescent="0.3">
      <c r="A1039" s="355" t="s">
        <v>6242</v>
      </c>
      <c r="B1039" s="355" t="s">
        <v>6243</v>
      </c>
      <c r="D1039" s="563" t="s">
        <v>6244</v>
      </c>
      <c r="E1039" s="564" t="s">
        <v>1268</v>
      </c>
      <c r="F1039" s="355">
        <v>10</v>
      </c>
      <c r="G1039" s="355">
        <v>2.29</v>
      </c>
    </row>
    <row r="1040" spans="1:7" x14ac:dyDescent="0.3">
      <c r="A1040" s="355" t="s">
        <v>3025</v>
      </c>
      <c r="B1040" s="355" t="s">
        <v>6245</v>
      </c>
      <c r="D1040" s="563" t="s">
        <v>6246</v>
      </c>
      <c r="E1040" s="564" t="s">
        <v>1268</v>
      </c>
      <c r="F1040" s="355">
        <v>0</v>
      </c>
      <c r="G1040" s="355">
        <v>0.93</v>
      </c>
    </row>
    <row r="1041" spans="1:7" x14ac:dyDescent="0.3">
      <c r="A1041" s="355" t="s">
        <v>6247</v>
      </c>
      <c r="B1041" s="355" t="s">
        <v>6248</v>
      </c>
      <c r="D1041" s="563" t="s">
        <v>6249</v>
      </c>
      <c r="E1041" s="564" t="s">
        <v>1268</v>
      </c>
      <c r="F1041" s="355">
        <v>0</v>
      </c>
      <c r="G1041" s="355">
        <v>100.34</v>
      </c>
    </row>
    <row r="1042" spans="1:7" x14ac:dyDescent="0.3">
      <c r="A1042" s="355" t="s">
        <v>6250</v>
      </c>
      <c r="B1042" s="355" t="s">
        <v>6251</v>
      </c>
      <c r="D1042" s="563" t="s">
        <v>6252</v>
      </c>
      <c r="E1042" s="564" t="s">
        <v>1268</v>
      </c>
      <c r="F1042" s="355">
        <v>0</v>
      </c>
      <c r="G1042" s="355">
        <v>0.85</v>
      </c>
    </row>
    <row r="1043" spans="1:7" x14ac:dyDescent="0.3">
      <c r="A1043" s="355" t="s">
        <v>6253</v>
      </c>
      <c r="B1043" s="355" t="s">
        <v>6254</v>
      </c>
      <c r="D1043" s="563" t="s">
        <v>6255</v>
      </c>
      <c r="E1043" s="564" t="s">
        <v>6256</v>
      </c>
      <c r="F1043" s="355">
        <v>0</v>
      </c>
      <c r="G1043" s="355">
        <v>5.51</v>
      </c>
    </row>
    <row r="1044" spans="1:7" x14ac:dyDescent="0.3">
      <c r="A1044" s="355" t="s">
        <v>6257</v>
      </c>
      <c r="B1044" s="355" t="s">
        <v>6258</v>
      </c>
      <c r="D1044" s="563" t="s">
        <v>6255</v>
      </c>
      <c r="E1044" s="564" t="s">
        <v>6259</v>
      </c>
      <c r="F1044" s="355">
        <v>0</v>
      </c>
      <c r="G1044" s="355">
        <v>5.51</v>
      </c>
    </row>
    <row r="1045" spans="1:7" x14ac:dyDescent="0.3">
      <c r="A1045" s="355" t="s">
        <v>6260</v>
      </c>
      <c r="B1045" s="355" t="s">
        <v>6261</v>
      </c>
      <c r="D1045" s="563" t="s">
        <v>6255</v>
      </c>
      <c r="E1045" s="564" t="s">
        <v>6262</v>
      </c>
      <c r="F1045" s="355">
        <v>0</v>
      </c>
      <c r="G1045" s="355">
        <v>5.51</v>
      </c>
    </row>
    <row r="1046" spans="1:7" x14ac:dyDescent="0.3">
      <c r="A1046" s="355" t="s">
        <v>6263</v>
      </c>
      <c r="B1046" s="355" t="s">
        <v>6264</v>
      </c>
      <c r="D1046" s="563" t="s">
        <v>6255</v>
      </c>
      <c r="E1046" s="564" t="s">
        <v>6265</v>
      </c>
      <c r="F1046" s="355">
        <v>0</v>
      </c>
      <c r="G1046" s="355">
        <v>5.51</v>
      </c>
    </row>
    <row r="1047" spans="1:7" x14ac:dyDescent="0.3">
      <c r="A1047" s="355" t="s">
        <v>6266</v>
      </c>
      <c r="B1047" s="355" t="s">
        <v>6267</v>
      </c>
      <c r="D1047" s="563" t="s">
        <v>6255</v>
      </c>
      <c r="E1047" s="564" t="s">
        <v>6268</v>
      </c>
      <c r="F1047" s="355">
        <v>0</v>
      </c>
      <c r="G1047" s="355">
        <v>6.61</v>
      </c>
    </row>
    <row r="1048" spans="1:7" x14ac:dyDescent="0.3">
      <c r="A1048" s="355" t="s">
        <v>6269</v>
      </c>
      <c r="B1048" s="355" t="s">
        <v>6270</v>
      </c>
      <c r="D1048" s="563" t="s">
        <v>6271</v>
      </c>
      <c r="E1048" s="564" t="s">
        <v>6272</v>
      </c>
      <c r="F1048" s="355">
        <v>0</v>
      </c>
      <c r="G1048" s="355">
        <v>4.49</v>
      </c>
    </row>
    <row r="1049" spans="1:7" x14ac:dyDescent="0.3">
      <c r="A1049" s="355" t="s">
        <v>6273</v>
      </c>
      <c r="B1049" s="355" t="s">
        <v>6274</v>
      </c>
      <c r="D1049" s="563" t="s">
        <v>6275</v>
      </c>
      <c r="E1049" s="564" t="s">
        <v>1268</v>
      </c>
      <c r="F1049" s="355">
        <v>0</v>
      </c>
      <c r="G1049" s="355">
        <v>100.34</v>
      </c>
    </row>
    <row r="1050" spans="1:7" x14ac:dyDescent="0.3">
      <c r="A1050" s="355" t="s">
        <v>6276</v>
      </c>
      <c r="B1050" s="355" t="s">
        <v>6277</v>
      </c>
      <c r="D1050" s="563" t="s">
        <v>6278</v>
      </c>
      <c r="E1050" s="564" t="s">
        <v>1268</v>
      </c>
      <c r="F1050" s="355">
        <v>0</v>
      </c>
      <c r="G1050" s="355">
        <v>35.93</v>
      </c>
    </row>
    <row r="1051" spans="1:7" x14ac:dyDescent="0.3">
      <c r="A1051" s="355" t="s">
        <v>6279</v>
      </c>
      <c r="B1051" s="355" t="s">
        <v>6280</v>
      </c>
      <c r="D1051" s="563" t="s">
        <v>6281</v>
      </c>
      <c r="E1051" s="564" t="s">
        <v>1268</v>
      </c>
      <c r="F1051" s="355">
        <v>0</v>
      </c>
      <c r="G1051" s="355">
        <v>0.42</v>
      </c>
    </row>
    <row r="1052" spans="1:7" x14ac:dyDescent="0.3">
      <c r="A1052" s="355" t="s">
        <v>6282</v>
      </c>
      <c r="B1052" s="355" t="s">
        <v>6283</v>
      </c>
      <c r="D1052" s="563" t="s">
        <v>6284</v>
      </c>
      <c r="E1052" s="564" t="s">
        <v>6285</v>
      </c>
      <c r="F1052" s="355">
        <v>0</v>
      </c>
      <c r="G1052" s="355">
        <v>12.97</v>
      </c>
    </row>
    <row r="1053" spans="1:7" x14ac:dyDescent="0.3">
      <c r="A1053" s="355" t="s">
        <v>6286</v>
      </c>
      <c r="B1053" s="355" t="s">
        <v>6287</v>
      </c>
      <c r="D1053" s="563" t="s">
        <v>6284</v>
      </c>
      <c r="E1053" s="564" t="s">
        <v>6288</v>
      </c>
      <c r="F1053" s="355">
        <v>0</v>
      </c>
      <c r="G1053" s="355">
        <v>12.97</v>
      </c>
    </row>
    <row r="1054" spans="1:7" x14ac:dyDescent="0.3">
      <c r="A1054" s="355" t="s">
        <v>6289</v>
      </c>
      <c r="B1054" s="355" t="s">
        <v>6290</v>
      </c>
      <c r="D1054" s="563" t="s">
        <v>6291</v>
      </c>
      <c r="E1054" s="564" t="s">
        <v>6292</v>
      </c>
      <c r="F1054" s="355">
        <v>0</v>
      </c>
      <c r="G1054" s="355">
        <v>12.97</v>
      </c>
    </row>
    <row r="1055" spans="1:7" x14ac:dyDescent="0.3">
      <c r="A1055" s="355" t="s">
        <v>6293</v>
      </c>
      <c r="B1055" s="355" t="s">
        <v>6294</v>
      </c>
      <c r="D1055" s="563" t="s">
        <v>6295</v>
      </c>
      <c r="E1055" s="564" t="s">
        <v>1268</v>
      </c>
      <c r="F1055" s="355">
        <v>0</v>
      </c>
      <c r="G1055" s="355">
        <v>3.14</v>
      </c>
    </row>
    <row r="1056" spans="1:7" x14ac:dyDescent="0.3">
      <c r="A1056" s="355" t="s">
        <v>6296</v>
      </c>
      <c r="B1056" s="355" t="s">
        <v>6297</v>
      </c>
      <c r="D1056" s="563" t="s">
        <v>6298</v>
      </c>
      <c r="E1056" s="564" t="s">
        <v>6299</v>
      </c>
      <c r="F1056" s="355">
        <v>0</v>
      </c>
      <c r="G1056" s="355">
        <v>116.27</v>
      </c>
    </row>
    <row r="1057" spans="1:7" x14ac:dyDescent="0.3">
      <c r="A1057" s="355" t="s">
        <v>6300</v>
      </c>
      <c r="B1057" s="355" t="s">
        <v>6301</v>
      </c>
      <c r="D1057" s="563" t="s">
        <v>6302</v>
      </c>
      <c r="E1057" s="564" t="s">
        <v>6303</v>
      </c>
      <c r="F1057" s="355">
        <v>0</v>
      </c>
      <c r="G1057" s="355">
        <v>116.27</v>
      </c>
    </row>
    <row r="1058" spans="1:7" x14ac:dyDescent="0.3">
      <c r="A1058" s="355" t="s">
        <v>6304</v>
      </c>
      <c r="B1058" s="355" t="s">
        <v>6305</v>
      </c>
      <c r="D1058" s="563" t="s">
        <v>6306</v>
      </c>
      <c r="E1058" s="564" t="s">
        <v>6307</v>
      </c>
      <c r="F1058" s="355">
        <v>0</v>
      </c>
      <c r="G1058" s="355">
        <v>116.27</v>
      </c>
    </row>
    <row r="1059" spans="1:7" x14ac:dyDescent="0.3">
      <c r="A1059" s="355" t="s">
        <v>6308</v>
      </c>
      <c r="B1059" s="355" t="s">
        <v>6309</v>
      </c>
      <c r="D1059" s="563" t="s">
        <v>6302</v>
      </c>
      <c r="E1059" s="564" t="s">
        <v>6303</v>
      </c>
      <c r="F1059" s="355">
        <v>0</v>
      </c>
      <c r="G1059" s="355">
        <v>120.25</v>
      </c>
    </row>
    <row r="1060" spans="1:7" x14ac:dyDescent="0.3">
      <c r="A1060" s="355" t="s">
        <v>6310</v>
      </c>
      <c r="B1060" s="355" t="s">
        <v>6311</v>
      </c>
      <c r="D1060" s="563" t="s">
        <v>6312</v>
      </c>
      <c r="E1060" s="564" t="s">
        <v>6299</v>
      </c>
      <c r="F1060" s="355">
        <v>0</v>
      </c>
      <c r="G1060" s="355">
        <v>113.14</v>
      </c>
    </row>
    <row r="1061" spans="1:7" x14ac:dyDescent="0.3">
      <c r="A1061" s="355" t="s">
        <v>3026</v>
      </c>
      <c r="B1061" s="355" t="s">
        <v>6313</v>
      </c>
      <c r="D1061" s="563" t="s">
        <v>6314</v>
      </c>
      <c r="E1061" s="564" t="s">
        <v>6315</v>
      </c>
      <c r="F1061" s="355">
        <v>0</v>
      </c>
      <c r="G1061" s="355">
        <v>175.42</v>
      </c>
    </row>
    <row r="1062" spans="1:7" x14ac:dyDescent="0.3">
      <c r="A1062" s="355" t="s">
        <v>2849</v>
      </c>
      <c r="B1062" s="355" t="s">
        <v>6316</v>
      </c>
      <c r="D1062" s="563" t="s">
        <v>6314</v>
      </c>
      <c r="E1062" s="564" t="s">
        <v>6315</v>
      </c>
      <c r="F1062" s="355">
        <v>0</v>
      </c>
      <c r="G1062" s="355">
        <v>159.66</v>
      </c>
    </row>
    <row r="1063" spans="1:7" x14ac:dyDescent="0.3">
      <c r="A1063" s="355" t="s">
        <v>3027</v>
      </c>
      <c r="B1063" s="355" t="s">
        <v>6317</v>
      </c>
      <c r="D1063" s="563" t="s">
        <v>6318</v>
      </c>
      <c r="E1063" s="564" t="s">
        <v>6315</v>
      </c>
      <c r="F1063" s="355">
        <v>0</v>
      </c>
      <c r="G1063" s="355">
        <v>176.69</v>
      </c>
    </row>
    <row r="1064" spans="1:7" x14ac:dyDescent="0.3">
      <c r="A1064" s="355" t="s">
        <v>2853</v>
      </c>
      <c r="B1064" s="355" t="s">
        <v>6319</v>
      </c>
      <c r="D1064" s="563" t="s">
        <v>6318</v>
      </c>
      <c r="E1064" s="564" t="s">
        <v>4398</v>
      </c>
      <c r="F1064" s="355">
        <v>0</v>
      </c>
      <c r="G1064" s="355">
        <v>159.66</v>
      </c>
    </row>
    <row r="1065" spans="1:7" x14ac:dyDescent="0.3">
      <c r="A1065" s="355" t="s">
        <v>6320</v>
      </c>
      <c r="B1065" s="355" t="s">
        <v>6321</v>
      </c>
      <c r="D1065" s="563" t="s">
        <v>6291</v>
      </c>
      <c r="E1065" s="564" t="s">
        <v>6322</v>
      </c>
      <c r="F1065" s="355">
        <v>0</v>
      </c>
      <c r="G1065" s="355">
        <v>11.19</v>
      </c>
    </row>
    <row r="1066" spans="1:7" x14ac:dyDescent="0.3">
      <c r="A1066" s="355" t="s">
        <v>3028</v>
      </c>
      <c r="B1066" s="355" t="s">
        <v>6323</v>
      </c>
      <c r="D1066" s="563" t="s">
        <v>6314</v>
      </c>
      <c r="E1066" s="564" t="s">
        <v>6315</v>
      </c>
      <c r="F1066" s="355">
        <v>0</v>
      </c>
      <c r="G1066" s="355">
        <v>144.07</v>
      </c>
    </row>
    <row r="1067" spans="1:7" x14ac:dyDescent="0.3">
      <c r="A1067" s="355" t="s">
        <v>3029</v>
      </c>
      <c r="B1067" s="355" t="s">
        <v>6324</v>
      </c>
      <c r="D1067" s="563" t="s">
        <v>6318</v>
      </c>
      <c r="E1067" s="564" t="s">
        <v>6315</v>
      </c>
      <c r="F1067" s="355">
        <v>0</v>
      </c>
      <c r="G1067" s="355">
        <v>163.9</v>
      </c>
    </row>
    <row r="1068" spans="1:7" x14ac:dyDescent="0.3">
      <c r="A1068" s="355" t="s">
        <v>3030</v>
      </c>
      <c r="B1068" s="355" t="s">
        <v>6325</v>
      </c>
      <c r="D1068" s="563" t="s">
        <v>6326</v>
      </c>
      <c r="E1068" s="564" t="s">
        <v>6315</v>
      </c>
      <c r="F1068" s="355">
        <v>0</v>
      </c>
      <c r="G1068" s="355">
        <v>132.97</v>
      </c>
    </row>
    <row r="1069" spans="1:7" x14ac:dyDescent="0.3">
      <c r="A1069" s="355" t="s">
        <v>2857</v>
      </c>
      <c r="B1069" s="355" t="s">
        <v>6327</v>
      </c>
      <c r="D1069" s="563" t="s">
        <v>6326</v>
      </c>
      <c r="E1069" s="564" t="s">
        <v>6315</v>
      </c>
      <c r="F1069" s="355">
        <v>0</v>
      </c>
      <c r="G1069" s="355">
        <v>132.97</v>
      </c>
    </row>
    <row r="1070" spans="1:7" x14ac:dyDescent="0.3">
      <c r="A1070" s="355" t="s">
        <v>3031</v>
      </c>
      <c r="B1070" s="355" t="s">
        <v>6328</v>
      </c>
      <c r="D1070" s="563" t="s">
        <v>6314</v>
      </c>
      <c r="E1070" s="564" t="s">
        <v>6315</v>
      </c>
      <c r="F1070" s="355">
        <v>0</v>
      </c>
      <c r="G1070" s="355">
        <v>137.63</v>
      </c>
    </row>
    <row r="1071" spans="1:7" x14ac:dyDescent="0.3">
      <c r="A1071" s="355" t="s">
        <v>3032</v>
      </c>
      <c r="B1071" s="355" t="s">
        <v>6329</v>
      </c>
      <c r="D1071" s="563" t="s">
        <v>6318</v>
      </c>
      <c r="E1071" s="564" t="s">
        <v>6315</v>
      </c>
      <c r="F1071" s="355">
        <v>0</v>
      </c>
      <c r="G1071" s="355">
        <v>145.59</v>
      </c>
    </row>
    <row r="1072" spans="1:7" x14ac:dyDescent="0.3">
      <c r="A1072" s="355" t="s">
        <v>2859</v>
      </c>
      <c r="B1072" s="355" t="s">
        <v>6330</v>
      </c>
      <c r="D1072" s="563" t="s">
        <v>6326</v>
      </c>
      <c r="E1072" s="564" t="s">
        <v>6315</v>
      </c>
      <c r="F1072" s="355">
        <v>0</v>
      </c>
      <c r="G1072" s="355">
        <v>132.97</v>
      </c>
    </row>
    <row r="1073" spans="1:7" x14ac:dyDescent="0.3">
      <c r="A1073" s="355" t="s">
        <v>2855</v>
      </c>
      <c r="B1073" s="355" t="s">
        <v>6331</v>
      </c>
      <c r="D1073" s="563" t="s">
        <v>6326</v>
      </c>
      <c r="E1073" s="564" t="s">
        <v>6315</v>
      </c>
      <c r="F1073" s="355">
        <v>0</v>
      </c>
      <c r="G1073" s="355">
        <v>127.63</v>
      </c>
    </row>
    <row r="1074" spans="1:7" x14ac:dyDescent="0.3">
      <c r="A1074" s="355" t="s">
        <v>3033</v>
      </c>
      <c r="B1074" s="355" t="s">
        <v>6328</v>
      </c>
      <c r="D1074" s="563" t="s">
        <v>6314</v>
      </c>
      <c r="E1074" s="564" t="s">
        <v>6315</v>
      </c>
      <c r="F1074" s="355">
        <v>0</v>
      </c>
      <c r="G1074" s="355">
        <v>175.42</v>
      </c>
    </row>
    <row r="1075" spans="1:7" x14ac:dyDescent="0.3">
      <c r="A1075" s="355" t="s">
        <v>2847</v>
      </c>
      <c r="B1075" s="355" t="s">
        <v>6332</v>
      </c>
      <c r="D1075" s="563" t="s">
        <v>6314</v>
      </c>
      <c r="E1075" s="564" t="s">
        <v>6315</v>
      </c>
      <c r="F1075" s="355">
        <v>0</v>
      </c>
      <c r="G1075" s="355">
        <v>159.66</v>
      </c>
    </row>
    <row r="1076" spans="1:7" x14ac:dyDescent="0.3">
      <c r="A1076" s="355" t="s">
        <v>3034</v>
      </c>
      <c r="B1076" s="355" t="s">
        <v>6333</v>
      </c>
      <c r="D1076" s="563" t="s">
        <v>6318</v>
      </c>
      <c r="E1076" s="564" t="s">
        <v>6315</v>
      </c>
      <c r="F1076" s="355">
        <v>0</v>
      </c>
      <c r="G1076" s="355">
        <v>175.42</v>
      </c>
    </row>
    <row r="1077" spans="1:7" x14ac:dyDescent="0.3">
      <c r="A1077" s="355" t="s">
        <v>2851</v>
      </c>
      <c r="B1077" s="355" t="s">
        <v>6334</v>
      </c>
      <c r="D1077" s="563" t="s">
        <v>6318</v>
      </c>
      <c r="E1077" s="564" t="s">
        <v>6315</v>
      </c>
      <c r="F1077" s="355">
        <v>0</v>
      </c>
      <c r="G1077" s="355">
        <v>159.66</v>
      </c>
    </row>
    <row r="1078" spans="1:7" x14ac:dyDescent="0.3">
      <c r="A1078" s="355" t="s">
        <v>3035</v>
      </c>
      <c r="B1078" s="355" t="s">
        <v>6335</v>
      </c>
      <c r="D1078" s="563" t="s">
        <v>6314</v>
      </c>
      <c r="E1078" s="564" t="s">
        <v>6315</v>
      </c>
      <c r="F1078" s="355">
        <v>0</v>
      </c>
      <c r="G1078" s="355">
        <v>169.49</v>
      </c>
    </row>
    <row r="1079" spans="1:7" x14ac:dyDescent="0.3">
      <c r="A1079" s="355" t="s">
        <v>3036</v>
      </c>
      <c r="B1079" s="355" t="s">
        <v>6336</v>
      </c>
      <c r="D1079" s="563" t="s">
        <v>6314</v>
      </c>
      <c r="E1079" s="564" t="s">
        <v>6315</v>
      </c>
      <c r="F1079" s="355">
        <v>0</v>
      </c>
      <c r="G1079" s="355">
        <v>169.49</v>
      </c>
    </row>
    <row r="1080" spans="1:7" x14ac:dyDescent="0.3">
      <c r="A1080" s="355" t="s">
        <v>3037</v>
      </c>
      <c r="B1080" s="355" t="s">
        <v>6337</v>
      </c>
      <c r="D1080" s="563" t="s">
        <v>6314</v>
      </c>
      <c r="E1080" s="564" t="s">
        <v>6315</v>
      </c>
      <c r="F1080" s="355">
        <v>0</v>
      </c>
      <c r="G1080" s="355">
        <v>169.49</v>
      </c>
    </row>
    <row r="1081" spans="1:7" x14ac:dyDescent="0.3">
      <c r="A1081" s="355" t="s">
        <v>3038</v>
      </c>
      <c r="B1081" s="355" t="s">
        <v>6338</v>
      </c>
      <c r="D1081" s="563" t="s">
        <v>6314</v>
      </c>
      <c r="E1081" s="564" t="s">
        <v>6315</v>
      </c>
      <c r="F1081" s="355">
        <v>0</v>
      </c>
      <c r="G1081" s="355">
        <v>169.49</v>
      </c>
    </row>
    <row r="1082" spans="1:7" x14ac:dyDescent="0.3">
      <c r="A1082" s="355" t="s">
        <v>3039</v>
      </c>
      <c r="B1082" s="355" t="s">
        <v>6339</v>
      </c>
      <c r="D1082" s="563" t="s">
        <v>6314</v>
      </c>
      <c r="E1082" s="564" t="s">
        <v>6315</v>
      </c>
      <c r="F1082" s="355">
        <v>0</v>
      </c>
      <c r="G1082" s="355">
        <v>169.49</v>
      </c>
    </row>
    <row r="1083" spans="1:7" x14ac:dyDescent="0.3">
      <c r="A1083" s="355" t="s">
        <v>3040</v>
      </c>
      <c r="B1083" s="355" t="s">
        <v>6340</v>
      </c>
      <c r="D1083" s="563" t="s">
        <v>6314</v>
      </c>
      <c r="E1083" s="564" t="s">
        <v>6315</v>
      </c>
      <c r="F1083" s="355">
        <v>0</v>
      </c>
      <c r="G1083" s="355">
        <v>169.49</v>
      </c>
    </row>
    <row r="1084" spans="1:7" x14ac:dyDescent="0.3">
      <c r="A1084" s="355" t="s">
        <v>3041</v>
      </c>
      <c r="B1084" s="355" t="s">
        <v>6341</v>
      </c>
      <c r="D1084" s="563" t="s">
        <v>6318</v>
      </c>
      <c r="E1084" s="564" t="s">
        <v>6315</v>
      </c>
      <c r="F1084" s="355">
        <v>0</v>
      </c>
      <c r="G1084" s="355">
        <v>169.49</v>
      </c>
    </row>
    <row r="1085" spans="1:7" x14ac:dyDescent="0.3">
      <c r="A1085" s="355" t="s">
        <v>3042</v>
      </c>
      <c r="B1085" s="355" t="s">
        <v>6342</v>
      </c>
      <c r="D1085" s="563" t="s">
        <v>6318</v>
      </c>
      <c r="E1085" s="564" t="s">
        <v>6315</v>
      </c>
      <c r="F1085" s="355">
        <v>0</v>
      </c>
      <c r="G1085" s="355">
        <v>169.49</v>
      </c>
    </row>
    <row r="1086" spans="1:7" x14ac:dyDescent="0.3">
      <c r="A1086" s="355" t="s">
        <v>3043</v>
      </c>
      <c r="B1086" s="355" t="s">
        <v>6343</v>
      </c>
      <c r="D1086" s="563" t="s">
        <v>6318</v>
      </c>
      <c r="E1086" s="564" t="s">
        <v>6315</v>
      </c>
      <c r="F1086" s="355">
        <v>0</v>
      </c>
      <c r="G1086" s="355">
        <v>169.49</v>
      </c>
    </row>
    <row r="1087" spans="1:7" x14ac:dyDescent="0.3">
      <c r="A1087" s="355" t="s">
        <v>3044</v>
      </c>
      <c r="B1087" s="355" t="s">
        <v>6344</v>
      </c>
      <c r="D1087" s="563" t="s">
        <v>6318</v>
      </c>
      <c r="E1087" s="564" t="s">
        <v>6315</v>
      </c>
      <c r="F1087" s="355">
        <v>0</v>
      </c>
      <c r="G1087" s="355">
        <v>169.49</v>
      </c>
    </row>
    <row r="1088" spans="1:7" x14ac:dyDescent="0.3">
      <c r="A1088" s="355" t="s">
        <v>3045</v>
      </c>
      <c r="B1088" s="355" t="s">
        <v>6345</v>
      </c>
      <c r="D1088" s="563" t="s">
        <v>6318</v>
      </c>
      <c r="E1088" s="564" t="s">
        <v>6315</v>
      </c>
      <c r="F1088" s="355">
        <v>0</v>
      </c>
      <c r="G1088" s="355">
        <v>169.49</v>
      </c>
    </row>
    <row r="1089" spans="1:7" x14ac:dyDescent="0.3">
      <c r="A1089" s="355" t="s">
        <v>3046</v>
      </c>
      <c r="B1089" s="355" t="s">
        <v>6346</v>
      </c>
      <c r="D1089" s="563" t="s">
        <v>6318</v>
      </c>
      <c r="E1089" s="564" t="s">
        <v>6315</v>
      </c>
      <c r="F1089" s="355">
        <v>0</v>
      </c>
      <c r="G1089" s="355">
        <v>169.49</v>
      </c>
    </row>
    <row r="1090" spans="1:7" x14ac:dyDescent="0.3">
      <c r="A1090" s="355" t="s">
        <v>3047</v>
      </c>
      <c r="B1090" s="355" t="s">
        <v>6347</v>
      </c>
      <c r="D1090" s="563" t="s">
        <v>6314</v>
      </c>
      <c r="E1090" s="564" t="s">
        <v>6315</v>
      </c>
      <c r="F1090" s="355">
        <v>0</v>
      </c>
      <c r="G1090" s="355">
        <v>156.27000000000001</v>
      </c>
    </row>
    <row r="1091" spans="1:7" x14ac:dyDescent="0.3">
      <c r="A1091" s="355" t="s">
        <v>3048</v>
      </c>
      <c r="B1091" s="355" t="s">
        <v>6348</v>
      </c>
      <c r="D1091" s="563" t="s">
        <v>6318</v>
      </c>
      <c r="E1091" s="564" t="s">
        <v>6315</v>
      </c>
      <c r="F1091" s="355">
        <v>0</v>
      </c>
      <c r="G1091" s="355">
        <v>176.78</v>
      </c>
    </row>
    <row r="1092" spans="1:7" x14ac:dyDescent="0.3">
      <c r="A1092" s="355" t="s">
        <v>3049</v>
      </c>
      <c r="B1092" s="355" t="s">
        <v>6349</v>
      </c>
      <c r="D1092" s="563" t="s">
        <v>6326</v>
      </c>
      <c r="E1092" s="564" t="s">
        <v>6315</v>
      </c>
      <c r="F1092" s="355">
        <v>0</v>
      </c>
      <c r="G1092" s="355">
        <v>140</v>
      </c>
    </row>
    <row r="1093" spans="1:7" x14ac:dyDescent="0.3">
      <c r="A1093" s="355" t="s">
        <v>3050</v>
      </c>
      <c r="B1093" s="355" t="s">
        <v>6350</v>
      </c>
      <c r="D1093" s="563" t="s">
        <v>6314</v>
      </c>
      <c r="E1093" s="564" t="s">
        <v>6315</v>
      </c>
      <c r="F1093" s="355">
        <v>0</v>
      </c>
      <c r="G1093" s="355">
        <v>144.41</v>
      </c>
    </row>
    <row r="1094" spans="1:7" x14ac:dyDescent="0.3">
      <c r="A1094" s="355" t="s">
        <v>3051</v>
      </c>
      <c r="B1094" s="355" t="s">
        <v>6351</v>
      </c>
      <c r="D1094" s="563" t="s">
        <v>6318</v>
      </c>
      <c r="E1094" s="564" t="s">
        <v>6315</v>
      </c>
      <c r="F1094" s="355">
        <v>0</v>
      </c>
      <c r="G1094" s="355">
        <v>152.88</v>
      </c>
    </row>
    <row r="1095" spans="1:7" x14ac:dyDescent="0.3">
      <c r="A1095" s="355" t="s">
        <v>2860</v>
      </c>
      <c r="B1095" s="355" t="s">
        <v>6352</v>
      </c>
      <c r="D1095" s="563" t="s">
        <v>6326</v>
      </c>
      <c r="E1095" s="564" t="s">
        <v>6315</v>
      </c>
      <c r="F1095" s="355">
        <v>0</v>
      </c>
      <c r="G1095" s="355">
        <v>140</v>
      </c>
    </row>
    <row r="1096" spans="1:7" x14ac:dyDescent="0.3">
      <c r="A1096" s="355" t="s">
        <v>6353</v>
      </c>
      <c r="B1096" s="355" t="s">
        <v>6354</v>
      </c>
      <c r="D1096" s="563" t="s">
        <v>6355</v>
      </c>
      <c r="E1096" s="564" t="s">
        <v>6356</v>
      </c>
      <c r="F1096" s="355">
        <v>0</v>
      </c>
      <c r="G1096" s="355">
        <v>107.37</v>
      </c>
    </row>
    <row r="1097" spans="1:7" x14ac:dyDescent="0.3">
      <c r="A1097" s="355" t="s">
        <v>6357</v>
      </c>
      <c r="B1097" s="355" t="s">
        <v>6358</v>
      </c>
      <c r="D1097" s="563" t="s">
        <v>6355</v>
      </c>
      <c r="E1097" s="564" t="s">
        <v>6356</v>
      </c>
      <c r="F1097" s="355">
        <v>0</v>
      </c>
      <c r="G1097" s="355">
        <v>107.37</v>
      </c>
    </row>
    <row r="1098" spans="1:7" x14ac:dyDescent="0.3">
      <c r="A1098" s="355" t="s">
        <v>6359</v>
      </c>
      <c r="B1098" s="355" t="s">
        <v>6360</v>
      </c>
      <c r="D1098" s="563" t="s">
        <v>6355</v>
      </c>
      <c r="E1098" s="564" t="s">
        <v>6356</v>
      </c>
      <c r="F1098" s="355">
        <v>0</v>
      </c>
      <c r="G1098" s="355">
        <v>107.37</v>
      </c>
    </row>
    <row r="1099" spans="1:7" x14ac:dyDescent="0.3">
      <c r="A1099" s="355" t="s">
        <v>6361</v>
      </c>
      <c r="B1099" s="355" t="s">
        <v>6362</v>
      </c>
      <c r="D1099" s="563" t="s">
        <v>6355</v>
      </c>
      <c r="E1099" s="564" t="s">
        <v>6356</v>
      </c>
      <c r="F1099" s="355">
        <v>0</v>
      </c>
      <c r="G1099" s="355">
        <v>107.37</v>
      </c>
    </row>
    <row r="1100" spans="1:7" x14ac:dyDescent="0.3">
      <c r="A1100" s="355" t="s">
        <v>6363</v>
      </c>
      <c r="B1100" s="355" t="s">
        <v>6364</v>
      </c>
      <c r="D1100" s="563" t="s">
        <v>6355</v>
      </c>
      <c r="E1100" s="564" t="s">
        <v>6356</v>
      </c>
      <c r="F1100" s="355">
        <v>0</v>
      </c>
      <c r="G1100" s="355">
        <v>107.37</v>
      </c>
    </row>
    <row r="1101" spans="1:7" x14ac:dyDescent="0.3">
      <c r="A1101" s="355" t="s">
        <v>6365</v>
      </c>
      <c r="B1101" s="355" t="s">
        <v>6366</v>
      </c>
      <c r="D1101" s="563" t="s">
        <v>6367</v>
      </c>
      <c r="E1101" s="564" t="s">
        <v>6368</v>
      </c>
      <c r="F1101" s="355">
        <v>0</v>
      </c>
      <c r="G1101" s="355">
        <v>11.44</v>
      </c>
    </row>
    <row r="1102" spans="1:7" x14ac:dyDescent="0.3">
      <c r="A1102" s="355" t="s">
        <v>3052</v>
      </c>
      <c r="B1102" s="355" t="s">
        <v>6369</v>
      </c>
      <c r="D1102" s="563" t="s">
        <v>6370</v>
      </c>
      <c r="E1102" s="564" t="s">
        <v>6371</v>
      </c>
      <c r="F1102" s="355">
        <v>0</v>
      </c>
      <c r="G1102" s="355">
        <v>169.49</v>
      </c>
    </row>
    <row r="1103" spans="1:7" x14ac:dyDescent="0.3">
      <c r="A1103" s="355" t="s">
        <v>3053</v>
      </c>
      <c r="B1103" s="355" t="s">
        <v>6372</v>
      </c>
      <c r="D1103" s="563" t="s">
        <v>6370</v>
      </c>
      <c r="E1103" s="564" t="s">
        <v>6371</v>
      </c>
      <c r="F1103" s="355">
        <v>0</v>
      </c>
      <c r="G1103" s="355">
        <v>169.49</v>
      </c>
    </row>
    <row r="1104" spans="1:7" x14ac:dyDescent="0.3">
      <c r="A1104" s="355" t="s">
        <v>3054</v>
      </c>
      <c r="B1104" s="355" t="s">
        <v>6373</v>
      </c>
      <c r="D1104" s="563" t="s">
        <v>6370</v>
      </c>
      <c r="E1104" s="564" t="s">
        <v>6371</v>
      </c>
      <c r="F1104" s="355">
        <v>0</v>
      </c>
      <c r="G1104" s="355">
        <v>169.49</v>
      </c>
    </row>
    <row r="1105" spans="1:7" x14ac:dyDescent="0.3">
      <c r="A1105" s="355" t="s">
        <v>3055</v>
      </c>
      <c r="B1105" s="355" t="s">
        <v>6374</v>
      </c>
      <c r="D1105" s="563" t="s">
        <v>6370</v>
      </c>
      <c r="E1105" s="564" t="s">
        <v>6371</v>
      </c>
      <c r="F1105" s="355">
        <v>0</v>
      </c>
      <c r="G1105" s="355">
        <v>169.49</v>
      </c>
    </row>
    <row r="1106" spans="1:7" x14ac:dyDescent="0.3">
      <c r="A1106" s="355" t="s">
        <v>3056</v>
      </c>
      <c r="B1106" s="355" t="s">
        <v>6375</v>
      </c>
      <c r="D1106" s="563" t="s">
        <v>6370</v>
      </c>
      <c r="E1106" s="564" t="s">
        <v>6371</v>
      </c>
      <c r="F1106" s="355">
        <v>0</v>
      </c>
      <c r="G1106" s="355">
        <v>169.49</v>
      </c>
    </row>
    <row r="1107" spans="1:7" x14ac:dyDescent="0.3">
      <c r="A1107" s="355" t="s">
        <v>3057</v>
      </c>
      <c r="B1107" s="355" t="s">
        <v>6376</v>
      </c>
      <c r="D1107" s="563" t="s">
        <v>6370</v>
      </c>
      <c r="E1107" s="564" t="s">
        <v>6371</v>
      </c>
      <c r="F1107" s="355">
        <v>0</v>
      </c>
      <c r="G1107" s="355">
        <v>169.49</v>
      </c>
    </row>
    <row r="1108" spans="1:7" x14ac:dyDescent="0.3">
      <c r="A1108" s="355" t="s">
        <v>3058</v>
      </c>
      <c r="B1108" s="355" t="s">
        <v>6377</v>
      </c>
      <c r="D1108" s="563" t="s">
        <v>6370</v>
      </c>
      <c r="E1108" s="564" t="s">
        <v>6371</v>
      </c>
      <c r="F1108" s="355">
        <v>0</v>
      </c>
      <c r="G1108" s="355">
        <v>169.49</v>
      </c>
    </row>
    <row r="1109" spans="1:7" x14ac:dyDescent="0.3">
      <c r="A1109" s="355" t="s">
        <v>3059</v>
      </c>
      <c r="B1109" s="355" t="s">
        <v>6378</v>
      </c>
      <c r="D1109" s="563" t="s">
        <v>6370</v>
      </c>
      <c r="E1109" s="564" t="s">
        <v>6371</v>
      </c>
      <c r="F1109" s="355">
        <v>0</v>
      </c>
      <c r="G1109" s="355">
        <v>169.49</v>
      </c>
    </row>
    <row r="1110" spans="1:7" x14ac:dyDescent="0.3">
      <c r="A1110" s="355" t="s">
        <v>3060</v>
      </c>
      <c r="B1110" s="355" t="s">
        <v>6379</v>
      </c>
      <c r="D1110" s="563" t="s">
        <v>6370</v>
      </c>
      <c r="E1110" s="564" t="s">
        <v>6371</v>
      </c>
      <c r="F1110" s="355">
        <v>0</v>
      </c>
      <c r="G1110" s="355">
        <v>169.49</v>
      </c>
    </row>
    <row r="1111" spans="1:7" x14ac:dyDescent="0.3">
      <c r="A1111" s="355" t="s">
        <v>3061</v>
      </c>
      <c r="B1111" s="355" t="s">
        <v>6380</v>
      </c>
      <c r="D1111" s="563" t="s">
        <v>6370</v>
      </c>
      <c r="E1111" s="564" t="s">
        <v>6371</v>
      </c>
      <c r="F1111" s="355">
        <v>0</v>
      </c>
      <c r="G1111" s="355">
        <v>169.49</v>
      </c>
    </row>
    <row r="1112" spans="1:7" x14ac:dyDescent="0.3">
      <c r="A1112" s="355" t="s">
        <v>3062</v>
      </c>
      <c r="B1112" s="355" t="s">
        <v>6381</v>
      </c>
      <c r="D1112" s="563" t="s">
        <v>6370</v>
      </c>
      <c r="E1112" s="564" t="s">
        <v>6371</v>
      </c>
      <c r="F1112" s="355">
        <v>0</v>
      </c>
      <c r="G1112" s="355">
        <v>169.49</v>
      </c>
    </row>
    <row r="1113" spans="1:7" x14ac:dyDescent="0.3">
      <c r="A1113" s="355" t="s">
        <v>3063</v>
      </c>
      <c r="B1113" s="355" t="s">
        <v>6382</v>
      </c>
      <c r="D1113" s="563" t="s">
        <v>6370</v>
      </c>
      <c r="E1113" s="564" t="s">
        <v>6371</v>
      </c>
      <c r="F1113" s="355">
        <v>0</v>
      </c>
      <c r="G1113" s="355">
        <v>169.49</v>
      </c>
    </row>
    <row r="1114" spans="1:7" x14ac:dyDescent="0.3">
      <c r="A1114" s="355" t="s">
        <v>3064</v>
      </c>
      <c r="B1114" s="355" t="s">
        <v>6383</v>
      </c>
      <c r="D1114" s="563" t="s">
        <v>6370</v>
      </c>
      <c r="E1114" s="564" t="s">
        <v>6371</v>
      </c>
      <c r="F1114" s="355">
        <v>0</v>
      </c>
      <c r="G1114" s="355">
        <v>169.49</v>
      </c>
    </row>
    <row r="1115" spans="1:7" x14ac:dyDescent="0.3">
      <c r="A1115" s="355" t="s">
        <v>3065</v>
      </c>
      <c r="B1115" s="355" t="s">
        <v>6384</v>
      </c>
      <c r="D1115" s="563" t="s">
        <v>6370</v>
      </c>
      <c r="E1115" s="564" t="s">
        <v>6371</v>
      </c>
      <c r="F1115" s="355">
        <v>0</v>
      </c>
      <c r="G1115" s="355">
        <v>169.49</v>
      </c>
    </row>
    <row r="1116" spans="1:7" x14ac:dyDescent="0.3">
      <c r="A1116" s="355" t="s">
        <v>3066</v>
      </c>
      <c r="B1116" s="355" t="s">
        <v>6385</v>
      </c>
      <c r="D1116" s="563" t="s">
        <v>6370</v>
      </c>
      <c r="E1116" s="564" t="s">
        <v>6371</v>
      </c>
      <c r="F1116" s="355">
        <v>0</v>
      </c>
      <c r="G1116" s="355">
        <v>169.49</v>
      </c>
    </row>
    <row r="1117" spans="1:7" x14ac:dyDescent="0.3">
      <c r="A1117" s="355" t="s">
        <v>3067</v>
      </c>
      <c r="B1117" s="355" t="s">
        <v>6386</v>
      </c>
      <c r="D1117" s="563" t="s">
        <v>6370</v>
      </c>
      <c r="E1117" s="564" t="s">
        <v>6371</v>
      </c>
      <c r="F1117" s="355">
        <v>0</v>
      </c>
      <c r="G1117" s="355">
        <v>169.49</v>
      </c>
    </row>
    <row r="1118" spans="1:7" x14ac:dyDescent="0.3">
      <c r="A1118" s="355" t="s">
        <v>3068</v>
      </c>
      <c r="B1118" s="355" t="s">
        <v>6387</v>
      </c>
      <c r="D1118" s="563" t="s">
        <v>6388</v>
      </c>
      <c r="E1118" s="564" t="s">
        <v>6371</v>
      </c>
      <c r="F1118" s="355">
        <v>0</v>
      </c>
      <c r="G1118" s="355">
        <v>169.49</v>
      </c>
    </row>
    <row r="1119" spans="1:7" x14ac:dyDescent="0.3">
      <c r="A1119" s="355" t="s">
        <v>3069</v>
      </c>
      <c r="B1119" s="355" t="s">
        <v>6389</v>
      </c>
      <c r="D1119" s="563" t="s">
        <v>6388</v>
      </c>
      <c r="E1119" s="564" t="s">
        <v>6371</v>
      </c>
      <c r="F1119" s="355">
        <v>0</v>
      </c>
      <c r="G1119" s="355">
        <v>169.49</v>
      </c>
    </row>
    <row r="1120" spans="1:7" x14ac:dyDescent="0.3">
      <c r="A1120" s="355" t="s">
        <v>3070</v>
      </c>
      <c r="B1120" s="355" t="s">
        <v>6390</v>
      </c>
      <c r="D1120" s="563" t="s">
        <v>6388</v>
      </c>
      <c r="E1120" s="564" t="s">
        <v>6371</v>
      </c>
      <c r="F1120" s="355">
        <v>0</v>
      </c>
      <c r="G1120" s="355">
        <v>191.86</v>
      </c>
    </row>
    <row r="1121" spans="1:7" x14ac:dyDescent="0.3">
      <c r="A1121" s="355" t="s">
        <v>3071</v>
      </c>
      <c r="B1121" s="355" t="s">
        <v>6391</v>
      </c>
      <c r="D1121" s="563" t="s">
        <v>6388</v>
      </c>
      <c r="E1121" s="564" t="s">
        <v>6371</v>
      </c>
      <c r="F1121" s="355">
        <v>0</v>
      </c>
      <c r="G1121" s="355">
        <v>169.49</v>
      </c>
    </row>
    <row r="1122" spans="1:7" x14ac:dyDescent="0.3">
      <c r="A1122" s="355" t="s">
        <v>3072</v>
      </c>
      <c r="B1122" s="355" t="s">
        <v>6392</v>
      </c>
      <c r="D1122" s="563" t="s">
        <v>6388</v>
      </c>
      <c r="E1122" s="564" t="s">
        <v>6371</v>
      </c>
      <c r="F1122" s="355">
        <v>0</v>
      </c>
      <c r="G1122" s="355">
        <v>171.1</v>
      </c>
    </row>
    <row r="1123" spans="1:7" x14ac:dyDescent="0.3">
      <c r="A1123" s="355" t="s">
        <v>3073</v>
      </c>
      <c r="B1123" s="355" t="s">
        <v>6393</v>
      </c>
      <c r="D1123" s="563" t="s">
        <v>6388</v>
      </c>
      <c r="E1123" s="564" t="s">
        <v>6371</v>
      </c>
      <c r="F1123" s="355">
        <v>0</v>
      </c>
      <c r="G1123" s="355">
        <v>169.49</v>
      </c>
    </row>
    <row r="1124" spans="1:7" x14ac:dyDescent="0.3">
      <c r="A1124" s="355" t="s">
        <v>3074</v>
      </c>
      <c r="B1124" s="355" t="s">
        <v>6394</v>
      </c>
      <c r="D1124" s="563" t="s">
        <v>6388</v>
      </c>
      <c r="E1124" s="564" t="s">
        <v>6371</v>
      </c>
      <c r="F1124" s="355">
        <v>0</v>
      </c>
      <c r="G1124" s="355">
        <v>227.29</v>
      </c>
    </row>
    <row r="1125" spans="1:7" x14ac:dyDescent="0.3">
      <c r="A1125" s="355" t="s">
        <v>3075</v>
      </c>
      <c r="B1125" s="355" t="s">
        <v>6395</v>
      </c>
      <c r="D1125" s="563" t="s">
        <v>6388</v>
      </c>
      <c r="E1125" s="564" t="s">
        <v>6371</v>
      </c>
      <c r="F1125" s="355">
        <v>0</v>
      </c>
      <c r="G1125" s="355">
        <v>169.49</v>
      </c>
    </row>
    <row r="1126" spans="1:7" x14ac:dyDescent="0.3">
      <c r="A1126" s="355" t="s">
        <v>3076</v>
      </c>
      <c r="B1126" s="355" t="s">
        <v>6396</v>
      </c>
      <c r="D1126" s="563" t="s">
        <v>6388</v>
      </c>
      <c r="E1126" s="564" t="s">
        <v>6371</v>
      </c>
      <c r="F1126" s="355">
        <v>0</v>
      </c>
      <c r="G1126" s="355">
        <v>169.49</v>
      </c>
    </row>
    <row r="1127" spans="1:7" x14ac:dyDescent="0.3">
      <c r="A1127" s="355" t="s">
        <v>3077</v>
      </c>
      <c r="B1127" s="355" t="s">
        <v>6397</v>
      </c>
      <c r="D1127" s="563" t="s">
        <v>6388</v>
      </c>
      <c r="E1127" s="564" t="s">
        <v>6371</v>
      </c>
      <c r="F1127" s="355">
        <v>0</v>
      </c>
      <c r="G1127" s="355">
        <v>169.49</v>
      </c>
    </row>
    <row r="1128" spans="1:7" x14ac:dyDescent="0.3">
      <c r="A1128" s="355" t="s">
        <v>3078</v>
      </c>
      <c r="B1128" s="355" t="s">
        <v>6398</v>
      </c>
      <c r="D1128" s="563" t="s">
        <v>6388</v>
      </c>
      <c r="E1128" s="564" t="s">
        <v>6371</v>
      </c>
      <c r="F1128" s="355">
        <v>0</v>
      </c>
      <c r="G1128" s="355">
        <v>169.49</v>
      </c>
    </row>
    <row r="1129" spans="1:7" x14ac:dyDescent="0.3">
      <c r="A1129" s="355" t="s">
        <v>3079</v>
      </c>
      <c r="B1129" s="355" t="s">
        <v>6399</v>
      </c>
      <c r="D1129" s="563" t="s">
        <v>6388</v>
      </c>
      <c r="E1129" s="564" t="s">
        <v>6371</v>
      </c>
      <c r="F1129" s="355">
        <v>0</v>
      </c>
      <c r="G1129" s="355">
        <v>169.49</v>
      </c>
    </row>
    <row r="1130" spans="1:7" x14ac:dyDescent="0.3">
      <c r="A1130" s="355" t="s">
        <v>3080</v>
      </c>
      <c r="B1130" s="355" t="s">
        <v>6400</v>
      </c>
      <c r="D1130" s="563" t="s">
        <v>6388</v>
      </c>
      <c r="E1130" s="564" t="s">
        <v>6371</v>
      </c>
      <c r="F1130" s="355">
        <v>0</v>
      </c>
      <c r="G1130" s="355">
        <v>169.49</v>
      </c>
    </row>
    <row r="1131" spans="1:7" x14ac:dyDescent="0.3">
      <c r="A1131" s="355" t="s">
        <v>3081</v>
      </c>
      <c r="B1131" s="355" t="s">
        <v>6401</v>
      </c>
      <c r="D1131" s="563" t="s">
        <v>6388</v>
      </c>
      <c r="E1131" s="564" t="s">
        <v>6371</v>
      </c>
      <c r="F1131" s="355">
        <v>0</v>
      </c>
      <c r="G1131" s="355">
        <v>169.49</v>
      </c>
    </row>
    <row r="1132" spans="1:7" x14ac:dyDescent="0.3">
      <c r="A1132" s="355" t="s">
        <v>3082</v>
      </c>
      <c r="B1132" s="355" t="s">
        <v>6402</v>
      </c>
      <c r="D1132" s="563" t="s">
        <v>6388</v>
      </c>
      <c r="E1132" s="564" t="s">
        <v>6371</v>
      </c>
      <c r="F1132" s="355">
        <v>0</v>
      </c>
      <c r="G1132" s="355">
        <v>169.49</v>
      </c>
    </row>
    <row r="1133" spans="1:7" x14ac:dyDescent="0.3">
      <c r="A1133" s="355" t="s">
        <v>3083</v>
      </c>
      <c r="B1133" s="355" t="s">
        <v>6403</v>
      </c>
      <c r="D1133" s="563" t="s">
        <v>6404</v>
      </c>
      <c r="E1133" s="564" t="s">
        <v>6371</v>
      </c>
      <c r="F1133" s="355">
        <v>0</v>
      </c>
      <c r="G1133" s="355">
        <v>169.49</v>
      </c>
    </row>
    <row r="1134" spans="1:7" x14ac:dyDescent="0.3">
      <c r="A1134" s="355" t="s">
        <v>3084</v>
      </c>
      <c r="B1134" s="355" t="s">
        <v>6405</v>
      </c>
      <c r="D1134" s="563" t="s">
        <v>6404</v>
      </c>
      <c r="E1134" s="564" t="s">
        <v>6371</v>
      </c>
      <c r="F1134" s="355">
        <v>0</v>
      </c>
      <c r="G1134" s="355">
        <v>169.49</v>
      </c>
    </row>
    <row r="1135" spans="1:7" x14ac:dyDescent="0.3">
      <c r="A1135" s="355" t="s">
        <v>3085</v>
      </c>
      <c r="B1135" s="355" t="s">
        <v>6406</v>
      </c>
      <c r="D1135" s="563" t="s">
        <v>6404</v>
      </c>
      <c r="E1135" s="564" t="s">
        <v>6371</v>
      </c>
      <c r="F1135" s="355">
        <v>0</v>
      </c>
      <c r="G1135" s="355">
        <v>169.49</v>
      </c>
    </row>
    <row r="1136" spans="1:7" x14ac:dyDescent="0.3">
      <c r="A1136" s="355" t="s">
        <v>3086</v>
      </c>
      <c r="B1136" s="355" t="s">
        <v>6407</v>
      </c>
      <c r="D1136" s="563" t="s">
        <v>6404</v>
      </c>
      <c r="E1136" s="564" t="s">
        <v>6371</v>
      </c>
      <c r="F1136" s="355">
        <v>0</v>
      </c>
      <c r="G1136" s="355">
        <v>169.49</v>
      </c>
    </row>
    <row r="1137" spans="1:7" x14ac:dyDescent="0.3">
      <c r="A1137" s="355" t="s">
        <v>3087</v>
      </c>
      <c r="B1137" s="355" t="s">
        <v>6408</v>
      </c>
      <c r="D1137" s="563" t="s">
        <v>6404</v>
      </c>
      <c r="E1137" s="564" t="s">
        <v>6371</v>
      </c>
      <c r="F1137" s="355">
        <v>0</v>
      </c>
      <c r="G1137" s="355">
        <v>169.49</v>
      </c>
    </row>
    <row r="1138" spans="1:7" x14ac:dyDescent="0.3">
      <c r="A1138" s="355" t="s">
        <v>3088</v>
      </c>
      <c r="B1138" s="355" t="s">
        <v>6409</v>
      </c>
      <c r="D1138" s="563" t="s">
        <v>6404</v>
      </c>
      <c r="E1138" s="564" t="s">
        <v>6371</v>
      </c>
      <c r="F1138" s="355">
        <v>0</v>
      </c>
      <c r="G1138" s="355">
        <v>169.49</v>
      </c>
    </row>
    <row r="1139" spans="1:7" x14ac:dyDescent="0.3">
      <c r="A1139" s="355" t="s">
        <v>3089</v>
      </c>
      <c r="B1139" s="355" t="s">
        <v>6410</v>
      </c>
      <c r="D1139" s="563" t="s">
        <v>6404</v>
      </c>
      <c r="E1139" s="564" t="s">
        <v>6371</v>
      </c>
      <c r="F1139" s="355">
        <v>0</v>
      </c>
      <c r="G1139" s="355">
        <v>169.49</v>
      </c>
    </row>
    <row r="1140" spans="1:7" x14ac:dyDescent="0.3">
      <c r="A1140" s="355" t="s">
        <v>3090</v>
      </c>
      <c r="B1140" s="355" t="s">
        <v>6411</v>
      </c>
      <c r="D1140" s="563" t="s">
        <v>6404</v>
      </c>
      <c r="E1140" s="564" t="s">
        <v>6371</v>
      </c>
      <c r="F1140" s="355">
        <v>0</v>
      </c>
      <c r="G1140" s="355">
        <v>169.49</v>
      </c>
    </row>
    <row r="1141" spans="1:7" x14ac:dyDescent="0.3">
      <c r="A1141" s="355" t="s">
        <v>3091</v>
      </c>
      <c r="B1141" s="355" t="s">
        <v>6412</v>
      </c>
      <c r="D1141" s="563" t="s">
        <v>6404</v>
      </c>
      <c r="E1141" s="564" t="s">
        <v>6371</v>
      </c>
      <c r="F1141" s="355">
        <v>0</v>
      </c>
      <c r="G1141" s="355">
        <v>169.49</v>
      </c>
    </row>
    <row r="1142" spans="1:7" x14ac:dyDescent="0.3">
      <c r="A1142" s="355" t="s">
        <v>3092</v>
      </c>
      <c r="B1142" s="355" t="s">
        <v>6413</v>
      </c>
      <c r="D1142" s="563" t="s">
        <v>6404</v>
      </c>
      <c r="E1142" s="564" t="s">
        <v>6371</v>
      </c>
      <c r="F1142" s="355">
        <v>0</v>
      </c>
      <c r="G1142" s="355">
        <v>169.49</v>
      </c>
    </row>
    <row r="1143" spans="1:7" x14ac:dyDescent="0.3">
      <c r="A1143" s="355" t="s">
        <v>3093</v>
      </c>
      <c r="B1143" s="355" t="s">
        <v>6414</v>
      </c>
      <c r="D1143" s="563" t="s">
        <v>6404</v>
      </c>
      <c r="E1143" s="564" t="s">
        <v>6371</v>
      </c>
      <c r="F1143" s="355">
        <v>0</v>
      </c>
      <c r="G1143" s="355">
        <v>169.49</v>
      </c>
    </row>
    <row r="1144" spans="1:7" x14ac:dyDescent="0.3">
      <c r="A1144" s="355" t="s">
        <v>3094</v>
      </c>
      <c r="B1144" s="355" t="s">
        <v>6415</v>
      </c>
      <c r="D1144" s="563" t="s">
        <v>6404</v>
      </c>
      <c r="E1144" s="564" t="s">
        <v>6371</v>
      </c>
      <c r="F1144" s="355">
        <v>0</v>
      </c>
      <c r="G1144" s="355">
        <v>169.49</v>
      </c>
    </row>
    <row r="1145" spans="1:7" x14ac:dyDescent="0.3">
      <c r="A1145" s="355" t="s">
        <v>3095</v>
      </c>
      <c r="B1145" s="355" t="s">
        <v>6416</v>
      </c>
      <c r="D1145" s="563" t="s">
        <v>6404</v>
      </c>
      <c r="E1145" s="564" t="s">
        <v>6371</v>
      </c>
      <c r="F1145" s="355">
        <v>0</v>
      </c>
      <c r="G1145" s="355">
        <v>169.49</v>
      </c>
    </row>
    <row r="1146" spans="1:7" x14ac:dyDescent="0.3">
      <c r="A1146" s="355" t="s">
        <v>3096</v>
      </c>
      <c r="B1146" s="355" t="s">
        <v>6417</v>
      </c>
      <c r="D1146" s="563" t="s">
        <v>6404</v>
      </c>
      <c r="E1146" s="564" t="s">
        <v>6371</v>
      </c>
      <c r="F1146" s="355">
        <v>0</v>
      </c>
      <c r="G1146" s="355">
        <v>169.49</v>
      </c>
    </row>
    <row r="1147" spans="1:7" x14ac:dyDescent="0.3">
      <c r="A1147" s="355" t="s">
        <v>3097</v>
      </c>
      <c r="B1147" s="355" t="s">
        <v>6418</v>
      </c>
      <c r="D1147" s="563" t="s">
        <v>6404</v>
      </c>
      <c r="E1147" s="564" t="s">
        <v>6371</v>
      </c>
      <c r="F1147" s="355">
        <v>0</v>
      </c>
      <c r="G1147" s="355">
        <v>169.49</v>
      </c>
    </row>
    <row r="1148" spans="1:7" x14ac:dyDescent="0.3">
      <c r="A1148" s="355" t="s">
        <v>3098</v>
      </c>
      <c r="B1148" s="355" t="s">
        <v>6419</v>
      </c>
      <c r="D1148" s="563" t="s">
        <v>6420</v>
      </c>
      <c r="E1148" s="564" t="s">
        <v>6371</v>
      </c>
      <c r="F1148" s="355">
        <v>0</v>
      </c>
      <c r="G1148" s="355">
        <v>169.49</v>
      </c>
    </row>
    <row r="1149" spans="1:7" x14ac:dyDescent="0.3">
      <c r="A1149" s="355" t="s">
        <v>3099</v>
      </c>
      <c r="B1149" s="355" t="s">
        <v>6421</v>
      </c>
      <c r="D1149" s="563" t="s">
        <v>6420</v>
      </c>
      <c r="E1149" s="564" t="s">
        <v>6371</v>
      </c>
      <c r="F1149" s="355">
        <v>0</v>
      </c>
      <c r="G1149" s="355">
        <v>169.49</v>
      </c>
    </row>
    <row r="1150" spans="1:7" x14ac:dyDescent="0.3">
      <c r="A1150" s="355" t="s">
        <v>3100</v>
      </c>
      <c r="B1150" s="355" t="s">
        <v>6422</v>
      </c>
      <c r="D1150" s="563" t="s">
        <v>6420</v>
      </c>
      <c r="E1150" s="564" t="s">
        <v>6371</v>
      </c>
      <c r="F1150" s="355">
        <v>0</v>
      </c>
      <c r="G1150" s="355">
        <v>169.49</v>
      </c>
    </row>
    <row r="1151" spans="1:7" x14ac:dyDescent="0.3">
      <c r="A1151" s="355" t="s">
        <v>3101</v>
      </c>
      <c r="B1151" s="355" t="s">
        <v>6423</v>
      </c>
      <c r="D1151" s="563" t="s">
        <v>6420</v>
      </c>
      <c r="E1151" s="564" t="s">
        <v>6371</v>
      </c>
      <c r="F1151" s="355">
        <v>0</v>
      </c>
      <c r="G1151" s="355">
        <v>169.49</v>
      </c>
    </row>
    <row r="1152" spans="1:7" x14ac:dyDescent="0.3">
      <c r="A1152" s="355" t="s">
        <v>3102</v>
      </c>
      <c r="B1152" s="355" t="s">
        <v>6424</v>
      </c>
      <c r="D1152" s="563" t="s">
        <v>6420</v>
      </c>
      <c r="E1152" s="564" t="s">
        <v>6371</v>
      </c>
      <c r="F1152" s="355">
        <v>0</v>
      </c>
      <c r="G1152" s="355">
        <v>169.49</v>
      </c>
    </row>
    <row r="1153" spans="1:7" x14ac:dyDescent="0.3">
      <c r="A1153" s="355" t="s">
        <v>3103</v>
      </c>
      <c r="B1153" s="355" t="s">
        <v>6425</v>
      </c>
      <c r="D1153" s="563" t="s">
        <v>6420</v>
      </c>
      <c r="E1153" s="564" t="s">
        <v>6371</v>
      </c>
      <c r="F1153" s="355">
        <v>0</v>
      </c>
      <c r="G1153" s="355">
        <v>169.49</v>
      </c>
    </row>
    <row r="1154" spans="1:7" x14ac:dyDescent="0.3">
      <c r="A1154" s="355" t="s">
        <v>3104</v>
      </c>
      <c r="B1154" s="355" t="s">
        <v>6426</v>
      </c>
      <c r="D1154" s="563" t="s">
        <v>6420</v>
      </c>
      <c r="E1154" s="564" t="s">
        <v>6371</v>
      </c>
      <c r="F1154" s="355">
        <v>0</v>
      </c>
      <c r="G1154" s="355">
        <v>169.49</v>
      </c>
    </row>
    <row r="1155" spans="1:7" x14ac:dyDescent="0.3">
      <c r="A1155" s="355" t="s">
        <v>3105</v>
      </c>
      <c r="B1155" s="355" t="s">
        <v>6427</v>
      </c>
      <c r="D1155" s="563" t="s">
        <v>6420</v>
      </c>
      <c r="E1155" s="564" t="s">
        <v>6371</v>
      </c>
      <c r="F1155" s="355">
        <v>0</v>
      </c>
      <c r="G1155" s="355">
        <v>169.49</v>
      </c>
    </row>
    <row r="1156" spans="1:7" x14ac:dyDescent="0.3">
      <c r="A1156" s="355" t="s">
        <v>3106</v>
      </c>
      <c r="B1156" s="355" t="s">
        <v>6428</v>
      </c>
      <c r="D1156" s="563" t="s">
        <v>6420</v>
      </c>
      <c r="E1156" s="564" t="s">
        <v>6371</v>
      </c>
      <c r="F1156" s="355">
        <v>0</v>
      </c>
      <c r="G1156" s="355">
        <v>169.49</v>
      </c>
    </row>
    <row r="1157" spans="1:7" x14ac:dyDescent="0.3">
      <c r="A1157" s="355" t="s">
        <v>3107</v>
      </c>
      <c r="B1157" s="355" t="s">
        <v>6429</v>
      </c>
      <c r="D1157" s="563" t="s">
        <v>6420</v>
      </c>
      <c r="E1157" s="564" t="s">
        <v>6371</v>
      </c>
      <c r="F1157" s="355">
        <v>0</v>
      </c>
      <c r="G1157" s="355">
        <v>169.49</v>
      </c>
    </row>
    <row r="1158" spans="1:7" x14ac:dyDescent="0.3">
      <c r="A1158" s="355" t="s">
        <v>3108</v>
      </c>
      <c r="B1158" s="355" t="s">
        <v>6430</v>
      </c>
      <c r="D1158" s="563" t="s">
        <v>6420</v>
      </c>
      <c r="E1158" s="564" t="s">
        <v>6371</v>
      </c>
      <c r="F1158" s="355">
        <v>0</v>
      </c>
      <c r="G1158" s="355">
        <v>169.49</v>
      </c>
    </row>
    <row r="1159" spans="1:7" x14ac:dyDescent="0.3">
      <c r="A1159" s="355" t="s">
        <v>3109</v>
      </c>
      <c r="B1159" s="355" t="s">
        <v>6431</v>
      </c>
      <c r="D1159" s="563" t="s">
        <v>6420</v>
      </c>
      <c r="E1159" s="564" t="s">
        <v>6371</v>
      </c>
      <c r="F1159" s="355">
        <v>0</v>
      </c>
      <c r="G1159" s="355">
        <v>169.49</v>
      </c>
    </row>
    <row r="1160" spans="1:7" x14ac:dyDescent="0.3">
      <c r="A1160" s="355" t="s">
        <v>3110</v>
      </c>
      <c r="B1160" s="355" t="s">
        <v>6432</v>
      </c>
      <c r="D1160" s="563" t="s">
        <v>6420</v>
      </c>
      <c r="E1160" s="564" t="s">
        <v>6371</v>
      </c>
      <c r="F1160" s="355">
        <v>0</v>
      </c>
      <c r="G1160" s="355">
        <v>169.49</v>
      </c>
    </row>
    <row r="1161" spans="1:7" x14ac:dyDescent="0.3">
      <c r="A1161" s="355" t="s">
        <v>3111</v>
      </c>
      <c r="B1161" s="355" t="s">
        <v>6433</v>
      </c>
      <c r="D1161" s="563" t="s">
        <v>6420</v>
      </c>
      <c r="E1161" s="564" t="s">
        <v>6371</v>
      </c>
      <c r="F1161" s="355">
        <v>0</v>
      </c>
      <c r="G1161" s="355">
        <v>169.49</v>
      </c>
    </row>
    <row r="1162" spans="1:7" x14ac:dyDescent="0.3">
      <c r="A1162" s="355" t="s">
        <v>3112</v>
      </c>
      <c r="B1162" s="355" t="s">
        <v>6434</v>
      </c>
      <c r="D1162" s="563" t="s">
        <v>6420</v>
      </c>
      <c r="E1162" s="564" t="s">
        <v>6371</v>
      </c>
      <c r="F1162" s="355">
        <v>0</v>
      </c>
      <c r="G1162" s="355">
        <v>169.49</v>
      </c>
    </row>
    <row r="1163" spans="1:7" x14ac:dyDescent="0.3">
      <c r="A1163" s="355" t="s">
        <v>3113</v>
      </c>
      <c r="B1163" s="355" t="s">
        <v>6435</v>
      </c>
      <c r="D1163" s="563" t="s">
        <v>6370</v>
      </c>
      <c r="E1163" s="564" t="s">
        <v>6436</v>
      </c>
      <c r="F1163" s="355">
        <v>0</v>
      </c>
      <c r="G1163" s="355">
        <v>169.49</v>
      </c>
    </row>
    <row r="1164" spans="1:7" x14ac:dyDescent="0.3">
      <c r="A1164" s="355" t="s">
        <v>3114</v>
      </c>
      <c r="B1164" s="355" t="s">
        <v>6437</v>
      </c>
      <c r="D1164" s="563" t="s">
        <v>6370</v>
      </c>
      <c r="E1164" s="564" t="s">
        <v>6436</v>
      </c>
      <c r="F1164" s="355">
        <v>0</v>
      </c>
      <c r="G1164" s="355">
        <v>169.49</v>
      </c>
    </row>
    <row r="1165" spans="1:7" x14ac:dyDescent="0.3">
      <c r="A1165" s="355" t="s">
        <v>3115</v>
      </c>
      <c r="B1165" s="355" t="s">
        <v>6438</v>
      </c>
      <c r="D1165" s="563" t="s">
        <v>6370</v>
      </c>
      <c r="E1165" s="564" t="s">
        <v>6436</v>
      </c>
      <c r="F1165" s="355">
        <v>0</v>
      </c>
      <c r="G1165" s="355">
        <v>169.49</v>
      </c>
    </row>
    <row r="1166" spans="1:7" x14ac:dyDescent="0.3">
      <c r="A1166" s="355" t="s">
        <v>3116</v>
      </c>
      <c r="B1166" s="355" t="s">
        <v>6439</v>
      </c>
      <c r="D1166" s="563" t="s">
        <v>6370</v>
      </c>
      <c r="E1166" s="564" t="s">
        <v>6436</v>
      </c>
      <c r="F1166" s="355">
        <v>0</v>
      </c>
      <c r="G1166" s="355">
        <v>169.49</v>
      </c>
    </row>
    <row r="1167" spans="1:7" x14ac:dyDescent="0.3">
      <c r="A1167" s="355" t="s">
        <v>3117</v>
      </c>
      <c r="B1167" s="355" t="s">
        <v>6440</v>
      </c>
      <c r="D1167" s="563" t="s">
        <v>6370</v>
      </c>
      <c r="E1167" s="564" t="s">
        <v>6436</v>
      </c>
      <c r="F1167" s="355">
        <v>0</v>
      </c>
      <c r="G1167" s="355">
        <v>169.49</v>
      </c>
    </row>
    <row r="1168" spans="1:7" x14ac:dyDescent="0.3">
      <c r="A1168" s="355" t="s">
        <v>3118</v>
      </c>
      <c r="B1168" s="355" t="s">
        <v>6441</v>
      </c>
      <c r="D1168" s="563" t="s">
        <v>6370</v>
      </c>
      <c r="E1168" s="564" t="s">
        <v>6436</v>
      </c>
      <c r="F1168" s="355">
        <v>0</v>
      </c>
      <c r="G1168" s="355">
        <v>169.49</v>
      </c>
    </row>
    <row r="1169" spans="1:7" x14ac:dyDescent="0.3">
      <c r="A1169" s="355" t="s">
        <v>3119</v>
      </c>
      <c r="B1169" s="355" t="s">
        <v>6442</v>
      </c>
      <c r="D1169" s="563" t="s">
        <v>6370</v>
      </c>
      <c r="E1169" s="564" t="s">
        <v>6436</v>
      </c>
      <c r="F1169" s="355">
        <v>0</v>
      </c>
      <c r="G1169" s="355">
        <v>169.49</v>
      </c>
    </row>
    <row r="1170" spans="1:7" x14ac:dyDescent="0.3">
      <c r="A1170" s="355" t="s">
        <v>3120</v>
      </c>
      <c r="B1170" s="355" t="s">
        <v>6443</v>
      </c>
      <c r="D1170" s="563" t="s">
        <v>6370</v>
      </c>
      <c r="E1170" s="564" t="s">
        <v>6436</v>
      </c>
      <c r="F1170" s="355">
        <v>0</v>
      </c>
      <c r="G1170" s="355">
        <v>169.49</v>
      </c>
    </row>
    <row r="1171" spans="1:7" x14ac:dyDescent="0.3">
      <c r="A1171" s="355" t="s">
        <v>3121</v>
      </c>
      <c r="B1171" s="355" t="s">
        <v>6444</v>
      </c>
      <c r="D1171" s="563" t="s">
        <v>6370</v>
      </c>
      <c r="E1171" s="564" t="s">
        <v>6436</v>
      </c>
      <c r="F1171" s="355">
        <v>0</v>
      </c>
      <c r="G1171" s="355">
        <v>169.49</v>
      </c>
    </row>
    <row r="1172" spans="1:7" x14ac:dyDescent="0.3">
      <c r="A1172" s="355" t="s">
        <v>3122</v>
      </c>
      <c r="B1172" s="355" t="s">
        <v>6445</v>
      </c>
      <c r="D1172" s="563" t="s">
        <v>6370</v>
      </c>
      <c r="E1172" s="564" t="s">
        <v>6436</v>
      </c>
      <c r="F1172" s="355">
        <v>0</v>
      </c>
      <c r="G1172" s="355">
        <v>169.49</v>
      </c>
    </row>
    <row r="1173" spans="1:7" x14ac:dyDescent="0.3">
      <c r="A1173" s="355" t="s">
        <v>3123</v>
      </c>
      <c r="B1173" s="355" t="s">
        <v>6446</v>
      </c>
      <c r="D1173" s="563" t="s">
        <v>6370</v>
      </c>
      <c r="E1173" s="564" t="s">
        <v>6436</v>
      </c>
      <c r="F1173" s="355">
        <v>0</v>
      </c>
      <c r="G1173" s="355">
        <v>169.49</v>
      </c>
    </row>
    <row r="1174" spans="1:7" x14ac:dyDescent="0.3">
      <c r="A1174" s="355" t="s">
        <v>3124</v>
      </c>
      <c r="B1174" s="355" t="s">
        <v>6447</v>
      </c>
      <c r="D1174" s="563" t="s">
        <v>6370</v>
      </c>
      <c r="E1174" s="564" t="s">
        <v>6436</v>
      </c>
      <c r="F1174" s="355">
        <v>0</v>
      </c>
      <c r="G1174" s="355">
        <v>169.49</v>
      </c>
    </row>
    <row r="1175" spans="1:7" x14ac:dyDescent="0.3">
      <c r="A1175" s="355" t="s">
        <v>3125</v>
      </c>
      <c r="B1175" s="355" t="s">
        <v>6448</v>
      </c>
      <c r="D1175" s="563" t="s">
        <v>6370</v>
      </c>
      <c r="E1175" s="564" t="s">
        <v>6436</v>
      </c>
      <c r="F1175" s="355">
        <v>0</v>
      </c>
      <c r="G1175" s="355">
        <v>169.49</v>
      </c>
    </row>
    <row r="1176" spans="1:7" x14ac:dyDescent="0.3">
      <c r="A1176" s="355" t="s">
        <v>3126</v>
      </c>
      <c r="B1176" s="355" t="s">
        <v>6449</v>
      </c>
      <c r="D1176" s="563" t="s">
        <v>6370</v>
      </c>
      <c r="E1176" s="564" t="s">
        <v>6436</v>
      </c>
      <c r="F1176" s="355">
        <v>0</v>
      </c>
      <c r="G1176" s="355">
        <v>169.49</v>
      </c>
    </row>
    <row r="1177" spans="1:7" x14ac:dyDescent="0.3">
      <c r="A1177" s="355" t="s">
        <v>3127</v>
      </c>
      <c r="B1177" s="355" t="s">
        <v>6450</v>
      </c>
      <c r="D1177" s="563" t="s">
        <v>6388</v>
      </c>
      <c r="E1177" s="564" t="s">
        <v>6436</v>
      </c>
      <c r="F1177" s="355">
        <v>0</v>
      </c>
      <c r="G1177" s="355">
        <v>169.49</v>
      </c>
    </row>
    <row r="1178" spans="1:7" x14ac:dyDescent="0.3">
      <c r="A1178" s="355" t="s">
        <v>3128</v>
      </c>
      <c r="B1178" s="355" t="s">
        <v>6451</v>
      </c>
      <c r="D1178" s="563" t="s">
        <v>6388</v>
      </c>
      <c r="E1178" s="564" t="s">
        <v>6436</v>
      </c>
      <c r="F1178" s="355">
        <v>0</v>
      </c>
      <c r="G1178" s="355">
        <v>169.49</v>
      </c>
    </row>
    <row r="1179" spans="1:7" x14ac:dyDescent="0.3">
      <c r="A1179" s="355" t="s">
        <v>3129</v>
      </c>
      <c r="B1179" s="355" t="s">
        <v>6452</v>
      </c>
      <c r="D1179" s="563" t="s">
        <v>6388</v>
      </c>
      <c r="E1179" s="564" t="s">
        <v>6436</v>
      </c>
      <c r="F1179" s="355">
        <v>0</v>
      </c>
      <c r="G1179" s="355">
        <v>188.56</v>
      </c>
    </row>
    <row r="1180" spans="1:7" x14ac:dyDescent="0.3">
      <c r="A1180" s="355" t="s">
        <v>3130</v>
      </c>
      <c r="B1180" s="355" t="s">
        <v>6453</v>
      </c>
      <c r="D1180" s="563" t="s">
        <v>6388</v>
      </c>
      <c r="E1180" s="564" t="s">
        <v>6436</v>
      </c>
      <c r="F1180" s="355">
        <v>0</v>
      </c>
      <c r="G1180" s="355">
        <v>169.49</v>
      </c>
    </row>
    <row r="1181" spans="1:7" x14ac:dyDescent="0.3">
      <c r="A1181" s="355" t="s">
        <v>3131</v>
      </c>
      <c r="B1181" s="355" t="s">
        <v>6454</v>
      </c>
      <c r="D1181" s="563" t="s">
        <v>6388</v>
      </c>
      <c r="E1181" s="564" t="s">
        <v>6436</v>
      </c>
      <c r="F1181" s="355">
        <v>0</v>
      </c>
      <c r="G1181" s="355">
        <v>169.49</v>
      </c>
    </row>
    <row r="1182" spans="1:7" x14ac:dyDescent="0.3">
      <c r="A1182" s="355" t="s">
        <v>3132</v>
      </c>
      <c r="B1182" s="355" t="s">
        <v>6455</v>
      </c>
      <c r="D1182" s="563" t="s">
        <v>6388</v>
      </c>
      <c r="E1182" s="564" t="s">
        <v>6436</v>
      </c>
      <c r="F1182" s="355">
        <v>0</v>
      </c>
      <c r="G1182" s="355">
        <v>169.49</v>
      </c>
    </row>
    <row r="1183" spans="1:7" x14ac:dyDescent="0.3">
      <c r="A1183" s="355" t="s">
        <v>3133</v>
      </c>
      <c r="B1183" s="355" t="s">
        <v>6456</v>
      </c>
      <c r="D1183" s="563" t="s">
        <v>6388</v>
      </c>
      <c r="E1183" s="564" t="s">
        <v>6436</v>
      </c>
      <c r="F1183" s="355">
        <v>0</v>
      </c>
      <c r="G1183" s="355">
        <v>169.49</v>
      </c>
    </row>
    <row r="1184" spans="1:7" x14ac:dyDescent="0.3">
      <c r="A1184" s="355" t="s">
        <v>3134</v>
      </c>
      <c r="B1184" s="355" t="s">
        <v>6457</v>
      </c>
      <c r="D1184" s="563" t="s">
        <v>6388</v>
      </c>
      <c r="E1184" s="564" t="s">
        <v>6436</v>
      </c>
      <c r="F1184" s="355">
        <v>0</v>
      </c>
      <c r="G1184" s="355">
        <v>169.49</v>
      </c>
    </row>
    <row r="1185" spans="1:7" x14ac:dyDescent="0.3">
      <c r="A1185" s="355" t="s">
        <v>3135</v>
      </c>
      <c r="B1185" s="355" t="s">
        <v>6458</v>
      </c>
      <c r="D1185" s="563" t="s">
        <v>6388</v>
      </c>
      <c r="E1185" s="564" t="s">
        <v>6436</v>
      </c>
      <c r="F1185" s="355">
        <v>0</v>
      </c>
      <c r="G1185" s="355">
        <v>169.49</v>
      </c>
    </row>
    <row r="1186" spans="1:7" x14ac:dyDescent="0.3">
      <c r="A1186" s="355" t="s">
        <v>3136</v>
      </c>
      <c r="B1186" s="355" t="s">
        <v>6459</v>
      </c>
      <c r="D1186" s="563" t="s">
        <v>6388</v>
      </c>
      <c r="E1186" s="564" t="s">
        <v>6436</v>
      </c>
      <c r="F1186" s="355">
        <v>0</v>
      </c>
      <c r="G1186" s="355">
        <v>169.49</v>
      </c>
    </row>
    <row r="1187" spans="1:7" x14ac:dyDescent="0.3">
      <c r="A1187" s="355" t="s">
        <v>3137</v>
      </c>
      <c r="B1187" s="355" t="s">
        <v>6460</v>
      </c>
      <c r="D1187" s="563" t="s">
        <v>6388</v>
      </c>
      <c r="E1187" s="564" t="s">
        <v>6436</v>
      </c>
      <c r="F1187" s="355">
        <v>0</v>
      </c>
      <c r="G1187" s="355">
        <v>169.49</v>
      </c>
    </row>
    <row r="1188" spans="1:7" x14ac:dyDescent="0.3">
      <c r="A1188" s="355" t="s">
        <v>3138</v>
      </c>
      <c r="B1188" s="355" t="s">
        <v>6461</v>
      </c>
      <c r="D1188" s="563" t="s">
        <v>6388</v>
      </c>
      <c r="E1188" s="564" t="s">
        <v>6436</v>
      </c>
      <c r="F1188" s="355">
        <v>0</v>
      </c>
      <c r="G1188" s="355">
        <v>169.49</v>
      </c>
    </row>
    <row r="1189" spans="1:7" x14ac:dyDescent="0.3">
      <c r="A1189" s="355" t="s">
        <v>3139</v>
      </c>
      <c r="B1189" s="355" t="s">
        <v>6462</v>
      </c>
      <c r="D1189" s="563" t="s">
        <v>6388</v>
      </c>
      <c r="E1189" s="564" t="s">
        <v>6436</v>
      </c>
      <c r="F1189" s="355">
        <v>0</v>
      </c>
      <c r="G1189" s="355">
        <v>169.49</v>
      </c>
    </row>
    <row r="1190" spans="1:7" x14ac:dyDescent="0.3">
      <c r="A1190" s="355" t="s">
        <v>3140</v>
      </c>
      <c r="B1190" s="355" t="s">
        <v>6463</v>
      </c>
      <c r="D1190" s="563" t="s">
        <v>6404</v>
      </c>
      <c r="E1190" s="564" t="s">
        <v>6436</v>
      </c>
      <c r="F1190" s="355">
        <v>0</v>
      </c>
      <c r="G1190" s="355">
        <v>169.49</v>
      </c>
    </row>
    <row r="1191" spans="1:7" x14ac:dyDescent="0.3">
      <c r="A1191" s="355" t="s">
        <v>3141</v>
      </c>
      <c r="B1191" s="355" t="s">
        <v>6464</v>
      </c>
      <c r="D1191" s="563" t="s">
        <v>6404</v>
      </c>
      <c r="E1191" s="564" t="s">
        <v>6436</v>
      </c>
      <c r="F1191" s="355">
        <v>0</v>
      </c>
      <c r="G1191" s="355">
        <v>169.49</v>
      </c>
    </row>
    <row r="1192" spans="1:7" x14ac:dyDescent="0.3">
      <c r="A1192" s="355" t="s">
        <v>3142</v>
      </c>
      <c r="B1192" s="355" t="s">
        <v>6465</v>
      </c>
      <c r="D1192" s="563" t="s">
        <v>6404</v>
      </c>
      <c r="E1192" s="564" t="s">
        <v>6436</v>
      </c>
      <c r="F1192" s="355">
        <v>0</v>
      </c>
      <c r="G1192" s="355">
        <v>169.49</v>
      </c>
    </row>
    <row r="1193" spans="1:7" x14ac:dyDescent="0.3">
      <c r="A1193" s="355" t="s">
        <v>3143</v>
      </c>
      <c r="B1193" s="355" t="s">
        <v>6466</v>
      </c>
      <c r="D1193" s="563" t="s">
        <v>6404</v>
      </c>
      <c r="E1193" s="564" t="s">
        <v>6436</v>
      </c>
      <c r="F1193" s="355">
        <v>0</v>
      </c>
      <c r="G1193" s="355">
        <v>169.49</v>
      </c>
    </row>
    <row r="1194" spans="1:7" x14ac:dyDescent="0.3">
      <c r="A1194" s="355" t="s">
        <v>3144</v>
      </c>
      <c r="B1194" s="355" t="s">
        <v>6467</v>
      </c>
      <c r="D1194" s="563" t="s">
        <v>6404</v>
      </c>
      <c r="E1194" s="564" t="s">
        <v>6436</v>
      </c>
      <c r="F1194" s="355">
        <v>0</v>
      </c>
      <c r="G1194" s="355">
        <v>169.49</v>
      </c>
    </row>
    <row r="1195" spans="1:7" x14ac:dyDescent="0.3">
      <c r="A1195" s="355" t="s">
        <v>3145</v>
      </c>
      <c r="B1195" s="355" t="s">
        <v>6468</v>
      </c>
      <c r="D1195" s="563" t="s">
        <v>6404</v>
      </c>
      <c r="E1195" s="564" t="s">
        <v>6436</v>
      </c>
      <c r="F1195" s="355">
        <v>0</v>
      </c>
      <c r="G1195" s="355">
        <v>169.49</v>
      </c>
    </row>
    <row r="1196" spans="1:7" x14ac:dyDescent="0.3">
      <c r="A1196" s="355" t="s">
        <v>3146</v>
      </c>
      <c r="B1196" s="355" t="s">
        <v>6469</v>
      </c>
      <c r="D1196" s="563" t="s">
        <v>6404</v>
      </c>
      <c r="E1196" s="564" t="s">
        <v>6436</v>
      </c>
      <c r="F1196" s="355">
        <v>0</v>
      </c>
      <c r="G1196" s="355">
        <v>169.49</v>
      </c>
    </row>
    <row r="1197" spans="1:7" x14ac:dyDescent="0.3">
      <c r="A1197" s="355" t="s">
        <v>3147</v>
      </c>
      <c r="B1197" s="355" t="s">
        <v>6470</v>
      </c>
      <c r="D1197" s="563" t="s">
        <v>6404</v>
      </c>
      <c r="E1197" s="564" t="s">
        <v>6436</v>
      </c>
      <c r="F1197" s="355">
        <v>0</v>
      </c>
      <c r="G1197" s="355">
        <v>169.49</v>
      </c>
    </row>
    <row r="1198" spans="1:7" x14ac:dyDescent="0.3">
      <c r="A1198" s="355" t="s">
        <v>3148</v>
      </c>
      <c r="B1198" s="355" t="s">
        <v>6471</v>
      </c>
      <c r="D1198" s="563" t="s">
        <v>6404</v>
      </c>
      <c r="E1198" s="564" t="s">
        <v>6436</v>
      </c>
      <c r="F1198" s="355">
        <v>0</v>
      </c>
      <c r="G1198" s="355">
        <v>169.49</v>
      </c>
    </row>
    <row r="1199" spans="1:7" x14ac:dyDescent="0.3">
      <c r="A1199" s="355" t="s">
        <v>3149</v>
      </c>
      <c r="B1199" s="355" t="s">
        <v>6472</v>
      </c>
      <c r="D1199" s="563" t="s">
        <v>6404</v>
      </c>
      <c r="E1199" s="564" t="s">
        <v>6436</v>
      </c>
      <c r="F1199" s="355">
        <v>0</v>
      </c>
      <c r="G1199" s="355">
        <v>169.49</v>
      </c>
    </row>
    <row r="1200" spans="1:7" x14ac:dyDescent="0.3">
      <c r="A1200" s="355" t="s">
        <v>3150</v>
      </c>
      <c r="B1200" s="355" t="s">
        <v>6473</v>
      </c>
      <c r="D1200" s="563" t="s">
        <v>6404</v>
      </c>
      <c r="E1200" s="564" t="s">
        <v>6436</v>
      </c>
      <c r="F1200" s="355">
        <v>0</v>
      </c>
      <c r="G1200" s="355">
        <v>169.49</v>
      </c>
    </row>
    <row r="1201" spans="1:7" x14ac:dyDescent="0.3">
      <c r="A1201" s="355" t="s">
        <v>3151</v>
      </c>
      <c r="B1201" s="355" t="s">
        <v>6474</v>
      </c>
      <c r="D1201" s="563" t="s">
        <v>6404</v>
      </c>
      <c r="E1201" s="564" t="s">
        <v>6436</v>
      </c>
      <c r="F1201" s="355">
        <v>0</v>
      </c>
      <c r="G1201" s="355">
        <v>169.49</v>
      </c>
    </row>
    <row r="1202" spans="1:7" x14ac:dyDescent="0.3">
      <c r="A1202" s="355" t="s">
        <v>3152</v>
      </c>
      <c r="B1202" s="355" t="s">
        <v>6475</v>
      </c>
      <c r="D1202" s="563" t="s">
        <v>6404</v>
      </c>
      <c r="E1202" s="564" t="s">
        <v>6436</v>
      </c>
      <c r="F1202" s="355">
        <v>0</v>
      </c>
      <c r="G1202" s="355">
        <v>169.49</v>
      </c>
    </row>
    <row r="1203" spans="1:7" x14ac:dyDescent="0.3">
      <c r="A1203" s="355" t="s">
        <v>3153</v>
      </c>
      <c r="B1203" s="355" t="s">
        <v>6476</v>
      </c>
      <c r="D1203" s="563" t="s">
        <v>6404</v>
      </c>
      <c r="E1203" s="564" t="s">
        <v>6436</v>
      </c>
      <c r="F1203" s="355">
        <v>0</v>
      </c>
      <c r="G1203" s="355">
        <v>169.49</v>
      </c>
    </row>
    <row r="1204" spans="1:7" x14ac:dyDescent="0.3">
      <c r="A1204" s="355" t="s">
        <v>3154</v>
      </c>
      <c r="B1204" s="355" t="s">
        <v>6477</v>
      </c>
      <c r="D1204" s="563" t="s">
        <v>6420</v>
      </c>
      <c r="E1204" s="564" t="s">
        <v>6436</v>
      </c>
      <c r="F1204" s="355">
        <v>0</v>
      </c>
      <c r="G1204" s="355">
        <v>169.49</v>
      </c>
    </row>
    <row r="1205" spans="1:7" x14ac:dyDescent="0.3">
      <c r="A1205" s="355" t="s">
        <v>3155</v>
      </c>
      <c r="B1205" s="355" t="s">
        <v>6478</v>
      </c>
      <c r="D1205" s="563" t="s">
        <v>6420</v>
      </c>
      <c r="E1205" s="564" t="s">
        <v>6436</v>
      </c>
      <c r="F1205" s="355">
        <v>0</v>
      </c>
      <c r="G1205" s="355">
        <v>169.49</v>
      </c>
    </row>
    <row r="1206" spans="1:7" x14ac:dyDescent="0.3">
      <c r="A1206" s="355" t="s">
        <v>3156</v>
      </c>
      <c r="B1206" s="355" t="s">
        <v>6479</v>
      </c>
      <c r="D1206" s="563" t="s">
        <v>6420</v>
      </c>
      <c r="E1206" s="564" t="s">
        <v>6436</v>
      </c>
      <c r="F1206" s="355">
        <v>0</v>
      </c>
      <c r="G1206" s="355">
        <v>169.49</v>
      </c>
    </row>
    <row r="1207" spans="1:7" x14ac:dyDescent="0.3">
      <c r="A1207" s="355" t="s">
        <v>3157</v>
      </c>
      <c r="B1207" s="355" t="s">
        <v>6480</v>
      </c>
      <c r="D1207" s="563" t="s">
        <v>6420</v>
      </c>
      <c r="E1207" s="564" t="s">
        <v>6436</v>
      </c>
      <c r="F1207" s="355">
        <v>0</v>
      </c>
      <c r="G1207" s="355">
        <v>169.49</v>
      </c>
    </row>
    <row r="1208" spans="1:7" x14ac:dyDescent="0.3">
      <c r="A1208" s="355" t="s">
        <v>3158</v>
      </c>
      <c r="B1208" s="355" t="s">
        <v>6481</v>
      </c>
      <c r="D1208" s="563" t="s">
        <v>6420</v>
      </c>
      <c r="E1208" s="564" t="s">
        <v>6436</v>
      </c>
      <c r="F1208" s="355">
        <v>0</v>
      </c>
      <c r="G1208" s="355">
        <v>169.49</v>
      </c>
    </row>
    <row r="1209" spans="1:7" x14ac:dyDescent="0.3">
      <c r="A1209" s="355" t="s">
        <v>3159</v>
      </c>
      <c r="B1209" s="355" t="s">
        <v>6482</v>
      </c>
      <c r="D1209" s="563" t="s">
        <v>6420</v>
      </c>
      <c r="E1209" s="564" t="s">
        <v>6436</v>
      </c>
      <c r="F1209" s="355">
        <v>0</v>
      </c>
      <c r="G1209" s="355">
        <v>169.49</v>
      </c>
    </row>
    <row r="1210" spans="1:7" x14ac:dyDescent="0.3">
      <c r="A1210" s="355" t="s">
        <v>3160</v>
      </c>
      <c r="B1210" s="355" t="s">
        <v>6483</v>
      </c>
      <c r="D1210" s="563" t="s">
        <v>6420</v>
      </c>
      <c r="E1210" s="564" t="s">
        <v>6436</v>
      </c>
      <c r="F1210" s="355">
        <v>0</v>
      </c>
      <c r="G1210" s="355">
        <v>169.49</v>
      </c>
    </row>
    <row r="1211" spans="1:7" x14ac:dyDescent="0.3">
      <c r="A1211" s="355" t="s">
        <v>3161</v>
      </c>
      <c r="B1211" s="355" t="s">
        <v>6484</v>
      </c>
      <c r="D1211" s="563" t="s">
        <v>6420</v>
      </c>
      <c r="E1211" s="564" t="s">
        <v>6436</v>
      </c>
      <c r="F1211" s="355">
        <v>0</v>
      </c>
      <c r="G1211" s="355">
        <v>169.49</v>
      </c>
    </row>
    <row r="1212" spans="1:7" x14ac:dyDescent="0.3">
      <c r="A1212" s="355" t="s">
        <v>3162</v>
      </c>
      <c r="B1212" s="355" t="s">
        <v>6485</v>
      </c>
      <c r="D1212" s="563" t="s">
        <v>6420</v>
      </c>
      <c r="E1212" s="564" t="s">
        <v>6436</v>
      </c>
      <c r="F1212" s="355">
        <v>0</v>
      </c>
      <c r="G1212" s="355">
        <v>169.49</v>
      </c>
    </row>
    <row r="1213" spans="1:7" x14ac:dyDescent="0.3">
      <c r="A1213" s="355" t="s">
        <v>3163</v>
      </c>
      <c r="B1213" s="355" t="s">
        <v>6486</v>
      </c>
      <c r="D1213" s="563" t="s">
        <v>6420</v>
      </c>
      <c r="E1213" s="564" t="s">
        <v>6436</v>
      </c>
      <c r="F1213" s="355">
        <v>0</v>
      </c>
      <c r="G1213" s="355">
        <v>169.49</v>
      </c>
    </row>
    <row r="1214" spans="1:7" x14ac:dyDescent="0.3">
      <c r="A1214" s="355" t="s">
        <v>3164</v>
      </c>
      <c r="B1214" s="355" t="s">
        <v>6487</v>
      </c>
      <c r="D1214" s="563" t="s">
        <v>6420</v>
      </c>
      <c r="E1214" s="564" t="s">
        <v>6436</v>
      </c>
      <c r="F1214" s="355">
        <v>0</v>
      </c>
      <c r="G1214" s="355">
        <v>169.49</v>
      </c>
    </row>
    <row r="1215" spans="1:7" x14ac:dyDescent="0.3">
      <c r="A1215" s="355" t="s">
        <v>3165</v>
      </c>
      <c r="B1215" s="355" t="s">
        <v>6488</v>
      </c>
      <c r="D1215" s="563" t="s">
        <v>6420</v>
      </c>
      <c r="E1215" s="564" t="s">
        <v>6436</v>
      </c>
      <c r="F1215" s="355">
        <v>0</v>
      </c>
      <c r="G1215" s="355">
        <v>169.49</v>
      </c>
    </row>
    <row r="1216" spans="1:7" x14ac:dyDescent="0.3">
      <c r="A1216" s="355" t="s">
        <v>3166</v>
      </c>
      <c r="B1216" s="355" t="s">
        <v>6489</v>
      </c>
      <c r="D1216" s="563" t="s">
        <v>6420</v>
      </c>
      <c r="E1216" s="564" t="s">
        <v>6436</v>
      </c>
      <c r="F1216" s="355">
        <v>0</v>
      </c>
      <c r="G1216" s="355">
        <v>169.49</v>
      </c>
    </row>
    <row r="1217" spans="1:7" x14ac:dyDescent="0.3">
      <c r="A1217" s="355" t="s">
        <v>3167</v>
      </c>
      <c r="B1217" s="355" t="s">
        <v>6490</v>
      </c>
      <c r="D1217" s="563" t="s">
        <v>6420</v>
      </c>
      <c r="E1217" s="564" t="s">
        <v>6436</v>
      </c>
      <c r="F1217" s="355">
        <v>0</v>
      </c>
      <c r="G1217" s="355">
        <v>169.49</v>
      </c>
    </row>
    <row r="1218" spans="1:7" x14ac:dyDescent="0.3">
      <c r="A1218" s="355" t="s">
        <v>3168</v>
      </c>
      <c r="B1218" s="355" t="s">
        <v>6491</v>
      </c>
      <c r="D1218" s="563" t="s">
        <v>6492</v>
      </c>
      <c r="E1218" s="564" t="s">
        <v>6493</v>
      </c>
      <c r="F1218" s="355">
        <v>0</v>
      </c>
      <c r="G1218" s="355">
        <v>169.49</v>
      </c>
    </row>
    <row r="1219" spans="1:7" x14ac:dyDescent="0.3">
      <c r="A1219" s="355" t="s">
        <v>3169</v>
      </c>
      <c r="B1219" s="355" t="s">
        <v>6494</v>
      </c>
      <c r="D1219" s="563" t="s">
        <v>6492</v>
      </c>
      <c r="E1219" s="564" t="s">
        <v>6493</v>
      </c>
      <c r="F1219" s="355">
        <v>0</v>
      </c>
      <c r="G1219" s="355">
        <v>169.49</v>
      </c>
    </row>
    <row r="1220" spans="1:7" x14ac:dyDescent="0.3">
      <c r="A1220" s="355" t="s">
        <v>3170</v>
      </c>
      <c r="B1220" s="355" t="s">
        <v>6495</v>
      </c>
      <c r="D1220" s="563" t="s">
        <v>6492</v>
      </c>
      <c r="E1220" s="564" t="s">
        <v>6493</v>
      </c>
      <c r="F1220" s="355">
        <v>0</v>
      </c>
      <c r="G1220" s="355">
        <v>169.49</v>
      </c>
    </row>
    <row r="1221" spans="1:7" x14ac:dyDescent="0.3">
      <c r="A1221" s="355" t="s">
        <v>3171</v>
      </c>
      <c r="B1221" s="355" t="s">
        <v>6496</v>
      </c>
      <c r="D1221" s="563" t="s">
        <v>6492</v>
      </c>
      <c r="E1221" s="564" t="s">
        <v>6493</v>
      </c>
      <c r="F1221" s="355">
        <v>0</v>
      </c>
      <c r="G1221" s="355">
        <v>197.88</v>
      </c>
    </row>
    <row r="1222" spans="1:7" x14ac:dyDescent="0.3">
      <c r="A1222" s="355" t="s">
        <v>3172</v>
      </c>
      <c r="B1222" s="355" t="s">
        <v>6497</v>
      </c>
      <c r="D1222" s="563" t="s">
        <v>6492</v>
      </c>
      <c r="E1222" s="564" t="s">
        <v>6493</v>
      </c>
      <c r="F1222" s="355">
        <v>0</v>
      </c>
      <c r="G1222" s="355">
        <v>169.49</v>
      </c>
    </row>
    <row r="1223" spans="1:7" x14ac:dyDescent="0.3">
      <c r="A1223" s="355" t="s">
        <v>3173</v>
      </c>
      <c r="B1223" s="355" t="s">
        <v>6498</v>
      </c>
      <c r="D1223" s="563" t="s">
        <v>6492</v>
      </c>
      <c r="E1223" s="564" t="s">
        <v>6493</v>
      </c>
      <c r="F1223" s="355">
        <v>0</v>
      </c>
      <c r="G1223" s="355">
        <v>169.49</v>
      </c>
    </row>
    <row r="1224" spans="1:7" x14ac:dyDescent="0.3">
      <c r="A1224" s="355" t="s">
        <v>3174</v>
      </c>
      <c r="B1224" s="355" t="s">
        <v>6499</v>
      </c>
      <c r="D1224" s="563" t="s">
        <v>6492</v>
      </c>
      <c r="E1224" s="564" t="s">
        <v>6493</v>
      </c>
      <c r="F1224" s="355">
        <v>0</v>
      </c>
      <c r="G1224" s="355">
        <v>169.49</v>
      </c>
    </row>
    <row r="1225" spans="1:7" x14ac:dyDescent="0.3">
      <c r="A1225" s="355" t="s">
        <v>3175</v>
      </c>
      <c r="B1225" s="355" t="s">
        <v>6500</v>
      </c>
      <c r="D1225" s="563" t="s">
        <v>6492</v>
      </c>
      <c r="E1225" s="564" t="s">
        <v>6493</v>
      </c>
      <c r="F1225" s="355">
        <v>0</v>
      </c>
      <c r="G1225" s="355">
        <v>169.49</v>
      </c>
    </row>
    <row r="1226" spans="1:7" x14ac:dyDescent="0.3">
      <c r="A1226" s="355" t="s">
        <v>3176</v>
      </c>
      <c r="B1226" s="355" t="s">
        <v>6501</v>
      </c>
      <c r="D1226" s="563" t="s">
        <v>6492</v>
      </c>
      <c r="E1226" s="564" t="s">
        <v>6493</v>
      </c>
      <c r="F1226" s="355">
        <v>0</v>
      </c>
      <c r="G1226" s="355">
        <v>169.49</v>
      </c>
    </row>
    <row r="1227" spans="1:7" x14ac:dyDescent="0.3">
      <c r="A1227" s="355" t="s">
        <v>3177</v>
      </c>
      <c r="B1227" s="355" t="s">
        <v>6502</v>
      </c>
      <c r="D1227" s="563" t="s">
        <v>6492</v>
      </c>
      <c r="E1227" s="564" t="s">
        <v>6493</v>
      </c>
      <c r="F1227" s="355">
        <v>0</v>
      </c>
      <c r="G1227" s="355">
        <v>169.49</v>
      </c>
    </row>
    <row r="1228" spans="1:7" x14ac:dyDescent="0.3">
      <c r="A1228" s="355" t="s">
        <v>3178</v>
      </c>
      <c r="B1228" s="355" t="s">
        <v>6503</v>
      </c>
      <c r="D1228" s="563" t="s">
        <v>6492</v>
      </c>
      <c r="E1228" s="564" t="s">
        <v>6493</v>
      </c>
      <c r="F1228" s="355">
        <v>0</v>
      </c>
      <c r="G1228" s="355">
        <v>169.49</v>
      </c>
    </row>
    <row r="1229" spans="1:7" x14ac:dyDescent="0.3">
      <c r="A1229" s="355" t="s">
        <v>3179</v>
      </c>
      <c r="B1229" s="355" t="s">
        <v>6504</v>
      </c>
      <c r="D1229" s="563" t="s">
        <v>6492</v>
      </c>
      <c r="E1229" s="564" t="s">
        <v>6493</v>
      </c>
      <c r="F1229" s="355">
        <v>0</v>
      </c>
      <c r="G1229" s="355">
        <v>169.49</v>
      </c>
    </row>
    <row r="1230" spans="1:7" x14ac:dyDescent="0.3">
      <c r="A1230" s="355" t="s">
        <v>3180</v>
      </c>
      <c r="B1230" s="355" t="s">
        <v>6505</v>
      </c>
      <c r="D1230" s="563" t="s">
        <v>6492</v>
      </c>
      <c r="E1230" s="564" t="s">
        <v>6493</v>
      </c>
      <c r="F1230" s="355">
        <v>0</v>
      </c>
      <c r="G1230" s="355">
        <v>169.49</v>
      </c>
    </row>
    <row r="1231" spans="1:7" x14ac:dyDescent="0.3">
      <c r="A1231" s="355" t="s">
        <v>3181</v>
      </c>
      <c r="B1231" s="355" t="s">
        <v>6506</v>
      </c>
      <c r="D1231" s="563" t="s">
        <v>6492</v>
      </c>
      <c r="E1231" s="564" t="s">
        <v>6493</v>
      </c>
      <c r="F1231" s="355">
        <v>0</v>
      </c>
      <c r="G1231" s="355">
        <v>169.49</v>
      </c>
    </row>
    <row r="1232" spans="1:7" x14ac:dyDescent="0.3">
      <c r="A1232" s="355" t="s">
        <v>3182</v>
      </c>
      <c r="B1232" s="355" t="s">
        <v>6507</v>
      </c>
      <c r="D1232" s="563" t="s">
        <v>6492</v>
      </c>
      <c r="E1232" s="564" t="s">
        <v>6493</v>
      </c>
      <c r="F1232" s="355">
        <v>0</v>
      </c>
      <c r="G1232" s="355">
        <v>169.49</v>
      </c>
    </row>
    <row r="1233" spans="1:7" x14ac:dyDescent="0.3">
      <c r="A1233" s="355" t="s">
        <v>3183</v>
      </c>
      <c r="B1233" s="355" t="s">
        <v>6508</v>
      </c>
      <c r="D1233" s="563" t="s">
        <v>6492</v>
      </c>
      <c r="E1233" s="564" t="s">
        <v>6493</v>
      </c>
      <c r="F1233" s="355">
        <v>0</v>
      </c>
      <c r="G1233" s="355">
        <v>169.49</v>
      </c>
    </row>
    <row r="1234" spans="1:7" x14ac:dyDescent="0.3">
      <c r="A1234" s="355" t="s">
        <v>3184</v>
      </c>
      <c r="B1234" s="355" t="s">
        <v>6509</v>
      </c>
      <c r="D1234" s="563" t="s">
        <v>6510</v>
      </c>
      <c r="E1234" s="564" t="s">
        <v>6493</v>
      </c>
      <c r="F1234" s="355">
        <v>0</v>
      </c>
      <c r="G1234" s="355">
        <v>248.39</v>
      </c>
    </row>
    <row r="1235" spans="1:7" x14ac:dyDescent="0.3">
      <c r="A1235" s="355" t="s">
        <v>3185</v>
      </c>
      <c r="B1235" s="355" t="s">
        <v>6511</v>
      </c>
      <c r="D1235" s="563" t="s">
        <v>6510</v>
      </c>
      <c r="E1235" s="564" t="s">
        <v>6493</v>
      </c>
      <c r="F1235" s="355">
        <v>0</v>
      </c>
      <c r="G1235" s="355">
        <v>169.49</v>
      </c>
    </row>
    <row r="1236" spans="1:7" x14ac:dyDescent="0.3">
      <c r="A1236" s="355" t="s">
        <v>3186</v>
      </c>
      <c r="B1236" s="355" t="s">
        <v>6512</v>
      </c>
      <c r="D1236" s="563" t="s">
        <v>6510</v>
      </c>
      <c r="E1236" s="564" t="s">
        <v>6493</v>
      </c>
      <c r="F1236" s="355">
        <v>0</v>
      </c>
      <c r="G1236" s="355">
        <v>169.49</v>
      </c>
    </row>
    <row r="1237" spans="1:7" x14ac:dyDescent="0.3">
      <c r="A1237" s="355" t="s">
        <v>3187</v>
      </c>
      <c r="B1237" s="355" t="s">
        <v>6513</v>
      </c>
      <c r="D1237" s="563" t="s">
        <v>6510</v>
      </c>
      <c r="E1237" s="564" t="s">
        <v>6493</v>
      </c>
      <c r="F1237" s="355">
        <v>0</v>
      </c>
      <c r="G1237" s="355">
        <v>225</v>
      </c>
    </row>
    <row r="1238" spans="1:7" x14ac:dyDescent="0.3">
      <c r="A1238" s="355" t="s">
        <v>3188</v>
      </c>
      <c r="B1238" s="355" t="s">
        <v>6514</v>
      </c>
      <c r="D1238" s="563" t="s">
        <v>6510</v>
      </c>
      <c r="E1238" s="564" t="s">
        <v>6493</v>
      </c>
      <c r="F1238" s="355">
        <v>0</v>
      </c>
      <c r="G1238" s="355">
        <v>217.29</v>
      </c>
    </row>
    <row r="1239" spans="1:7" x14ac:dyDescent="0.3">
      <c r="A1239" s="355" t="s">
        <v>3189</v>
      </c>
      <c r="B1239" s="355" t="s">
        <v>6515</v>
      </c>
      <c r="D1239" s="563" t="s">
        <v>6510</v>
      </c>
      <c r="E1239" s="564" t="s">
        <v>6493</v>
      </c>
      <c r="F1239" s="355">
        <v>0</v>
      </c>
      <c r="G1239" s="355">
        <v>245.76</v>
      </c>
    </row>
    <row r="1240" spans="1:7" x14ac:dyDescent="0.3">
      <c r="A1240" s="355" t="s">
        <v>3190</v>
      </c>
      <c r="B1240" s="355" t="s">
        <v>6516</v>
      </c>
      <c r="D1240" s="563" t="s">
        <v>6510</v>
      </c>
      <c r="E1240" s="564" t="s">
        <v>6493</v>
      </c>
      <c r="F1240" s="355">
        <v>0</v>
      </c>
      <c r="G1240" s="355">
        <v>169.49</v>
      </c>
    </row>
    <row r="1241" spans="1:7" x14ac:dyDescent="0.3">
      <c r="A1241" s="355" t="s">
        <v>3191</v>
      </c>
      <c r="B1241" s="355" t="s">
        <v>6517</v>
      </c>
      <c r="D1241" s="563" t="s">
        <v>6510</v>
      </c>
      <c r="E1241" s="564" t="s">
        <v>6493</v>
      </c>
      <c r="F1241" s="355">
        <v>0</v>
      </c>
      <c r="G1241" s="355">
        <v>204.24</v>
      </c>
    </row>
    <row r="1242" spans="1:7" x14ac:dyDescent="0.3">
      <c r="A1242" s="355" t="s">
        <v>3192</v>
      </c>
      <c r="B1242" s="355" t="s">
        <v>6518</v>
      </c>
      <c r="D1242" s="563" t="s">
        <v>6510</v>
      </c>
      <c r="E1242" s="564" t="s">
        <v>6493</v>
      </c>
      <c r="F1242" s="355">
        <v>0</v>
      </c>
      <c r="G1242" s="355">
        <v>169.49</v>
      </c>
    </row>
    <row r="1243" spans="1:7" x14ac:dyDescent="0.3">
      <c r="A1243" s="355" t="s">
        <v>3193</v>
      </c>
      <c r="B1243" s="355" t="s">
        <v>6519</v>
      </c>
      <c r="D1243" s="563" t="s">
        <v>6510</v>
      </c>
      <c r="E1243" s="564" t="s">
        <v>6493</v>
      </c>
      <c r="F1243" s="355">
        <v>0</v>
      </c>
      <c r="G1243" s="355">
        <v>169.49</v>
      </c>
    </row>
    <row r="1244" spans="1:7" x14ac:dyDescent="0.3">
      <c r="A1244" s="355" t="s">
        <v>3194</v>
      </c>
      <c r="B1244" s="355" t="s">
        <v>6520</v>
      </c>
      <c r="D1244" s="563" t="s">
        <v>6510</v>
      </c>
      <c r="E1244" s="564" t="s">
        <v>6493</v>
      </c>
      <c r="F1244" s="355">
        <v>0</v>
      </c>
      <c r="G1244" s="355">
        <v>169.49</v>
      </c>
    </row>
    <row r="1245" spans="1:7" x14ac:dyDescent="0.3">
      <c r="A1245" s="355" t="s">
        <v>3195</v>
      </c>
      <c r="B1245" s="355" t="s">
        <v>6521</v>
      </c>
      <c r="D1245" s="563" t="s">
        <v>6510</v>
      </c>
      <c r="E1245" s="564" t="s">
        <v>6493</v>
      </c>
      <c r="F1245" s="355">
        <v>0</v>
      </c>
      <c r="G1245" s="355">
        <v>205.17</v>
      </c>
    </row>
    <row r="1246" spans="1:7" x14ac:dyDescent="0.3">
      <c r="A1246" s="355" t="s">
        <v>3196</v>
      </c>
      <c r="B1246" s="355" t="s">
        <v>6522</v>
      </c>
      <c r="D1246" s="563" t="s">
        <v>6510</v>
      </c>
      <c r="E1246" s="564" t="s">
        <v>6493</v>
      </c>
      <c r="F1246" s="355">
        <v>0</v>
      </c>
      <c r="G1246" s="355">
        <v>205.17</v>
      </c>
    </row>
    <row r="1247" spans="1:7" x14ac:dyDescent="0.3">
      <c r="A1247" s="355" t="s">
        <v>3197</v>
      </c>
      <c r="B1247" s="355" t="s">
        <v>6523</v>
      </c>
      <c r="D1247" s="563" t="s">
        <v>6510</v>
      </c>
      <c r="E1247" s="564" t="s">
        <v>6493</v>
      </c>
      <c r="F1247" s="355">
        <v>0</v>
      </c>
      <c r="G1247" s="355">
        <v>169.49</v>
      </c>
    </row>
    <row r="1248" spans="1:7" x14ac:dyDescent="0.3">
      <c r="A1248" s="355" t="s">
        <v>3198</v>
      </c>
      <c r="B1248" s="355" t="s">
        <v>6524</v>
      </c>
      <c r="D1248" s="563" t="s">
        <v>6510</v>
      </c>
      <c r="E1248" s="564" t="s">
        <v>6493</v>
      </c>
      <c r="F1248" s="355">
        <v>0</v>
      </c>
      <c r="G1248" s="355">
        <v>169.49</v>
      </c>
    </row>
    <row r="1249" spans="1:7" x14ac:dyDescent="0.3">
      <c r="A1249" s="355" t="s">
        <v>3199</v>
      </c>
      <c r="B1249" s="355" t="s">
        <v>6525</v>
      </c>
      <c r="D1249" s="563" t="s">
        <v>6510</v>
      </c>
      <c r="E1249" s="564" t="s">
        <v>6493</v>
      </c>
      <c r="F1249" s="355">
        <v>0</v>
      </c>
      <c r="G1249" s="355">
        <v>169.49</v>
      </c>
    </row>
    <row r="1250" spans="1:7" x14ac:dyDescent="0.3">
      <c r="A1250" s="355" t="s">
        <v>3200</v>
      </c>
      <c r="B1250" s="355" t="s">
        <v>6526</v>
      </c>
      <c r="D1250" s="563" t="s">
        <v>6527</v>
      </c>
      <c r="E1250" s="564" t="s">
        <v>6493</v>
      </c>
      <c r="F1250" s="355">
        <v>0</v>
      </c>
      <c r="G1250" s="355">
        <v>169.49</v>
      </c>
    </row>
    <row r="1251" spans="1:7" x14ac:dyDescent="0.3">
      <c r="A1251" s="355" t="s">
        <v>3201</v>
      </c>
      <c r="B1251" s="355" t="s">
        <v>6528</v>
      </c>
      <c r="D1251" s="563" t="s">
        <v>6527</v>
      </c>
      <c r="E1251" s="564" t="s">
        <v>6493</v>
      </c>
      <c r="F1251" s="355">
        <v>0</v>
      </c>
      <c r="G1251" s="355">
        <v>169.49</v>
      </c>
    </row>
    <row r="1252" spans="1:7" x14ac:dyDescent="0.3">
      <c r="A1252" s="355" t="s">
        <v>3202</v>
      </c>
      <c r="B1252" s="355" t="s">
        <v>6529</v>
      </c>
      <c r="D1252" s="563" t="s">
        <v>6527</v>
      </c>
      <c r="E1252" s="564" t="s">
        <v>6493</v>
      </c>
      <c r="F1252" s="355">
        <v>0</v>
      </c>
      <c r="G1252" s="355">
        <v>169.49</v>
      </c>
    </row>
    <row r="1253" spans="1:7" x14ac:dyDescent="0.3">
      <c r="A1253" s="355" t="s">
        <v>3203</v>
      </c>
      <c r="B1253" s="355" t="s">
        <v>6530</v>
      </c>
      <c r="D1253" s="563" t="s">
        <v>6527</v>
      </c>
      <c r="E1253" s="564" t="s">
        <v>6493</v>
      </c>
      <c r="F1253" s="355">
        <v>0</v>
      </c>
      <c r="G1253" s="355">
        <v>169.49</v>
      </c>
    </row>
    <row r="1254" spans="1:7" x14ac:dyDescent="0.3">
      <c r="A1254" s="355" t="s">
        <v>3204</v>
      </c>
      <c r="B1254" s="355" t="s">
        <v>6531</v>
      </c>
      <c r="D1254" s="563" t="s">
        <v>6527</v>
      </c>
      <c r="E1254" s="564" t="s">
        <v>6493</v>
      </c>
      <c r="F1254" s="355">
        <v>0</v>
      </c>
      <c r="G1254" s="355">
        <v>169.49</v>
      </c>
    </row>
    <row r="1255" spans="1:7" x14ac:dyDescent="0.3">
      <c r="A1255" s="355" t="s">
        <v>3205</v>
      </c>
      <c r="B1255" s="355" t="s">
        <v>6532</v>
      </c>
      <c r="D1255" s="563" t="s">
        <v>6527</v>
      </c>
      <c r="E1255" s="564" t="s">
        <v>6493</v>
      </c>
      <c r="F1255" s="355">
        <v>0</v>
      </c>
      <c r="G1255" s="355">
        <v>297.88</v>
      </c>
    </row>
    <row r="1256" spans="1:7" x14ac:dyDescent="0.3">
      <c r="A1256" s="355" t="s">
        <v>3206</v>
      </c>
      <c r="B1256" s="355" t="s">
        <v>6533</v>
      </c>
      <c r="D1256" s="563" t="s">
        <v>6527</v>
      </c>
      <c r="E1256" s="564" t="s">
        <v>6493</v>
      </c>
      <c r="F1256" s="355">
        <v>0</v>
      </c>
      <c r="G1256" s="355">
        <v>169.49</v>
      </c>
    </row>
    <row r="1257" spans="1:7" x14ac:dyDescent="0.3">
      <c r="A1257" s="355" t="s">
        <v>3207</v>
      </c>
      <c r="B1257" s="355" t="s">
        <v>6534</v>
      </c>
      <c r="D1257" s="563" t="s">
        <v>6527</v>
      </c>
      <c r="E1257" s="564" t="s">
        <v>6493</v>
      </c>
      <c r="F1257" s="355">
        <v>0</v>
      </c>
      <c r="G1257" s="355">
        <v>169.49</v>
      </c>
    </row>
    <row r="1258" spans="1:7" x14ac:dyDescent="0.3">
      <c r="A1258" s="355" t="s">
        <v>3208</v>
      </c>
      <c r="B1258" s="355" t="s">
        <v>6535</v>
      </c>
      <c r="D1258" s="563" t="s">
        <v>6527</v>
      </c>
      <c r="E1258" s="564" t="s">
        <v>6493</v>
      </c>
      <c r="F1258" s="355">
        <v>0</v>
      </c>
      <c r="G1258" s="355">
        <v>169.49</v>
      </c>
    </row>
    <row r="1259" spans="1:7" x14ac:dyDescent="0.3">
      <c r="A1259" s="355" t="s">
        <v>3209</v>
      </c>
      <c r="B1259" s="355" t="s">
        <v>6536</v>
      </c>
      <c r="D1259" s="563" t="s">
        <v>6527</v>
      </c>
      <c r="E1259" s="564" t="s">
        <v>6493</v>
      </c>
      <c r="F1259" s="355">
        <v>0</v>
      </c>
      <c r="G1259" s="355">
        <v>169.49</v>
      </c>
    </row>
    <row r="1260" spans="1:7" x14ac:dyDescent="0.3">
      <c r="A1260" s="355" t="s">
        <v>3210</v>
      </c>
      <c r="B1260" s="355" t="s">
        <v>6537</v>
      </c>
      <c r="D1260" s="563" t="s">
        <v>6527</v>
      </c>
      <c r="E1260" s="564" t="s">
        <v>6493</v>
      </c>
      <c r="F1260" s="355">
        <v>0</v>
      </c>
      <c r="G1260" s="355">
        <v>169.49</v>
      </c>
    </row>
    <row r="1261" spans="1:7" x14ac:dyDescent="0.3">
      <c r="A1261" s="355" t="s">
        <v>3211</v>
      </c>
      <c r="B1261" s="355" t="s">
        <v>6538</v>
      </c>
      <c r="D1261" s="563" t="s">
        <v>6527</v>
      </c>
      <c r="E1261" s="564" t="s">
        <v>6493</v>
      </c>
      <c r="F1261" s="355">
        <v>0</v>
      </c>
      <c r="G1261" s="355">
        <v>169.49</v>
      </c>
    </row>
    <row r="1262" spans="1:7" x14ac:dyDescent="0.3">
      <c r="A1262" s="355" t="s">
        <v>3212</v>
      </c>
      <c r="B1262" s="355" t="s">
        <v>6539</v>
      </c>
      <c r="D1262" s="563" t="s">
        <v>6527</v>
      </c>
      <c r="E1262" s="564" t="s">
        <v>6493</v>
      </c>
      <c r="F1262" s="355">
        <v>0</v>
      </c>
      <c r="G1262" s="355">
        <v>169.49</v>
      </c>
    </row>
    <row r="1263" spans="1:7" x14ac:dyDescent="0.3">
      <c r="A1263" s="355" t="s">
        <v>3213</v>
      </c>
      <c r="B1263" s="355" t="s">
        <v>6540</v>
      </c>
      <c r="D1263" s="563" t="s">
        <v>6527</v>
      </c>
      <c r="E1263" s="564" t="s">
        <v>6493</v>
      </c>
      <c r="F1263" s="355">
        <v>0</v>
      </c>
      <c r="G1263" s="355">
        <v>169.49</v>
      </c>
    </row>
    <row r="1264" spans="1:7" x14ac:dyDescent="0.3">
      <c r="A1264" s="355" t="s">
        <v>3214</v>
      </c>
      <c r="B1264" s="355" t="s">
        <v>6541</v>
      </c>
      <c r="D1264" s="563" t="s">
        <v>6527</v>
      </c>
      <c r="E1264" s="564" t="s">
        <v>6493</v>
      </c>
      <c r="F1264" s="355">
        <v>0</v>
      </c>
      <c r="G1264" s="355">
        <v>169.49</v>
      </c>
    </row>
    <row r="1265" spans="1:7" x14ac:dyDescent="0.3">
      <c r="A1265" s="355" t="s">
        <v>3215</v>
      </c>
      <c r="B1265" s="355" t="s">
        <v>6542</v>
      </c>
      <c r="D1265" s="563" t="s">
        <v>6527</v>
      </c>
      <c r="E1265" s="564" t="s">
        <v>6493</v>
      </c>
      <c r="F1265" s="355">
        <v>0</v>
      </c>
      <c r="G1265" s="355">
        <v>169.49</v>
      </c>
    </row>
    <row r="1266" spans="1:7" x14ac:dyDescent="0.3">
      <c r="A1266" s="355" t="s">
        <v>3216</v>
      </c>
      <c r="B1266" s="355" t="s">
        <v>6543</v>
      </c>
      <c r="D1266" s="563" t="s">
        <v>6527</v>
      </c>
      <c r="E1266" s="564" t="s">
        <v>6493</v>
      </c>
      <c r="F1266" s="355">
        <v>0</v>
      </c>
      <c r="G1266" s="355">
        <v>169.49</v>
      </c>
    </row>
    <row r="1267" spans="1:7" x14ac:dyDescent="0.3">
      <c r="A1267" s="355" t="s">
        <v>3217</v>
      </c>
      <c r="B1267" s="355" t="s">
        <v>6544</v>
      </c>
      <c r="D1267" s="563" t="s">
        <v>6527</v>
      </c>
      <c r="E1267" s="564" t="s">
        <v>6493</v>
      </c>
      <c r="F1267" s="355">
        <v>0</v>
      </c>
      <c r="G1267" s="355">
        <v>169.49</v>
      </c>
    </row>
    <row r="1268" spans="1:7" x14ac:dyDescent="0.3">
      <c r="A1268" s="355" t="s">
        <v>3218</v>
      </c>
      <c r="B1268" s="355" t="s">
        <v>6545</v>
      </c>
      <c r="D1268" s="563" t="s">
        <v>6546</v>
      </c>
      <c r="E1268" s="564" t="s">
        <v>6493</v>
      </c>
      <c r="F1268" s="355">
        <v>0</v>
      </c>
      <c r="G1268" s="355">
        <v>169.49</v>
      </c>
    </row>
    <row r="1269" spans="1:7" x14ac:dyDescent="0.3">
      <c r="A1269" s="355" t="s">
        <v>3219</v>
      </c>
      <c r="B1269" s="355" t="s">
        <v>6547</v>
      </c>
      <c r="D1269" s="563" t="s">
        <v>6546</v>
      </c>
      <c r="E1269" s="564" t="s">
        <v>6493</v>
      </c>
      <c r="F1269" s="355">
        <v>0</v>
      </c>
      <c r="G1269" s="355">
        <v>169.49</v>
      </c>
    </row>
    <row r="1270" spans="1:7" x14ac:dyDescent="0.3">
      <c r="A1270" s="355" t="s">
        <v>3220</v>
      </c>
      <c r="B1270" s="355" t="s">
        <v>6548</v>
      </c>
      <c r="D1270" s="563" t="s">
        <v>6546</v>
      </c>
      <c r="E1270" s="564" t="s">
        <v>6493</v>
      </c>
      <c r="F1270" s="355">
        <v>0</v>
      </c>
      <c r="G1270" s="355">
        <v>169.49</v>
      </c>
    </row>
    <row r="1271" spans="1:7" x14ac:dyDescent="0.3">
      <c r="A1271" s="355" t="s">
        <v>3221</v>
      </c>
      <c r="B1271" s="355" t="s">
        <v>6549</v>
      </c>
      <c r="D1271" s="563" t="s">
        <v>6546</v>
      </c>
      <c r="E1271" s="564" t="s">
        <v>6493</v>
      </c>
      <c r="F1271" s="355">
        <v>0</v>
      </c>
      <c r="G1271" s="355">
        <v>169.49</v>
      </c>
    </row>
    <row r="1272" spans="1:7" x14ac:dyDescent="0.3">
      <c r="A1272" s="355" t="s">
        <v>3222</v>
      </c>
      <c r="B1272" s="355" t="s">
        <v>6550</v>
      </c>
      <c r="D1272" s="563" t="s">
        <v>6546</v>
      </c>
      <c r="E1272" s="564" t="s">
        <v>6493</v>
      </c>
      <c r="F1272" s="355">
        <v>0</v>
      </c>
      <c r="G1272" s="355">
        <v>169.49</v>
      </c>
    </row>
    <row r="1273" spans="1:7" x14ac:dyDescent="0.3">
      <c r="A1273" s="355" t="s">
        <v>3223</v>
      </c>
      <c r="B1273" s="355" t="s">
        <v>6551</v>
      </c>
      <c r="D1273" s="563" t="s">
        <v>6546</v>
      </c>
      <c r="E1273" s="564" t="s">
        <v>6493</v>
      </c>
      <c r="F1273" s="355">
        <v>0</v>
      </c>
      <c r="G1273" s="355">
        <v>169.49</v>
      </c>
    </row>
    <row r="1274" spans="1:7" x14ac:dyDescent="0.3">
      <c r="A1274" s="355" t="s">
        <v>3224</v>
      </c>
      <c r="B1274" s="355" t="s">
        <v>6552</v>
      </c>
      <c r="D1274" s="563" t="s">
        <v>6546</v>
      </c>
      <c r="E1274" s="564" t="s">
        <v>6493</v>
      </c>
      <c r="F1274" s="355">
        <v>0</v>
      </c>
      <c r="G1274" s="355">
        <v>169.49</v>
      </c>
    </row>
    <row r="1275" spans="1:7" x14ac:dyDescent="0.3">
      <c r="A1275" s="355" t="s">
        <v>3225</v>
      </c>
      <c r="B1275" s="355" t="s">
        <v>6553</v>
      </c>
      <c r="D1275" s="563" t="s">
        <v>6546</v>
      </c>
      <c r="E1275" s="564" t="s">
        <v>6493</v>
      </c>
      <c r="F1275" s="355">
        <v>0</v>
      </c>
      <c r="G1275" s="355">
        <v>169.49</v>
      </c>
    </row>
    <row r="1276" spans="1:7" x14ac:dyDescent="0.3">
      <c r="A1276" s="355" t="s">
        <v>3226</v>
      </c>
      <c r="B1276" s="355" t="s">
        <v>6554</v>
      </c>
      <c r="D1276" s="563" t="s">
        <v>6546</v>
      </c>
      <c r="E1276" s="564" t="s">
        <v>6493</v>
      </c>
      <c r="F1276" s="355">
        <v>0</v>
      </c>
      <c r="G1276" s="355">
        <v>169.49</v>
      </c>
    </row>
    <row r="1277" spans="1:7" x14ac:dyDescent="0.3">
      <c r="A1277" s="355" t="s">
        <v>3227</v>
      </c>
      <c r="B1277" s="355" t="s">
        <v>6555</v>
      </c>
      <c r="D1277" s="563" t="s">
        <v>6546</v>
      </c>
      <c r="E1277" s="564" t="s">
        <v>6493</v>
      </c>
      <c r="F1277" s="355">
        <v>0</v>
      </c>
      <c r="G1277" s="355">
        <v>169.49</v>
      </c>
    </row>
    <row r="1278" spans="1:7" x14ac:dyDescent="0.3">
      <c r="A1278" s="355" t="s">
        <v>3228</v>
      </c>
      <c r="B1278" s="355" t="s">
        <v>6539</v>
      </c>
      <c r="D1278" s="563" t="s">
        <v>6546</v>
      </c>
      <c r="E1278" s="564" t="s">
        <v>6493</v>
      </c>
      <c r="F1278" s="355">
        <v>0</v>
      </c>
      <c r="G1278" s="355">
        <v>169.49</v>
      </c>
    </row>
    <row r="1279" spans="1:7" x14ac:dyDescent="0.3">
      <c r="A1279" s="355" t="s">
        <v>3229</v>
      </c>
      <c r="B1279" s="355" t="s">
        <v>6556</v>
      </c>
      <c r="D1279" s="563" t="s">
        <v>6546</v>
      </c>
      <c r="E1279" s="564" t="s">
        <v>6493</v>
      </c>
      <c r="F1279" s="355">
        <v>0</v>
      </c>
      <c r="G1279" s="355">
        <v>169.49</v>
      </c>
    </row>
    <row r="1280" spans="1:7" x14ac:dyDescent="0.3">
      <c r="A1280" s="355" t="s">
        <v>3230</v>
      </c>
      <c r="B1280" s="355" t="s">
        <v>6557</v>
      </c>
      <c r="D1280" s="563" t="s">
        <v>6546</v>
      </c>
      <c r="E1280" s="564" t="s">
        <v>6493</v>
      </c>
      <c r="F1280" s="355">
        <v>0</v>
      </c>
      <c r="G1280" s="355">
        <v>169.49</v>
      </c>
    </row>
    <row r="1281" spans="1:7" x14ac:dyDescent="0.3">
      <c r="A1281" s="355" t="s">
        <v>3231</v>
      </c>
      <c r="B1281" s="355" t="s">
        <v>6558</v>
      </c>
      <c r="D1281" s="563" t="s">
        <v>6546</v>
      </c>
      <c r="E1281" s="564" t="s">
        <v>6493</v>
      </c>
      <c r="F1281" s="355">
        <v>0</v>
      </c>
      <c r="G1281" s="355">
        <v>169.49</v>
      </c>
    </row>
    <row r="1282" spans="1:7" x14ac:dyDescent="0.3">
      <c r="A1282" s="355" t="s">
        <v>3232</v>
      </c>
      <c r="B1282" s="355" t="s">
        <v>6559</v>
      </c>
      <c r="D1282" s="563" t="s">
        <v>6546</v>
      </c>
      <c r="E1282" s="564" t="s">
        <v>6493</v>
      </c>
      <c r="F1282" s="355">
        <v>0</v>
      </c>
      <c r="G1282" s="355">
        <v>169.49</v>
      </c>
    </row>
    <row r="1283" spans="1:7" x14ac:dyDescent="0.3">
      <c r="A1283" s="355" t="s">
        <v>3233</v>
      </c>
      <c r="B1283" s="355" t="s">
        <v>6560</v>
      </c>
      <c r="D1283" s="563" t="s">
        <v>6546</v>
      </c>
      <c r="E1283" s="564" t="s">
        <v>6493</v>
      </c>
      <c r="F1283" s="355">
        <v>0</v>
      </c>
      <c r="G1283" s="355">
        <v>169.49</v>
      </c>
    </row>
    <row r="1284" spans="1:7" x14ac:dyDescent="0.3">
      <c r="A1284" s="355" t="s">
        <v>3234</v>
      </c>
      <c r="B1284" s="355" t="s">
        <v>6561</v>
      </c>
      <c r="D1284" s="563" t="s">
        <v>6370</v>
      </c>
      <c r="E1284" s="564" t="s">
        <v>6562</v>
      </c>
      <c r="F1284" s="355">
        <v>0</v>
      </c>
      <c r="G1284" s="355">
        <v>169.49</v>
      </c>
    </row>
    <row r="1285" spans="1:7" x14ac:dyDescent="0.3">
      <c r="A1285" s="355" t="s">
        <v>3235</v>
      </c>
      <c r="B1285" s="355" t="s">
        <v>6563</v>
      </c>
      <c r="D1285" s="563" t="s">
        <v>6370</v>
      </c>
      <c r="E1285" s="564" t="s">
        <v>6562</v>
      </c>
      <c r="F1285" s="355">
        <v>0</v>
      </c>
      <c r="G1285" s="355">
        <v>169.49</v>
      </c>
    </row>
    <row r="1286" spans="1:7" x14ac:dyDescent="0.3">
      <c r="A1286" s="355" t="s">
        <v>3236</v>
      </c>
      <c r="B1286" s="355" t="s">
        <v>6564</v>
      </c>
      <c r="D1286" s="563" t="s">
        <v>6370</v>
      </c>
      <c r="E1286" s="564" t="s">
        <v>6562</v>
      </c>
      <c r="F1286" s="355">
        <v>0</v>
      </c>
      <c r="G1286" s="355">
        <v>169.49</v>
      </c>
    </row>
    <row r="1287" spans="1:7" x14ac:dyDescent="0.3">
      <c r="A1287" s="355" t="s">
        <v>3237</v>
      </c>
      <c r="B1287" s="355" t="s">
        <v>6565</v>
      </c>
      <c r="D1287" s="563" t="s">
        <v>6370</v>
      </c>
      <c r="E1287" s="564" t="s">
        <v>6562</v>
      </c>
      <c r="F1287" s="355">
        <v>0</v>
      </c>
      <c r="G1287" s="355">
        <v>169.49</v>
      </c>
    </row>
    <row r="1288" spans="1:7" x14ac:dyDescent="0.3">
      <c r="A1288" s="355" t="s">
        <v>3238</v>
      </c>
      <c r="B1288" s="355" t="s">
        <v>6566</v>
      </c>
      <c r="D1288" s="563" t="s">
        <v>6370</v>
      </c>
      <c r="E1288" s="564" t="s">
        <v>6562</v>
      </c>
      <c r="F1288" s="355">
        <v>0</v>
      </c>
      <c r="G1288" s="355">
        <v>169.49</v>
      </c>
    </row>
    <row r="1289" spans="1:7" x14ac:dyDescent="0.3">
      <c r="A1289" s="355" t="s">
        <v>3239</v>
      </c>
      <c r="B1289" s="355" t="s">
        <v>6567</v>
      </c>
      <c r="D1289" s="563" t="s">
        <v>6370</v>
      </c>
      <c r="E1289" s="564" t="s">
        <v>6562</v>
      </c>
      <c r="F1289" s="355">
        <v>0</v>
      </c>
      <c r="G1289" s="355">
        <v>169.49</v>
      </c>
    </row>
    <row r="1290" spans="1:7" x14ac:dyDescent="0.3">
      <c r="A1290" s="355" t="s">
        <v>3240</v>
      </c>
      <c r="B1290" s="355" t="s">
        <v>6568</v>
      </c>
      <c r="D1290" s="563" t="s">
        <v>6370</v>
      </c>
      <c r="E1290" s="564" t="s">
        <v>6562</v>
      </c>
      <c r="F1290" s="355">
        <v>0</v>
      </c>
      <c r="G1290" s="355">
        <v>169.49</v>
      </c>
    </row>
    <row r="1291" spans="1:7" x14ac:dyDescent="0.3">
      <c r="A1291" s="355" t="s">
        <v>3241</v>
      </c>
      <c r="B1291" s="355" t="s">
        <v>6569</v>
      </c>
      <c r="D1291" s="563" t="s">
        <v>6370</v>
      </c>
      <c r="E1291" s="564" t="s">
        <v>6562</v>
      </c>
      <c r="F1291" s="355">
        <v>0</v>
      </c>
      <c r="G1291" s="355">
        <v>169.49</v>
      </c>
    </row>
    <row r="1292" spans="1:7" x14ac:dyDescent="0.3">
      <c r="A1292" s="355" t="s">
        <v>3242</v>
      </c>
      <c r="B1292" s="355" t="s">
        <v>6570</v>
      </c>
      <c r="D1292" s="563" t="s">
        <v>6370</v>
      </c>
      <c r="E1292" s="564" t="s">
        <v>6562</v>
      </c>
      <c r="F1292" s="355">
        <v>0</v>
      </c>
      <c r="G1292" s="355">
        <v>169.49</v>
      </c>
    </row>
    <row r="1293" spans="1:7" x14ac:dyDescent="0.3">
      <c r="A1293" s="355" t="s">
        <v>3243</v>
      </c>
      <c r="B1293" s="355" t="s">
        <v>6571</v>
      </c>
      <c r="D1293" s="563" t="s">
        <v>6370</v>
      </c>
      <c r="E1293" s="564" t="s">
        <v>6562</v>
      </c>
      <c r="F1293" s="355">
        <v>0</v>
      </c>
      <c r="G1293" s="355">
        <v>169.49</v>
      </c>
    </row>
    <row r="1294" spans="1:7" x14ac:dyDescent="0.3">
      <c r="A1294" s="355" t="s">
        <v>3244</v>
      </c>
      <c r="B1294" s="355" t="s">
        <v>6572</v>
      </c>
      <c r="D1294" s="563" t="s">
        <v>6370</v>
      </c>
      <c r="E1294" s="564" t="s">
        <v>6562</v>
      </c>
      <c r="F1294" s="355">
        <v>0</v>
      </c>
      <c r="G1294" s="355">
        <v>169.49</v>
      </c>
    </row>
    <row r="1295" spans="1:7" x14ac:dyDescent="0.3">
      <c r="A1295" s="355" t="s">
        <v>3245</v>
      </c>
      <c r="B1295" s="355" t="s">
        <v>6573</v>
      </c>
      <c r="D1295" s="563" t="s">
        <v>6370</v>
      </c>
      <c r="E1295" s="564" t="s">
        <v>6562</v>
      </c>
      <c r="F1295" s="355">
        <v>0</v>
      </c>
      <c r="G1295" s="355">
        <v>169.49</v>
      </c>
    </row>
    <row r="1296" spans="1:7" x14ac:dyDescent="0.3">
      <c r="A1296" s="355" t="s">
        <v>3246</v>
      </c>
      <c r="B1296" s="355" t="s">
        <v>6574</v>
      </c>
      <c r="D1296" s="563" t="s">
        <v>6370</v>
      </c>
      <c r="E1296" s="564" t="s">
        <v>6562</v>
      </c>
      <c r="F1296" s="355">
        <v>0</v>
      </c>
      <c r="G1296" s="355">
        <v>169.49</v>
      </c>
    </row>
    <row r="1297" spans="1:7" x14ac:dyDescent="0.3">
      <c r="A1297" s="355" t="s">
        <v>3247</v>
      </c>
      <c r="B1297" s="355" t="s">
        <v>6575</v>
      </c>
      <c r="D1297" s="563" t="s">
        <v>6370</v>
      </c>
      <c r="E1297" s="564" t="s">
        <v>6562</v>
      </c>
      <c r="F1297" s="355">
        <v>0</v>
      </c>
      <c r="G1297" s="355">
        <v>169.49</v>
      </c>
    </row>
    <row r="1298" spans="1:7" x14ac:dyDescent="0.3">
      <c r="A1298" s="355" t="s">
        <v>3248</v>
      </c>
      <c r="B1298" s="355" t="s">
        <v>6576</v>
      </c>
      <c r="D1298" s="563" t="s">
        <v>6370</v>
      </c>
      <c r="E1298" s="564" t="s">
        <v>6562</v>
      </c>
      <c r="F1298" s="355">
        <v>0</v>
      </c>
      <c r="G1298" s="355">
        <v>169.49</v>
      </c>
    </row>
    <row r="1299" spans="1:7" x14ac:dyDescent="0.3">
      <c r="A1299" s="355" t="s">
        <v>3249</v>
      </c>
      <c r="B1299" s="355" t="s">
        <v>6577</v>
      </c>
      <c r="D1299" s="563" t="s">
        <v>6388</v>
      </c>
      <c r="E1299" s="564" t="s">
        <v>6562</v>
      </c>
      <c r="F1299" s="355">
        <v>0</v>
      </c>
      <c r="G1299" s="355">
        <v>169.49</v>
      </c>
    </row>
    <row r="1300" spans="1:7" x14ac:dyDescent="0.3">
      <c r="A1300" s="355" t="s">
        <v>3250</v>
      </c>
      <c r="B1300" s="355" t="s">
        <v>6578</v>
      </c>
      <c r="D1300" s="563" t="s">
        <v>6388</v>
      </c>
      <c r="E1300" s="564" t="s">
        <v>6562</v>
      </c>
      <c r="F1300" s="355">
        <v>0</v>
      </c>
      <c r="G1300" s="355">
        <v>169.49</v>
      </c>
    </row>
    <row r="1301" spans="1:7" x14ac:dyDescent="0.3">
      <c r="A1301" s="355" t="s">
        <v>3251</v>
      </c>
      <c r="B1301" s="355" t="s">
        <v>6579</v>
      </c>
      <c r="D1301" s="563" t="s">
        <v>6388</v>
      </c>
      <c r="E1301" s="564" t="s">
        <v>6562</v>
      </c>
      <c r="F1301" s="355">
        <v>0</v>
      </c>
      <c r="G1301" s="355">
        <v>169.49</v>
      </c>
    </row>
    <row r="1302" spans="1:7" x14ac:dyDescent="0.3">
      <c r="A1302" s="355" t="s">
        <v>3252</v>
      </c>
      <c r="B1302" s="355" t="s">
        <v>6580</v>
      </c>
      <c r="D1302" s="563" t="s">
        <v>6388</v>
      </c>
      <c r="E1302" s="564" t="s">
        <v>6562</v>
      </c>
      <c r="F1302" s="355">
        <v>0</v>
      </c>
      <c r="G1302" s="355">
        <v>169.49</v>
      </c>
    </row>
    <row r="1303" spans="1:7" x14ac:dyDescent="0.3">
      <c r="A1303" s="355" t="s">
        <v>3253</v>
      </c>
      <c r="B1303" s="355" t="s">
        <v>6581</v>
      </c>
      <c r="D1303" s="563" t="s">
        <v>6388</v>
      </c>
      <c r="E1303" s="564" t="s">
        <v>6562</v>
      </c>
      <c r="F1303" s="355">
        <v>0</v>
      </c>
      <c r="G1303" s="355">
        <v>169.49</v>
      </c>
    </row>
    <row r="1304" spans="1:7" x14ac:dyDescent="0.3">
      <c r="A1304" s="355" t="s">
        <v>3254</v>
      </c>
      <c r="B1304" s="355" t="s">
        <v>6582</v>
      </c>
      <c r="D1304" s="563" t="s">
        <v>6388</v>
      </c>
      <c r="E1304" s="564" t="s">
        <v>6562</v>
      </c>
      <c r="F1304" s="355">
        <v>0</v>
      </c>
      <c r="G1304" s="355">
        <v>169.49</v>
      </c>
    </row>
    <row r="1305" spans="1:7" x14ac:dyDescent="0.3">
      <c r="A1305" s="355" t="s">
        <v>3255</v>
      </c>
      <c r="B1305" s="355" t="s">
        <v>6583</v>
      </c>
      <c r="D1305" s="563" t="s">
        <v>6388</v>
      </c>
      <c r="E1305" s="564" t="s">
        <v>6562</v>
      </c>
      <c r="F1305" s="355">
        <v>0</v>
      </c>
      <c r="G1305" s="355">
        <v>169.49</v>
      </c>
    </row>
    <row r="1306" spans="1:7" x14ac:dyDescent="0.3">
      <c r="A1306" s="355" t="s">
        <v>3256</v>
      </c>
      <c r="B1306" s="355" t="s">
        <v>6584</v>
      </c>
      <c r="D1306" s="563" t="s">
        <v>6388</v>
      </c>
      <c r="E1306" s="564" t="s">
        <v>6562</v>
      </c>
      <c r="F1306" s="355">
        <v>0</v>
      </c>
      <c r="G1306" s="355">
        <v>169.49</v>
      </c>
    </row>
    <row r="1307" spans="1:7" x14ac:dyDescent="0.3">
      <c r="A1307" s="355" t="s">
        <v>3257</v>
      </c>
      <c r="B1307" s="355" t="s">
        <v>6585</v>
      </c>
      <c r="D1307" s="563" t="s">
        <v>6388</v>
      </c>
      <c r="E1307" s="564" t="s">
        <v>6562</v>
      </c>
      <c r="F1307" s="355">
        <v>0</v>
      </c>
      <c r="G1307" s="355">
        <v>169.49</v>
      </c>
    </row>
    <row r="1308" spans="1:7" x14ac:dyDescent="0.3">
      <c r="A1308" s="355" t="s">
        <v>3258</v>
      </c>
      <c r="B1308" s="355" t="s">
        <v>6586</v>
      </c>
      <c r="D1308" s="563" t="s">
        <v>6388</v>
      </c>
      <c r="E1308" s="564" t="s">
        <v>6562</v>
      </c>
      <c r="F1308" s="355">
        <v>0</v>
      </c>
      <c r="G1308" s="355">
        <v>169.49</v>
      </c>
    </row>
    <row r="1309" spans="1:7" x14ac:dyDescent="0.3">
      <c r="A1309" s="355" t="s">
        <v>3259</v>
      </c>
      <c r="B1309" s="355" t="s">
        <v>6587</v>
      </c>
      <c r="D1309" s="563" t="s">
        <v>6388</v>
      </c>
      <c r="E1309" s="564" t="s">
        <v>6562</v>
      </c>
      <c r="F1309" s="355">
        <v>0</v>
      </c>
      <c r="G1309" s="355">
        <v>169.49</v>
      </c>
    </row>
    <row r="1310" spans="1:7" x14ac:dyDescent="0.3">
      <c r="A1310" s="355" t="s">
        <v>3260</v>
      </c>
      <c r="B1310" s="355" t="s">
        <v>6588</v>
      </c>
      <c r="D1310" s="563" t="s">
        <v>6388</v>
      </c>
      <c r="E1310" s="564" t="s">
        <v>6562</v>
      </c>
      <c r="F1310" s="355">
        <v>0</v>
      </c>
      <c r="G1310" s="355">
        <v>169.49</v>
      </c>
    </row>
    <row r="1311" spans="1:7" x14ac:dyDescent="0.3">
      <c r="A1311" s="355" t="s">
        <v>3261</v>
      </c>
      <c r="B1311" s="355" t="s">
        <v>6589</v>
      </c>
      <c r="D1311" s="563" t="s">
        <v>6388</v>
      </c>
      <c r="E1311" s="564" t="s">
        <v>6562</v>
      </c>
      <c r="F1311" s="355">
        <v>0</v>
      </c>
      <c r="G1311" s="355">
        <v>169.49</v>
      </c>
    </row>
    <row r="1312" spans="1:7" x14ac:dyDescent="0.3">
      <c r="A1312" s="355" t="s">
        <v>3262</v>
      </c>
      <c r="B1312" s="355" t="s">
        <v>6590</v>
      </c>
      <c r="D1312" s="563" t="s">
        <v>6388</v>
      </c>
      <c r="E1312" s="564" t="s">
        <v>6562</v>
      </c>
      <c r="F1312" s="355">
        <v>0</v>
      </c>
      <c r="G1312" s="355">
        <v>169.49</v>
      </c>
    </row>
    <row r="1313" spans="1:7" x14ac:dyDescent="0.3">
      <c r="A1313" s="355" t="s">
        <v>3263</v>
      </c>
      <c r="B1313" s="355" t="s">
        <v>6591</v>
      </c>
      <c r="D1313" s="563" t="s">
        <v>6388</v>
      </c>
      <c r="E1313" s="564" t="s">
        <v>6562</v>
      </c>
      <c r="F1313" s="355">
        <v>0</v>
      </c>
      <c r="G1313" s="355">
        <v>169.49</v>
      </c>
    </row>
    <row r="1314" spans="1:7" x14ac:dyDescent="0.3">
      <c r="A1314" s="355" t="s">
        <v>3264</v>
      </c>
      <c r="B1314" s="355" t="s">
        <v>6592</v>
      </c>
      <c r="D1314" s="563" t="s">
        <v>6388</v>
      </c>
      <c r="E1314" s="564" t="s">
        <v>6562</v>
      </c>
      <c r="F1314" s="355">
        <v>0</v>
      </c>
      <c r="G1314" s="355">
        <v>169.49</v>
      </c>
    </row>
    <row r="1315" spans="1:7" x14ac:dyDescent="0.3">
      <c r="A1315" s="355" t="s">
        <v>3265</v>
      </c>
      <c r="B1315" s="355" t="s">
        <v>6593</v>
      </c>
      <c r="D1315" s="563" t="s">
        <v>6404</v>
      </c>
      <c r="E1315" s="564" t="s">
        <v>6562</v>
      </c>
      <c r="F1315" s="355">
        <v>0</v>
      </c>
      <c r="G1315" s="355">
        <v>169.49</v>
      </c>
    </row>
    <row r="1316" spans="1:7" x14ac:dyDescent="0.3">
      <c r="A1316" s="355" t="s">
        <v>3266</v>
      </c>
      <c r="B1316" s="355" t="s">
        <v>6594</v>
      </c>
      <c r="D1316" s="563" t="s">
        <v>6404</v>
      </c>
      <c r="E1316" s="564" t="s">
        <v>6562</v>
      </c>
      <c r="F1316" s="355">
        <v>0</v>
      </c>
      <c r="G1316" s="355">
        <v>169.49</v>
      </c>
    </row>
    <row r="1317" spans="1:7" x14ac:dyDescent="0.3">
      <c r="A1317" s="355" t="s">
        <v>3267</v>
      </c>
      <c r="B1317" s="355" t="s">
        <v>6595</v>
      </c>
      <c r="D1317" s="563" t="s">
        <v>6404</v>
      </c>
      <c r="E1317" s="564" t="s">
        <v>6562</v>
      </c>
      <c r="F1317" s="355">
        <v>0</v>
      </c>
      <c r="G1317" s="355">
        <v>169.49</v>
      </c>
    </row>
    <row r="1318" spans="1:7" x14ac:dyDescent="0.3">
      <c r="A1318" s="355" t="s">
        <v>3268</v>
      </c>
      <c r="B1318" s="355" t="s">
        <v>6596</v>
      </c>
      <c r="D1318" s="563" t="s">
        <v>6404</v>
      </c>
      <c r="E1318" s="564" t="s">
        <v>6562</v>
      </c>
      <c r="F1318" s="355">
        <v>0</v>
      </c>
      <c r="G1318" s="355">
        <v>169.49</v>
      </c>
    </row>
    <row r="1319" spans="1:7" x14ac:dyDescent="0.3">
      <c r="A1319" s="355" t="s">
        <v>3269</v>
      </c>
      <c r="B1319" s="355" t="s">
        <v>6597</v>
      </c>
      <c r="D1319" s="563" t="s">
        <v>6404</v>
      </c>
      <c r="E1319" s="564" t="s">
        <v>6562</v>
      </c>
      <c r="F1319" s="355">
        <v>0</v>
      </c>
      <c r="G1319" s="355">
        <v>169.49</v>
      </c>
    </row>
    <row r="1320" spans="1:7" x14ac:dyDescent="0.3">
      <c r="A1320" s="355" t="s">
        <v>3270</v>
      </c>
      <c r="B1320" s="355" t="s">
        <v>6598</v>
      </c>
      <c r="D1320" s="563" t="s">
        <v>6404</v>
      </c>
      <c r="E1320" s="564" t="s">
        <v>6562</v>
      </c>
      <c r="F1320" s="355">
        <v>0</v>
      </c>
      <c r="G1320" s="355">
        <v>169.49</v>
      </c>
    </row>
    <row r="1321" spans="1:7" x14ac:dyDescent="0.3">
      <c r="A1321" s="355" t="s">
        <v>3271</v>
      </c>
      <c r="B1321" s="355" t="s">
        <v>6599</v>
      </c>
      <c r="D1321" s="563" t="s">
        <v>6404</v>
      </c>
      <c r="E1321" s="564" t="s">
        <v>6562</v>
      </c>
      <c r="F1321" s="355">
        <v>0</v>
      </c>
      <c r="G1321" s="355">
        <v>169.49</v>
      </c>
    </row>
    <row r="1322" spans="1:7" x14ac:dyDescent="0.3">
      <c r="A1322" s="355" t="s">
        <v>3272</v>
      </c>
      <c r="B1322" s="355" t="s">
        <v>6600</v>
      </c>
      <c r="D1322" s="563" t="s">
        <v>6404</v>
      </c>
      <c r="E1322" s="564" t="s">
        <v>6562</v>
      </c>
      <c r="F1322" s="355">
        <v>0</v>
      </c>
      <c r="G1322" s="355">
        <v>169.49</v>
      </c>
    </row>
    <row r="1323" spans="1:7" x14ac:dyDescent="0.3">
      <c r="A1323" s="355" t="s">
        <v>3273</v>
      </c>
      <c r="B1323" s="355" t="s">
        <v>6601</v>
      </c>
      <c r="D1323" s="563" t="s">
        <v>6404</v>
      </c>
      <c r="E1323" s="564" t="s">
        <v>6562</v>
      </c>
      <c r="F1323" s="355">
        <v>0</v>
      </c>
      <c r="G1323" s="355">
        <v>169.49</v>
      </c>
    </row>
    <row r="1324" spans="1:7" x14ac:dyDescent="0.3">
      <c r="A1324" s="355" t="s">
        <v>3274</v>
      </c>
      <c r="B1324" s="355" t="s">
        <v>6602</v>
      </c>
      <c r="D1324" s="563" t="s">
        <v>6404</v>
      </c>
      <c r="E1324" s="564" t="s">
        <v>6562</v>
      </c>
      <c r="F1324" s="355">
        <v>0</v>
      </c>
      <c r="G1324" s="355">
        <v>169.49</v>
      </c>
    </row>
    <row r="1325" spans="1:7" x14ac:dyDescent="0.3">
      <c r="A1325" s="355" t="s">
        <v>3275</v>
      </c>
      <c r="B1325" s="355" t="s">
        <v>6603</v>
      </c>
      <c r="D1325" s="563" t="s">
        <v>6404</v>
      </c>
      <c r="E1325" s="564" t="s">
        <v>6562</v>
      </c>
      <c r="F1325" s="355">
        <v>0</v>
      </c>
      <c r="G1325" s="355">
        <v>169.49</v>
      </c>
    </row>
    <row r="1326" spans="1:7" x14ac:dyDescent="0.3">
      <c r="A1326" s="355" t="s">
        <v>3276</v>
      </c>
      <c r="B1326" s="355" t="s">
        <v>6604</v>
      </c>
      <c r="D1326" s="563" t="s">
        <v>6404</v>
      </c>
      <c r="E1326" s="564" t="s">
        <v>6562</v>
      </c>
      <c r="F1326" s="355">
        <v>0</v>
      </c>
      <c r="G1326" s="355">
        <v>169.49</v>
      </c>
    </row>
    <row r="1327" spans="1:7" x14ac:dyDescent="0.3">
      <c r="A1327" s="355" t="s">
        <v>3277</v>
      </c>
      <c r="B1327" s="355" t="s">
        <v>6605</v>
      </c>
      <c r="D1327" s="563" t="s">
        <v>6404</v>
      </c>
      <c r="E1327" s="564" t="s">
        <v>6562</v>
      </c>
      <c r="F1327" s="355">
        <v>0</v>
      </c>
      <c r="G1327" s="355">
        <v>169.49</v>
      </c>
    </row>
    <row r="1328" spans="1:7" x14ac:dyDescent="0.3">
      <c r="A1328" s="355" t="s">
        <v>3278</v>
      </c>
      <c r="B1328" s="355" t="s">
        <v>6606</v>
      </c>
      <c r="D1328" s="563" t="s">
        <v>6404</v>
      </c>
      <c r="E1328" s="564" t="s">
        <v>6562</v>
      </c>
      <c r="F1328" s="355">
        <v>0</v>
      </c>
      <c r="G1328" s="355">
        <v>169.49</v>
      </c>
    </row>
    <row r="1329" spans="1:7" x14ac:dyDescent="0.3">
      <c r="A1329" s="355" t="s">
        <v>3279</v>
      </c>
      <c r="B1329" s="355" t="s">
        <v>6607</v>
      </c>
      <c r="D1329" s="563" t="s">
        <v>6404</v>
      </c>
      <c r="E1329" s="564" t="s">
        <v>6562</v>
      </c>
      <c r="F1329" s="355">
        <v>0</v>
      </c>
      <c r="G1329" s="355">
        <v>169.49</v>
      </c>
    </row>
    <row r="1330" spans="1:7" x14ac:dyDescent="0.3">
      <c r="A1330" s="355" t="s">
        <v>3280</v>
      </c>
      <c r="B1330" s="355" t="s">
        <v>6608</v>
      </c>
      <c r="D1330" s="563" t="s">
        <v>6404</v>
      </c>
      <c r="E1330" s="564" t="s">
        <v>6562</v>
      </c>
      <c r="F1330" s="355">
        <v>0</v>
      </c>
      <c r="G1330" s="355">
        <v>227.37</v>
      </c>
    </row>
    <row r="1331" spans="1:7" x14ac:dyDescent="0.3">
      <c r="A1331" s="355" t="s">
        <v>3281</v>
      </c>
      <c r="B1331" s="355" t="s">
        <v>6609</v>
      </c>
      <c r="D1331" s="563" t="s">
        <v>6420</v>
      </c>
      <c r="E1331" s="564" t="s">
        <v>6562</v>
      </c>
      <c r="F1331" s="355">
        <v>0</v>
      </c>
      <c r="G1331" s="355">
        <v>169.49</v>
      </c>
    </row>
    <row r="1332" spans="1:7" x14ac:dyDescent="0.3">
      <c r="A1332" s="355" t="s">
        <v>3282</v>
      </c>
      <c r="B1332" s="355" t="s">
        <v>6610</v>
      </c>
      <c r="D1332" s="563" t="s">
        <v>6420</v>
      </c>
      <c r="E1332" s="564" t="s">
        <v>6562</v>
      </c>
      <c r="F1332" s="355">
        <v>0</v>
      </c>
      <c r="G1332" s="355">
        <v>169.49</v>
      </c>
    </row>
    <row r="1333" spans="1:7" x14ac:dyDescent="0.3">
      <c r="A1333" s="355" t="s">
        <v>3283</v>
      </c>
      <c r="B1333" s="355" t="s">
        <v>6611</v>
      </c>
      <c r="D1333" s="563" t="s">
        <v>6420</v>
      </c>
      <c r="E1333" s="564" t="s">
        <v>6562</v>
      </c>
      <c r="F1333" s="355">
        <v>0</v>
      </c>
      <c r="G1333" s="355">
        <v>169.49</v>
      </c>
    </row>
    <row r="1334" spans="1:7" x14ac:dyDescent="0.3">
      <c r="A1334" s="355" t="s">
        <v>3284</v>
      </c>
      <c r="B1334" s="355" t="s">
        <v>6612</v>
      </c>
      <c r="D1334" s="563" t="s">
        <v>6420</v>
      </c>
      <c r="E1334" s="564" t="s">
        <v>6562</v>
      </c>
      <c r="F1334" s="355">
        <v>0</v>
      </c>
      <c r="G1334" s="355">
        <v>169.49</v>
      </c>
    </row>
    <row r="1335" spans="1:7" x14ac:dyDescent="0.3">
      <c r="A1335" s="355" t="s">
        <v>3285</v>
      </c>
      <c r="B1335" s="355" t="s">
        <v>6613</v>
      </c>
      <c r="D1335" s="563" t="s">
        <v>6420</v>
      </c>
      <c r="E1335" s="564" t="s">
        <v>6562</v>
      </c>
      <c r="F1335" s="355">
        <v>0</v>
      </c>
      <c r="G1335" s="355">
        <v>169.49</v>
      </c>
    </row>
    <row r="1336" spans="1:7" x14ac:dyDescent="0.3">
      <c r="A1336" s="355" t="s">
        <v>3286</v>
      </c>
      <c r="B1336" s="355" t="s">
        <v>6614</v>
      </c>
      <c r="D1336" s="563" t="s">
        <v>6420</v>
      </c>
      <c r="E1336" s="564" t="s">
        <v>6562</v>
      </c>
      <c r="F1336" s="355">
        <v>0</v>
      </c>
      <c r="G1336" s="355">
        <v>169.49</v>
      </c>
    </row>
    <row r="1337" spans="1:7" x14ac:dyDescent="0.3">
      <c r="A1337" s="355" t="s">
        <v>3287</v>
      </c>
      <c r="B1337" s="355" t="s">
        <v>6615</v>
      </c>
      <c r="D1337" s="563" t="s">
        <v>6420</v>
      </c>
      <c r="E1337" s="564" t="s">
        <v>6562</v>
      </c>
      <c r="F1337" s="355">
        <v>0</v>
      </c>
      <c r="G1337" s="355">
        <v>169.49</v>
      </c>
    </row>
    <row r="1338" spans="1:7" x14ac:dyDescent="0.3">
      <c r="A1338" s="355" t="s">
        <v>3288</v>
      </c>
      <c r="B1338" s="355" t="s">
        <v>6616</v>
      </c>
      <c r="D1338" s="563" t="s">
        <v>6420</v>
      </c>
      <c r="E1338" s="564" t="s">
        <v>6562</v>
      </c>
      <c r="F1338" s="355">
        <v>0</v>
      </c>
      <c r="G1338" s="355">
        <v>169.49</v>
      </c>
    </row>
    <row r="1339" spans="1:7" x14ac:dyDescent="0.3">
      <c r="A1339" s="355" t="s">
        <v>3289</v>
      </c>
      <c r="B1339" s="355" t="s">
        <v>6617</v>
      </c>
      <c r="D1339" s="563" t="s">
        <v>6420</v>
      </c>
      <c r="E1339" s="564" t="s">
        <v>6562</v>
      </c>
      <c r="F1339" s="355">
        <v>0</v>
      </c>
      <c r="G1339" s="355">
        <v>169.49</v>
      </c>
    </row>
    <row r="1340" spans="1:7" x14ac:dyDescent="0.3">
      <c r="A1340" s="355" t="s">
        <v>3290</v>
      </c>
      <c r="B1340" s="355" t="s">
        <v>6618</v>
      </c>
      <c r="D1340" s="563" t="s">
        <v>6420</v>
      </c>
      <c r="E1340" s="564" t="s">
        <v>6562</v>
      </c>
      <c r="F1340" s="355">
        <v>0</v>
      </c>
      <c r="G1340" s="355">
        <v>169.49</v>
      </c>
    </row>
    <row r="1341" spans="1:7" x14ac:dyDescent="0.3">
      <c r="A1341" s="355" t="s">
        <v>3291</v>
      </c>
      <c r="B1341" s="355" t="s">
        <v>6619</v>
      </c>
      <c r="D1341" s="563" t="s">
        <v>6420</v>
      </c>
      <c r="E1341" s="564" t="s">
        <v>6562</v>
      </c>
      <c r="F1341" s="355">
        <v>0</v>
      </c>
      <c r="G1341" s="355">
        <v>169.49</v>
      </c>
    </row>
    <row r="1342" spans="1:7" x14ac:dyDescent="0.3">
      <c r="A1342" s="355" t="s">
        <v>3292</v>
      </c>
      <c r="B1342" s="355" t="s">
        <v>6620</v>
      </c>
      <c r="D1342" s="563" t="s">
        <v>6420</v>
      </c>
      <c r="E1342" s="564" t="s">
        <v>6562</v>
      </c>
      <c r="F1342" s="355">
        <v>0</v>
      </c>
      <c r="G1342" s="355">
        <v>169.49</v>
      </c>
    </row>
    <row r="1343" spans="1:7" x14ac:dyDescent="0.3">
      <c r="A1343" s="355" t="s">
        <v>3293</v>
      </c>
      <c r="B1343" s="355" t="s">
        <v>6621</v>
      </c>
      <c r="D1343" s="563" t="s">
        <v>6420</v>
      </c>
      <c r="E1343" s="564" t="s">
        <v>6562</v>
      </c>
      <c r="F1343" s="355">
        <v>0</v>
      </c>
      <c r="G1343" s="355">
        <v>169.49</v>
      </c>
    </row>
    <row r="1344" spans="1:7" x14ac:dyDescent="0.3">
      <c r="A1344" s="355" t="s">
        <v>3294</v>
      </c>
      <c r="B1344" s="355" t="s">
        <v>6622</v>
      </c>
      <c r="D1344" s="563" t="s">
        <v>6420</v>
      </c>
      <c r="E1344" s="564" t="s">
        <v>6562</v>
      </c>
      <c r="F1344" s="355">
        <v>0</v>
      </c>
      <c r="G1344" s="355">
        <v>169.49</v>
      </c>
    </row>
    <row r="1345" spans="1:7" x14ac:dyDescent="0.3">
      <c r="A1345" s="355" t="s">
        <v>3295</v>
      </c>
      <c r="B1345" s="355" t="s">
        <v>6623</v>
      </c>
      <c r="D1345" s="563" t="s">
        <v>6420</v>
      </c>
      <c r="E1345" s="564" t="s">
        <v>6562</v>
      </c>
      <c r="F1345" s="355">
        <v>0</v>
      </c>
      <c r="G1345" s="355">
        <v>169.49</v>
      </c>
    </row>
    <row r="1346" spans="1:7" x14ac:dyDescent="0.3">
      <c r="A1346" s="355" t="s">
        <v>3296</v>
      </c>
      <c r="B1346" s="355" t="s">
        <v>6624</v>
      </c>
      <c r="D1346" s="563" t="s">
        <v>6420</v>
      </c>
      <c r="E1346" s="564" t="s">
        <v>6562</v>
      </c>
      <c r="F1346" s="355">
        <v>0</v>
      </c>
      <c r="G1346" s="355">
        <v>231.19</v>
      </c>
    </row>
    <row r="1347" spans="1:7" x14ac:dyDescent="0.3">
      <c r="A1347" s="355" t="s">
        <v>6625</v>
      </c>
      <c r="B1347" s="355" t="s">
        <v>6626</v>
      </c>
      <c r="D1347" s="563" t="s">
        <v>6627</v>
      </c>
      <c r="E1347" s="564" t="s">
        <v>6628</v>
      </c>
      <c r="F1347" s="355">
        <v>0</v>
      </c>
      <c r="G1347" s="355">
        <v>68.31</v>
      </c>
    </row>
    <row r="1348" spans="1:7" x14ac:dyDescent="0.3">
      <c r="A1348" s="355" t="s">
        <v>6629</v>
      </c>
      <c r="B1348" s="355" t="s">
        <v>6630</v>
      </c>
      <c r="D1348" s="563" t="s">
        <v>6627</v>
      </c>
      <c r="E1348" s="564" t="s">
        <v>6628</v>
      </c>
      <c r="F1348" s="355">
        <v>0</v>
      </c>
      <c r="G1348" s="355">
        <v>63.81</v>
      </c>
    </row>
    <row r="1349" spans="1:7" x14ac:dyDescent="0.3">
      <c r="A1349" s="355" t="s">
        <v>6631</v>
      </c>
      <c r="B1349" s="355" t="s">
        <v>6632</v>
      </c>
      <c r="D1349" s="563" t="s">
        <v>6627</v>
      </c>
      <c r="E1349" s="564" t="s">
        <v>6628</v>
      </c>
      <c r="F1349" s="355">
        <v>0</v>
      </c>
      <c r="G1349" s="355">
        <v>89.58</v>
      </c>
    </row>
    <row r="1350" spans="1:7" x14ac:dyDescent="0.3">
      <c r="A1350" s="355" t="s">
        <v>6633</v>
      </c>
      <c r="B1350" s="355" t="s">
        <v>6634</v>
      </c>
      <c r="D1350" s="563" t="s">
        <v>6627</v>
      </c>
      <c r="E1350" s="564" t="s">
        <v>6628</v>
      </c>
      <c r="F1350" s="355">
        <v>0</v>
      </c>
      <c r="G1350" s="355">
        <v>76.099999999999994</v>
      </c>
    </row>
    <row r="1351" spans="1:7" x14ac:dyDescent="0.3">
      <c r="A1351" s="355" t="s">
        <v>6635</v>
      </c>
      <c r="B1351" s="355" t="s">
        <v>6636</v>
      </c>
      <c r="D1351" s="563" t="s">
        <v>6627</v>
      </c>
      <c r="E1351" s="564" t="s">
        <v>6637</v>
      </c>
      <c r="F1351" s="355">
        <v>0</v>
      </c>
      <c r="G1351" s="355">
        <v>74.239999999999995</v>
      </c>
    </row>
    <row r="1352" spans="1:7" x14ac:dyDescent="0.3">
      <c r="A1352" s="355" t="s">
        <v>6638</v>
      </c>
      <c r="B1352" s="355" t="s">
        <v>6639</v>
      </c>
      <c r="D1352" s="563" t="s">
        <v>6640</v>
      </c>
      <c r="E1352" s="564" t="s">
        <v>6628</v>
      </c>
      <c r="F1352" s="355">
        <v>0</v>
      </c>
      <c r="G1352" s="355">
        <v>68.31</v>
      </c>
    </row>
    <row r="1353" spans="1:7" x14ac:dyDescent="0.3">
      <c r="A1353" s="355" t="s">
        <v>6641</v>
      </c>
      <c r="B1353" s="355" t="s">
        <v>6642</v>
      </c>
      <c r="D1353" s="563" t="s">
        <v>6640</v>
      </c>
      <c r="E1353" s="564" t="s">
        <v>6628</v>
      </c>
      <c r="F1353" s="355">
        <v>0</v>
      </c>
      <c r="G1353" s="355">
        <v>89.58</v>
      </c>
    </row>
    <row r="1354" spans="1:7" x14ac:dyDescent="0.3">
      <c r="A1354" s="355" t="s">
        <v>6643</v>
      </c>
      <c r="B1354" s="355" t="s">
        <v>6644</v>
      </c>
      <c r="D1354" s="563" t="s">
        <v>6640</v>
      </c>
      <c r="E1354" s="564" t="s">
        <v>6628</v>
      </c>
      <c r="F1354" s="355">
        <v>0</v>
      </c>
      <c r="G1354" s="355">
        <v>76.099999999999994</v>
      </c>
    </row>
    <row r="1355" spans="1:7" x14ac:dyDescent="0.3">
      <c r="A1355" s="355" t="s">
        <v>6645</v>
      </c>
      <c r="B1355" s="355" t="s">
        <v>6646</v>
      </c>
      <c r="D1355" s="563" t="s">
        <v>6647</v>
      </c>
      <c r="E1355" s="564" t="s">
        <v>6628</v>
      </c>
      <c r="F1355" s="355">
        <v>0</v>
      </c>
      <c r="G1355" s="355">
        <v>68.31</v>
      </c>
    </row>
    <row r="1356" spans="1:7" x14ac:dyDescent="0.3">
      <c r="A1356" s="355" t="s">
        <v>6648</v>
      </c>
      <c r="B1356" s="355" t="s">
        <v>6649</v>
      </c>
      <c r="D1356" s="563" t="s">
        <v>6650</v>
      </c>
      <c r="E1356" s="564" t="s">
        <v>6651</v>
      </c>
      <c r="F1356" s="355">
        <v>0</v>
      </c>
      <c r="G1356" s="355">
        <v>68.31</v>
      </c>
    </row>
    <row r="1357" spans="1:7" x14ac:dyDescent="0.3">
      <c r="A1357" s="355" t="s">
        <v>6652</v>
      </c>
      <c r="B1357" s="355" t="s">
        <v>6653</v>
      </c>
      <c r="D1357" s="563" t="s">
        <v>6654</v>
      </c>
      <c r="E1357" s="564" t="s">
        <v>6655</v>
      </c>
      <c r="F1357" s="355">
        <v>0</v>
      </c>
      <c r="G1357" s="355">
        <v>12.46</v>
      </c>
    </row>
    <row r="1358" spans="1:7" x14ac:dyDescent="0.3">
      <c r="A1358" s="355" t="s">
        <v>6656</v>
      </c>
      <c r="B1358" s="355" t="s">
        <v>6657</v>
      </c>
      <c r="D1358" s="563" t="s">
        <v>6658</v>
      </c>
      <c r="E1358" s="564" t="s">
        <v>6659</v>
      </c>
      <c r="F1358" s="355">
        <v>0</v>
      </c>
      <c r="G1358" s="355">
        <v>17.88</v>
      </c>
    </row>
    <row r="1359" spans="1:7" x14ac:dyDescent="0.3">
      <c r="A1359" s="355" t="s">
        <v>6660</v>
      </c>
      <c r="B1359" s="355" t="s">
        <v>6661</v>
      </c>
      <c r="D1359" s="563" t="s">
        <v>6662</v>
      </c>
      <c r="E1359" s="564" t="s">
        <v>6663</v>
      </c>
      <c r="F1359" s="355">
        <v>0</v>
      </c>
      <c r="G1359" s="355">
        <v>39.49</v>
      </c>
    </row>
    <row r="1360" spans="1:7" x14ac:dyDescent="0.3">
      <c r="A1360" s="355" t="s">
        <v>6664</v>
      </c>
      <c r="B1360" s="355" t="s">
        <v>6665</v>
      </c>
      <c r="D1360" s="563" t="s">
        <v>6666</v>
      </c>
      <c r="E1360" s="564" t="s">
        <v>6667</v>
      </c>
      <c r="F1360" s="355">
        <v>0</v>
      </c>
      <c r="G1360" s="355">
        <v>39.49</v>
      </c>
    </row>
    <row r="1361" spans="1:7" x14ac:dyDescent="0.3">
      <c r="A1361" s="355" t="s">
        <v>6668</v>
      </c>
      <c r="B1361" s="355" t="s">
        <v>6669</v>
      </c>
      <c r="D1361" s="563" t="s">
        <v>6670</v>
      </c>
      <c r="E1361" s="564" t="s">
        <v>6671</v>
      </c>
      <c r="F1361" s="355">
        <v>0</v>
      </c>
      <c r="G1361" s="355">
        <v>39.49</v>
      </c>
    </row>
    <row r="1362" spans="1:7" x14ac:dyDescent="0.3">
      <c r="A1362" s="355" t="s">
        <v>6672</v>
      </c>
      <c r="B1362" s="355" t="s">
        <v>6673</v>
      </c>
      <c r="D1362" s="563" t="s">
        <v>6674</v>
      </c>
      <c r="E1362" s="564" t="s">
        <v>6675</v>
      </c>
      <c r="F1362" s="355">
        <v>0</v>
      </c>
      <c r="G1362" s="355">
        <v>17.8</v>
      </c>
    </row>
    <row r="1363" spans="1:7" x14ac:dyDescent="0.3">
      <c r="A1363" s="355" t="s">
        <v>6676</v>
      </c>
      <c r="B1363" s="355" t="s">
        <v>6677</v>
      </c>
      <c r="D1363" s="563" t="s">
        <v>6678</v>
      </c>
      <c r="E1363" s="564" t="s">
        <v>6679</v>
      </c>
      <c r="F1363" s="355">
        <v>0</v>
      </c>
      <c r="G1363" s="355">
        <v>39.49</v>
      </c>
    </row>
    <row r="1364" spans="1:7" x14ac:dyDescent="0.3">
      <c r="A1364" s="355" t="s">
        <v>6680</v>
      </c>
      <c r="B1364" s="355" t="s">
        <v>6681</v>
      </c>
      <c r="D1364" s="563" t="s">
        <v>6682</v>
      </c>
      <c r="E1364" s="564" t="s">
        <v>6683</v>
      </c>
      <c r="F1364" s="355">
        <v>0</v>
      </c>
      <c r="G1364" s="355">
        <v>33.47</v>
      </c>
    </row>
    <row r="1365" spans="1:7" x14ac:dyDescent="0.3">
      <c r="A1365" s="355" t="s">
        <v>6684</v>
      </c>
      <c r="B1365" s="355" t="s">
        <v>6685</v>
      </c>
      <c r="D1365" s="563" t="s">
        <v>6686</v>
      </c>
      <c r="E1365" s="564" t="s">
        <v>6687</v>
      </c>
      <c r="F1365" s="355">
        <v>0</v>
      </c>
      <c r="G1365" s="355">
        <v>26.61</v>
      </c>
    </row>
    <row r="1366" spans="1:7" x14ac:dyDescent="0.3">
      <c r="A1366" s="355" t="s">
        <v>3297</v>
      </c>
      <c r="B1366" s="355" t="s">
        <v>6688</v>
      </c>
      <c r="D1366" s="563" t="s">
        <v>2870</v>
      </c>
      <c r="E1366" s="564" t="s">
        <v>6689</v>
      </c>
      <c r="F1366" s="355">
        <v>0</v>
      </c>
      <c r="G1366" s="355">
        <v>42.37</v>
      </c>
    </row>
    <row r="1367" spans="1:7" x14ac:dyDescent="0.3">
      <c r="A1367" s="355" t="s">
        <v>2869</v>
      </c>
      <c r="B1367" s="355" t="s">
        <v>6690</v>
      </c>
      <c r="D1367" s="563" t="s">
        <v>2870</v>
      </c>
      <c r="E1367" s="564" t="s">
        <v>6691</v>
      </c>
      <c r="F1367" s="355">
        <v>0</v>
      </c>
      <c r="G1367" s="355">
        <v>42.37</v>
      </c>
    </row>
    <row r="1368" spans="1:7" x14ac:dyDescent="0.3">
      <c r="A1368" s="355" t="s">
        <v>3298</v>
      </c>
      <c r="B1368" s="355" t="s">
        <v>6692</v>
      </c>
      <c r="D1368" s="563" t="s">
        <v>6693</v>
      </c>
      <c r="E1368" s="564" t="s">
        <v>6694</v>
      </c>
      <c r="F1368" s="355">
        <v>0</v>
      </c>
      <c r="G1368" s="355">
        <v>46.61</v>
      </c>
    </row>
    <row r="1369" spans="1:7" x14ac:dyDescent="0.3">
      <c r="A1369" s="355" t="s">
        <v>6695</v>
      </c>
      <c r="B1369" s="355" t="s">
        <v>6696</v>
      </c>
      <c r="D1369" s="563" t="s">
        <v>6697</v>
      </c>
      <c r="E1369" s="564" t="s">
        <v>6698</v>
      </c>
      <c r="F1369" s="355">
        <v>0</v>
      </c>
      <c r="G1369" s="355">
        <v>19.07</v>
      </c>
    </row>
    <row r="1370" spans="1:7" x14ac:dyDescent="0.3">
      <c r="A1370" s="355" t="s">
        <v>6699</v>
      </c>
      <c r="B1370" s="355" t="s">
        <v>6700</v>
      </c>
      <c r="D1370" s="563" t="s">
        <v>6701</v>
      </c>
      <c r="E1370" s="564" t="s">
        <v>6702</v>
      </c>
      <c r="F1370" s="355">
        <v>0</v>
      </c>
      <c r="G1370" s="355">
        <v>146.53</v>
      </c>
    </row>
    <row r="1371" spans="1:7" x14ac:dyDescent="0.3">
      <c r="A1371" s="355" t="s">
        <v>6703</v>
      </c>
      <c r="B1371" s="355" t="s">
        <v>6704</v>
      </c>
      <c r="D1371" s="563" t="s">
        <v>6705</v>
      </c>
      <c r="E1371" s="564" t="s">
        <v>6698</v>
      </c>
      <c r="F1371" s="355">
        <v>0</v>
      </c>
      <c r="G1371" s="355">
        <v>30.59</v>
      </c>
    </row>
    <row r="1372" spans="1:7" x14ac:dyDescent="0.3">
      <c r="A1372" s="355" t="s">
        <v>6706</v>
      </c>
      <c r="B1372" s="355" t="s">
        <v>6707</v>
      </c>
      <c r="D1372" s="563" t="s">
        <v>6708</v>
      </c>
      <c r="E1372" s="564" t="s">
        <v>6702</v>
      </c>
      <c r="F1372" s="355">
        <v>0</v>
      </c>
      <c r="G1372" s="355">
        <v>86.27</v>
      </c>
    </row>
    <row r="1373" spans="1:7" x14ac:dyDescent="0.3">
      <c r="A1373" s="355" t="s">
        <v>6709</v>
      </c>
      <c r="B1373" s="355" t="s">
        <v>6710</v>
      </c>
      <c r="D1373" s="563" t="s">
        <v>6711</v>
      </c>
      <c r="E1373" s="564" t="s">
        <v>6698</v>
      </c>
      <c r="F1373" s="355">
        <v>0</v>
      </c>
      <c r="G1373" s="355">
        <v>30.59</v>
      </c>
    </row>
    <row r="1374" spans="1:7" x14ac:dyDescent="0.3">
      <c r="A1374" s="355" t="s">
        <v>6712</v>
      </c>
      <c r="B1374" s="355" t="s">
        <v>6713</v>
      </c>
      <c r="D1374" s="563" t="s">
        <v>6714</v>
      </c>
      <c r="E1374" s="564" t="s">
        <v>6702</v>
      </c>
      <c r="F1374" s="355">
        <v>0</v>
      </c>
      <c r="G1374" s="355">
        <v>57.71</v>
      </c>
    </row>
    <row r="1375" spans="1:7" x14ac:dyDescent="0.3">
      <c r="A1375" s="355" t="s">
        <v>6715</v>
      </c>
      <c r="B1375" s="355" t="s">
        <v>6716</v>
      </c>
      <c r="D1375" s="563" t="s">
        <v>6717</v>
      </c>
      <c r="E1375" s="564" t="s">
        <v>6698</v>
      </c>
      <c r="F1375" s="355">
        <v>0</v>
      </c>
      <c r="G1375" s="355">
        <v>19.07</v>
      </c>
    </row>
    <row r="1376" spans="1:7" x14ac:dyDescent="0.3">
      <c r="A1376" s="355" t="s">
        <v>6718</v>
      </c>
      <c r="B1376" s="355" t="s">
        <v>6719</v>
      </c>
      <c r="D1376" s="563" t="s">
        <v>6720</v>
      </c>
      <c r="E1376" s="564" t="s">
        <v>1268</v>
      </c>
      <c r="F1376" s="355">
        <v>0</v>
      </c>
      <c r="G1376" s="355">
        <v>43.64</v>
      </c>
    </row>
    <row r="1377" spans="1:7" x14ac:dyDescent="0.3">
      <c r="A1377" s="355" t="s">
        <v>6721</v>
      </c>
      <c r="B1377" s="355" t="s">
        <v>6722</v>
      </c>
      <c r="D1377" s="563" t="s">
        <v>6723</v>
      </c>
      <c r="E1377" s="564" t="s">
        <v>1268</v>
      </c>
      <c r="F1377" s="355">
        <v>0</v>
      </c>
      <c r="G1377" s="355">
        <v>50.51</v>
      </c>
    </row>
    <row r="1378" spans="1:7" x14ac:dyDescent="0.3">
      <c r="A1378" s="355" t="s">
        <v>2877</v>
      </c>
      <c r="B1378" s="355" t="s">
        <v>6724</v>
      </c>
      <c r="D1378" s="563" t="s">
        <v>2878</v>
      </c>
      <c r="E1378" s="564" t="s">
        <v>1268</v>
      </c>
      <c r="F1378" s="355">
        <v>0</v>
      </c>
      <c r="G1378" s="355">
        <v>60.42</v>
      </c>
    </row>
    <row r="1379" spans="1:7" x14ac:dyDescent="0.3">
      <c r="A1379" s="355" t="s">
        <v>6725</v>
      </c>
      <c r="B1379" s="355" t="s">
        <v>6726</v>
      </c>
      <c r="D1379" s="563" t="s">
        <v>6727</v>
      </c>
      <c r="E1379" s="564" t="s">
        <v>1268</v>
      </c>
      <c r="F1379" s="355">
        <v>0</v>
      </c>
      <c r="G1379" s="355">
        <v>10.93</v>
      </c>
    </row>
    <row r="1380" spans="1:7" x14ac:dyDescent="0.3">
      <c r="A1380" s="355" t="s">
        <v>6728</v>
      </c>
      <c r="B1380" s="355" t="s">
        <v>6729</v>
      </c>
      <c r="D1380" s="563" t="s">
        <v>6730</v>
      </c>
      <c r="E1380" s="564" t="s">
        <v>6731</v>
      </c>
      <c r="F1380" s="355">
        <v>0</v>
      </c>
      <c r="G1380" s="355">
        <v>10.93</v>
      </c>
    </row>
    <row r="1381" spans="1:7" x14ac:dyDescent="0.3">
      <c r="A1381" s="355" t="s">
        <v>6732</v>
      </c>
      <c r="B1381" s="355" t="s">
        <v>6733</v>
      </c>
      <c r="D1381" s="563" t="s">
        <v>6727</v>
      </c>
      <c r="E1381" s="564" t="s">
        <v>6734</v>
      </c>
      <c r="F1381" s="355">
        <v>0</v>
      </c>
      <c r="G1381" s="355">
        <v>11.69</v>
      </c>
    </row>
    <row r="1382" spans="1:7" x14ac:dyDescent="0.3">
      <c r="A1382" s="355" t="s">
        <v>6735</v>
      </c>
      <c r="B1382" s="355" t="s">
        <v>6729</v>
      </c>
      <c r="D1382" s="563" t="s">
        <v>6730</v>
      </c>
      <c r="E1382" s="564" t="s">
        <v>6731</v>
      </c>
      <c r="F1382" s="355">
        <v>0</v>
      </c>
      <c r="G1382" s="355">
        <v>11.69</v>
      </c>
    </row>
    <row r="1383" spans="1:7" x14ac:dyDescent="0.3">
      <c r="A1383" s="355" t="s">
        <v>6736</v>
      </c>
      <c r="B1383" s="355" t="s">
        <v>6737</v>
      </c>
      <c r="D1383" s="563" t="s">
        <v>6738</v>
      </c>
      <c r="E1383" s="564" t="s">
        <v>1268</v>
      </c>
      <c r="F1383" s="355">
        <v>0</v>
      </c>
      <c r="G1383" s="355">
        <v>10.93</v>
      </c>
    </row>
    <row r="1384" spans="1:7" x14ac:dyDescent="0.3">
      <c r="A1384" s="355" t="s">
        <v>6739</v>
      </c>
      <c r="B1384" s="355" t="s">
        <v>6740</v>
      </c>
      <c r="D1384" s="563" t="s">
        <v>6741</v>
      </c>
      <c r="E1384" s="564" t="s">
        <v>6742</v>
      </c>
      <c r="F1384" s="355">
        <v>0</v>
      </c>
      <c r="G1384" s="355">
        <v>11.69</v>
      </c>
    </row>
    <row r="1385" spans="1:7" x14ac:dyDescent="0.3">
      <c r="A1385" s="355" t="s">
        <v>6743</v>
      </c>
      <c r="B1385" s="355" t="s">
        <v>6744</v>
      </c>
      <c r="D1385" s="563" t="s">
        <v>6745</v>
      </c>
      <c r="E1385" s="564" t="s">
        <v>6746</v>
      </c>
      <c r="F1385" s="355">
        <v>0</v>
      </c>
      <c r="G1385" s="355">
        <v>15.93</v>
      </c>
    </row>
    <row r="1386" spans="1:7" x14ac:dyDescent="0.3">
      <c r="A1386" s="355" t="s">
        <v>6747</v>
      </c>
      <c r="B1386" s="355" t="s">
        <v>6748</v>
      </c>
      <c r="D1386" s="563" t="s">
        <v>6749</v>
      </c>
      <c r="E1386" s="564" t="s">
        <v>6750</v>
      </c>
      <c r="F1386" s="355">
        <v>0</v>
      </c>
      <c r="G1386" s="355">
        <v>19.829999999999998</v>
      </c>
    </row>
    <row r="1387" spans="1:7" x14ac:dyDescent="0.3">
      <c r="A1387" s="355" t="s">
        <v>6751</v>
      </c>
      <c r="B1387" s="355" t="s">
        <v>6752</v>
      </c>
      <c r="D1387" s="563" t="s">
        <v>6753</v>
      </c>
      <c r="E1387" s="564" t="s">
        <v>1268</v>
      </c>
      <c r="F1387" s="355">
        <v>0</v>
      </c>
      <c r="G1387" s="355">
        <v>16.36</v>
      </c>
    </row>
    <row r="1388" spans="1:7" x14ac:dyDescent="0.3">
      <c r="A1388" s="355" t="s">
        <v>6754</v>
      </c>
      <c r="B1388" s="355" t="s">
        <v>6755</v>
      </c>
      <c r="D1388" s="563" t="s">
        <v>6756</v>
      </c>
      <c r="E1388" s="564" t="s">
        <v>1268</v>
      </c>
      <c r="F1388" s="355">
        <v>0</v>
      </c>
      <c r="G1388" s="355">
        <v>16.36</v>
      </c>
    </row>
    <row r="1389" spans="1:7" x14ac:dyDescent="0.3">
      <c r="A1389" s="355" t="s">
        <v>6757</v>
      </c>
      <c r="B1389" s="355" t="s">
        <v>6758</v>
      </c>
      <c r="D1389" s="563" t="s">
        <v>6759</v>
      </c>
      <c r="E1389" s="564" t="s">
        <v>1268</v>
      </c>
      <c r="F1389" s="355">
        <v>0</v>
      </c>
      <c r="G1389" s="355">
        <v>16.36</v>
      </c>
    </row>
    <row r="1390" spans="1:7" x14ac:dyDescent="0.3">
      <c r="A1390" s="355" t="s">
        <v>6760</v>
      </c>
      <c r="B1390" s="355" t="s">
        <v>6761</v>
      </c>
      <c r="D1390" s="563" t="s">
        <v>6762</v>
      </c>
      <c r="E1390" s="564" t="s">
        <v>6763</v>
      </c>
      <c r="F1390" s="355">
        <v>0</v>
      </c>
      <c r="G1390" s="355">
        <v>18.98</v>
      </c>
    </row>
    <row r="1391" spans="1:7" x14ac:dyDescent="0.3">
      <c r="A1391" s="355" t="s">
        <v>6764</v>
      </c>
      <c r="B1391" s="355" t="s">
        <v>6765</v>
      </c>
      <c r="D1391" s="563" t="s">
        <v>6766</v>
      </c>
      <c r="E1391" s="564" t="s">
        <v>6767</v>
      </c>
      <c r="F1391" s="355">
        <v>0</v>
      </c>
      <c r="G1391" s="355">
        <v>19.41</v>
      </c>
    </row>
    <row r="1392" spans="1:7" x14ac:dyDescent="0.3">
      <c r="A1392" s="355" t="s">
        <v>6768</v>
      </c>
      <c r="B1392" s="355" t="s">
        <v>6769</v>
      </c>
      <c r="D1392" s="563" t="s">
        <v>6770</v>
      </c>
      <c r="E1392" s="564" t="s">
        <v>6771</v>
      </c>
      <c r="F1392" s="355">
        <v>0</v>
      </c>
      <c r="G1392" s="355">
        <v>21.95</v>
      </c>
    </row>
    <row r="1393" spans="1:7" x14ac:dyDescent="0.3">
      <c r="A1393" s="355" t="s">
        <v>6772</v>
      </c>
      <c r="B1393" s="355" t="s">
        <v>6773</v>
      </c>
      <c r="D1393" s="563" t="s">
        <v>6770</v>
      </c>
      <c r="E1393" s="564" t="s">
        <v>6774</v>
      </c>
      <c r="F1393" s="355">
        <v>0</v>
      </c>
      <c r="G1393" s="355">
        <v>26.19</v>
      </c>
    </row>
    <row r="1394" spans="1:7" x14ac:dyDescent="0.3">
      <c r="A1394" s="355" t="s">
        <v>6775</v>
      </c>
      <c r="B1394" s="355" t="s">
        <v>6776</v>
      </c>
      <c r="D1394" s="563" t="s">
        <v>6777</v>
      </c>
      <c r="E1394" s="564" t="s">
        <v>6778</v>
      </c>
      <c r="F1394" s="355">
        <v>0</v>
      </c>
      <c r="G1394" s="355">
        <v>18.14</v>
      </c>
    </row>
    <row r="1395" spans="1:7" x14ac:dyDescent="0.3">
      <c r="A1395" s="355" t="s">
        <v>6779</v>
      </c>
      <c r="B1395" s="355" t="s">
        <v>6780</v>
      </c>
      <c r="D1395" s="563" t="s">
        <v>6781</v>
      </c>
      <c r="E1395" s="564" t="s">
        <v>6782</v>
      </c>
      <c r="F1395" s="355">
        <v>0</v>
      </c>
      <c r="G1395" s="355">
        <v>18.14</v>
      </c>
    </row>
    <row r="1396" spans="1:7" x14ac:dyDescent="0.3">
      <c r="A1396" s="355" t="s">
        <v>6783</v>
      </c>
      <c r="B1396" s="355" t="s">
        <v>6784</v>
      </c>
      <c r="D1396" s="563" t="s">
        <v>6762</v>
      </c>
      <c r="E1396" s="564" t="s">
        <v>6782</v>
      </c>
      <c r="F1396" s="355">
        <v>0</v>
      </c>
      <c r="G1396" s="355">
        <v>18.14</v>
      </c>
    </row>
    <row r="1397" spans="1:7" x14ac:dyDescent="0.3">
      <c r="A1397" s="355" t="s">
        <v>6785</v>
      </c>
      <c r="B1397" s="355" t="s">
        <v>6786</v>
      </c>
      <c r="D1397" s="563" t="s">
        <v>6766</v>
      </c>
      <c r="E1397" s="564" t="s">
        <v>6778</v>
      </c>
      <c r="F1397" s="355">
        <v>0</v>
      </c>
      <c r="G1397" s="355">
        <v>17.88</v>
      </c>
    </row>
    <row r="1398" spans="1:7" x14ac:dyDescent="0.3">
      <c r="A1398" s="355" t="s">
        <v>6787</v>
      </c>
      <c r="B1398" s="355" t="s">
        <v>6788</v>
      </c>
      <c r="D1398" s="563" t="s">
        <v>6789</v>
      </c>
      <c r="E1398" s="564" t="s">
        <v>6790</v>
      </c>
      <c r="F1398" s="355">
        <v>0</v>
      </c>
      <c r="G1398" s="355">
        <v>9.92</v>
      </c>
    </row>
    <row r="1399" spans="1:7" x14ac:dyDescent="0.3">
      <c r="A1399" s="355" t="s">
        <v>6791</v>
      </c>
      <c r="B1399" s="355" t="s">
        <v>6792</v>
      </c>
      <c r="D1399" s="563" t="s">
        <v>6793</v>
      </c>
      <c r="E1399" s="564" t="s">
        <v>1268</v>
      </c>
      <c r="F1399" s="355">
        <v>0</v>
      </c>
      <c r="G1399" s="355">
        <v>7.2</v>
      </c>
    </row>
    <row r="1400" spans="1:7" x14ac:dyDescent="0.3">
      <c r="A1400" s="355" t="s">
        <v>6794</v>
      </c>
      <c r="B1400" s="355" t="s">
        <v>6795</v>
      </c>
      <c r="D1400" s="563" t="s">
        <v>6796</v>
      </c>
      <c r="E1400" s="564" t="s">
        <v>1268</v>
      </c>
      <c r="F1400" s="355">
        <v>0</v>
      </c>
      <c r="G1400" s="355">
        <v>7.2</v>
      </c>
    </row>
    <row r="1401" spans="1:7" x14ac:dyDescent="0.3">
      <c r="A1401" s="355" t="s">
        <v>6797</v>
      </c>
      <c r="B1401" s="355" t="s">
        <v>6798</v>
      </c>
      <c r="D1401" s="563" t="s">
        <v>6799</v>
      </c>
      <c r="E1401" s="564" t="s">
        <v>1268</v>
      </c>
      <c r="F1401" s="355">
        <v>0</v>
      </c>
      <c r="G1401" s="355">
        <v>10.17</v>
      </c>
    </row>
    <row r="1402" spans="1:7" x14ac:dyDescent="0.3">
      <c r="A1402" s="355" t="s">
        <v>6800</v>
      </c>
      <c r="B1402" s="355" t="s">
        <v>6801</v>
      </c>
      <c r="D1402" s="563" t="s">
        <v>6802</v>
      </c>
      <c r="E1402" s="564" t="s">
        <v>1268</v>
      </c>
      <c r="F1402" s="355">
        <v>0</v>
      </c>
      <c r="G1402" s="355">
        <v>7.2</v>
      </c>
    </row>
    <row r="1403" spans="1:7" x14ac:dyDescent="0.3">
      <c r="A1403" s="355" t="s">
        <v>6803</v>
      </c>
      <c r="B1403" s="355" t="s">
        <v>6804</v>
      </c>
      <c r="D1403" s="563" t="s">
        <v>6805</v>
      </c>
      <c r="E1403" s="564" t="s">
        <v>1268</v>
      </c>
      <c r="F1403" s="355">
        <v>0</v>
      </c>
      <c r="G1403" s="355">
        <v>10.93</v>
      </c>
    </row>
    <row r="1404" spans="1:7" x14ac:dyDescent="0.3">
      <c r="A1404" s="355" t="s">
        <v>6806</v>
      </c>
      <c r="B1404" s="355" t="s">
        <v>6807</v>
      </c>
      <c r="D1404" s="563" t="s">
        <v>6808</v>
      </c>
      <c r="E1404" s="564" t="s">
        <v>1268</v>
      </c>
      <c r="F1404" s="355">
        <v>0</v>
      </c>
      <c r="G1404" s="355">
        <v>23.05</v>
      </c>
    </row>
    <row r="1405" spans="1:7" x14ac:dyDescent="0.3">
      <c r="A1405" s="355" t="s">
        <v>2830</v>
      </c>
      <c r="B1405" s="355" t="s">
        <v>6809</v>
      </c>
      <c r="D1405" s="563" t="s">
        <v>6810</v>
      </c>
      <c r="E1405" s="564" t="s">
        <v>6811</v>
      </c>
      <c r="F1405" s="355">
        <v>0</v>
      </c>
      <c r="G1405" s="355">
        <v>45.51</v>
      </c>
    </row>
    <row r="1406" spans="1:7" x14ac:dyDescent="0.3">
      <c r="A1406" s="355" t="s">
        <v>6812</v>
      </c>
      <c r="B1406" s="355" t="s">
        <v>6813</v>
      </c>
      <c r="D1406" s="563" t="s">
        <v>6814</v>
      </c>
      <c r="E1406" s="564" t="s">
        <v>6815</v>
      </c>
      <c r="F1406" s="355">
        <v>0</v>
      </c>
      <c r="G1406" s="355">
        <v>56.95</v>
      </c>
    </row>
    <row r="1407" spans="1:7" x14ac:dyDescent="0.3">
      <c r="A1407" s="355" t="s">
        <v>2831</v>
      </c>
      <c r="B1407" s="355" t="s">
        <v>6816</v>
      </c>
      <c r="D1407" s="563" t="s">
        <v>6817</v>
      </c>
      <c r="E1407" s="564" t="s">
        <v>6818</v>
      </c>
      <c r="F1407" s="355">
        <v>0</v>
      </c>
      <c r="G1407" s="355">
        <v>45.42</v>
      </c>
    </row>
    <row r="1408" spans="1:7" x14ac:dyDescent="0.3">
      <c r="A1408" s="355" t="s">
        <v>2832</v>
      </c>
      <c r="B1408" s="355" t="s">
        <v>6819</v>
      </c>
      <c r="D1408" s="563" t="s">
        <v>6820</v>
      </c>
      <c r="E1408" s="564" t="s">
        <v>6818</v>
      </c>
      <c r="F1408" s="355">
        <v>0</v>
      </c>
      <c r="G1408" s="355">
        <v>58.98</v>
      </c>
    </row>
    <row r="1409" spans="1:7" x14ac:dyDescent="0.3">
      <c r="A1409" s="355" t="s">
        <v>6821</v>
      </c>
      <c r="B1409" s="355" t="s">
        <v>6822</v>
      </c>
      <c r="D1409" s="563" t="s">
        <v>6823</v>
      </c>
      <c r="E1409" s="564" t="s">
        <v>5900</v>
      </c>
      <c r="F1409" s="355">
        <v>0</v>
      </c>
      <c r="G1409" s="355">
        <v>23.05</v>
      </c>
    </row>
    <row r="1410" spans="1:7" x14ac:dyDescent="0.3">
      <c r="A1410" s="355" t="s">
        <v>6824</v>
      </c>
      <c r="B1410" s="355" t="s">
        <v>6825</v>
      </c>
      <c r="D1410" s="563" t="s">
        <v>6826</v>
      </c>
      <c r="E1410" s="564" t="s">
        <v>6827</v>
      </c>
      <c r="F1410" s="355">
        <v>0</v>
      </c>
      <c r="G1410" s="355">
        <v>23.05</v>
      </c>
    </row>
    <row r="1411" spans="1:7" x14ac:dyDescent="0.3">
      <c r="A1411" s="355" t="s">
        <v>6828</v>
      </c>
      <c r="B1411" s="355" t="s">
        <v>6829</v>
      </c>
      <c r="D1411" s="563" t="s">
        <v>6830</v>
      </c>
      <c r="E1411" s="564" t="s">
        <v>1268</v>
      </c>
      <c r="F1411" s="355">
        <v>0</v>
      </c>
      <c r="G1411" s="355">
        <v>23.05</v>
      </c>
    </row>
    <row r="1412" spans="1:7" x14ac:dyDescent="0.3">
      <c r="A1412" s="355" t="s">
        <v>6831</v>
      </c>
      <c r="B1412" s="355" t="s">
        <v>6832</v>
      </c>
      <c r="D1412" s="563" t="s">
        <v>6833</v>
      </c>
      <c r="E1412" s="564" t="s">
        <v>1268</v>
      </c>
      <c r="F1412" s="355">
        <v>0</v>
      </c>
      <c r="G1412" s="355">
        <v>23.05</v>
      </c>
    </row>
    <row r="1413" spans="1:7" x14ac:dyDescent="0.3">
      <c r="A1413" s="355" t="s">
        <v>6834</v>
      </c>
      <c r="B1413" s="355" t="s">
        <v>6835</v>
      </c>
      <c r="D1413" s="563" t="s">
        <v>6836</v>
      </c>
      <c r="E1413" s="564" t="s">
        <v>5900</v>
      </c>
      <c r="F1413" s="355">
        <v>0</v>
      </c>
      <c r="G1413" s="355">
        <v>23.05</v>
      </c>
    </row>
    <row r="1414" spans="1:7" x14ac:dyDescent="0.3">
      <c r="A1414" s="355" t="s">
        <v>6837</v>
      </c>
      <c r="B1414" s="355" t="s">
        <v>6838</v>
      </c>
      <c r="D1414" s="563" t="s">
        <v>6839</v>
      </c>
      <c r="E1414" s="564" t="s">
        <v>6827</v>
      </c>
      <c r="F1414" s="355">
        <v>0</v>
      </c>
      <c r="G1414" s="355">
        <v>23.05</v>
      </c>
    </row>
    <row r="1415" spans="1:7" x14ac:dyDescent="0.3">
      <c r="A1415" s="355" t="s">
        <v>6840</v>
      </c>
      <c r="B1415" s="355" t="s">
        <v>6841</v>
      </c>
      <c r="D1415" s="563" t="s">
        <v>6842</v>
      </c>
      <c r="E1415" s="564" t="s">
        <v>5900</v>
      </c>
      <c r="F1415" s="355">
        <v>0</v>
      </c>
      <c r="G1415" s="355">
        <v>37.54</v>
      </c>
    </row>
    <row r="1416" spans="1:7" x14ac:dyDescent="0.3">
      <c r="A1416" s="355" t="s">
        <v>6843</v>
      </c>
      <c r="B1416" s="355" t="s">
        <v>6844</v>
      </c>
      <c r="D1416" s="563" t="s">
        <v>6845</v>
      </c>
      <c r="E1416" s="564" t="s">
        <v>5900</v>
      </c>
      <c r="F1416" s="355">
        <v>0</v>
      </c>
      <c r="G1416" s="355">
        <v>23.05</v>
      </c>
    </row>
    <row r="1417" spans="1:7" x14ac:dyDescent="0.3">
      <c r="A1417" s="355" t="s">
        <v>6846</v>
      </c>
      <c r="B1417" s="355" t="s">
        <v>6847</v>
      </c>
      <c r="D1417" s="563" t="s">
        <v>6848</v>
      </c>
      <c r="E1417" s="564" t="s">
        <v>6827</v>
      </c>
      <c r="F1417" s="355">
        <v>0</v>
      </c>
      <c r="G1417" s="355">
        <v>23.05</v>
      </c>
    </row>
    <row r="1418" spans="1:7" x14ac:dyDescent="0.3">
      <c r="A1418" s="355" t="s">
        <v>6849</v>
      </c>
      <c r="B1418" s="355" t="s">
        <v>6850</v>
      </c>
      <c r="D1418" s="563" t="s">
        <v>6845</v>
      </c>
      <c r="E1418" s="564" t="s">
        <v>6851</v>
      </c>
      <c r="F1418" s="355">
        <v>0</v>
      </c>
      <c r="G1418" s="355">
        <v>20.420000000000002</v>
      </c>
    </row>
    <row r="1419" spans="1:7" x14ac:dyDescent="0.3">
      <c r="A1419" s="355" t="s">
        <v>6852</v>
      </c>
      <c r="B1419" s="355" t="s">
        <v>6853</v>
      </c>
      <c r="D1419" s="563" t="s">
        <v>6854</v>
      </c>
      <c r="E1419" s="564" t="s">
        <v>6855</v>
      </c>
      <c r="F1419" s="355">
        <v>0</v>
      </c>
      <c r="G1419" s="355">
        <v>23.05</v>
      </c>
    </row>
    <row r="1420" spans="1:7" x14ac:dyDescent="0.3">
      <c r="A1420" s="355" t="s">
        <v>6856</v>
      </c>
      <c r="B1420" s="355" t="s">
        <v>6857</v>
      </c>
      <c r="D1420" s="563" t="s">
        <v>6854</v>
      </c>
      <c r="E1420" s="564" t="s">
        <v>6858</v>
      </c>
      <c r="F1420" s="355">
        <v>0</v>
      </c>
      <c r="G1420" s="355">
        <v>23.05</v>
      </c>
    </row>
    <row r="1421" spans="1:7" x14ac:dyDescent="0.3">
      <c r="A1421" s="355" t="s">
        <v>6859</v>
      </c>
      <c r="B1421" s="355" t="s">
        <v>6860</v>
      </c>
      <c r="D1421" s="563" t="s">
        <v>6854</v>
      </c>
      <c r="E1421" s="564" t="s">
        <v>6861</v>
      </c>
      <c r="F1421" s="355">
        <v>0</v>
      </c>
      <c r="G1421" s="355">
        <v>23.05</v>
      </c>
    </row>
    <row r="1422" spans="1:7" x14ac:dyDescent="0.3">
      <c r="A1422" s="355" t="s">
        <v>6862</v>
      </c>
      <c r="B1422" s="355" t="s">
        <v>6863</v>
      </c>
      <c r="D1422" s="563" t="s">
        <v>6864</v>
      </c>
      <c r="E1422" s="564" t="s">
        <v>6855</v>
      </c>
      <c r="F1422" s="355">
        <v>0</v>
      </c>
      <c r="G1422" s="355">
        <v>37.54</v>
      </c>
    </row>
    <row r="1423" spans="1:7" x14ac:dyDescent="0.3">
      <c r="A1423" s="355" t="s">
        <v>6865</v>
      </c>
      <c r="B1423" s="355" t="s">
        <v>6866</v>
      </c>
      <c r="D1423" s="563" t="s">
        <v>6867</v>
      </c>
      <c r="E1423" s="564" t="s">
        <v>5900</v>
      </c>
      <c r="F1423" s="355">
        <v>0</v>
      </c>
      <c r="G1423" s="355">
        <v>23.05</v>
      </c>
    </row>
    <row r="1424" spans="1:7" x14ac:dyDescent="0.3">
      <c r="A1424" s="355" t="s">
        <v>6868</v>
      </c>
      <c r="B1424" s="355" t="s">
        <v>6869</v>
      </c>
      <c r="D1424" s="563" t="s">
        <v>6870</v>
      </c>
      <c r="E1424" s="564" t="s">
        <v>6827</v>
      </c>
      <c r="F1424" s="355">
        <v>0</v>
      </c>
      <c r="G1424" s="355">
        <v>23.05</v>
      </c>
    </row>
    <row r="1425" spans="1:7" x14ac:dyDescent="0.3">
      <c r="A1425" s="355" t="s">
        <v>6871</v>
      </c>
      <c r="B1425" s="355" t="s">
        <v>6872</v>
      </c>
      <c r="D1425" s="563" t="s">
        <v>6867</v>
      </c>
      <c r="E1425" s="564" t="s">
        <v>6851</v>
      </c>
      <c r="F1425" s="355">
        <v>0</v>
      </c>
      <c r="G1425" s="355">
        <v>23.05</v>
      </c>
    </row>
    <row r="1426" spans="1:7" x14ac:dyDescent="0.3">
      <c r="A1426" s="355" t="s">
        <v>6873</v>
      </c>
      <c r="B1426" s="355" t="s">
        <v>6874</v>
      </c>
      <c r="D1426" s="563" t="s">
        <v>6875</v>
      </c>
      <c r="E1426" s="564" t="s">
        <v>6855</v>
      </c>
      <c r="F1426" s="355">
        <v>0</v>
      </c>
      <c r="G1426" s="355">
        <v>23.05</v>
      </c>
    </row>
    <row r="1427" spans="1:7" x14ac:dyDescent="0.3">
      <c r="A1427" s="355" t="s">
        <v>6876</v>
      </c>
      <c r="B1427" s="355" t="s">
        <v>6877</v>
      </c>
      <c r="D1427" s="563" t="s">
        <v>6878</v>
      </c>
      <c r="E1427" s="564" t="s">
        <v>6879</v>
      </c>
      <c r="F1427" s="355">
        <v>0</v>
      </c>
      <c r="G1427" s="355">
        <v>20.93</v>
      </c>
    </row>
    <row r="1428" spans="1:7" x14ac:dyDescent="0.3">
      <c r="A1428" s="355" t="s">
        <v>6880</v>
      </c>
      <c r="B1428" s="355" t="s">
        <v>6881</v>
      </c>
      <c r="D1428" s="563" t="s">
        <v>6875</v>
      </c>
      <c r="E1428" s="564" t="s">
        <v>6858</v>
      </c>
      <c r="F1428" s="355">
        <v>0</v>
      </c>
      <c r="G1428" s="355">
        <v>23.05</v>
      </c>
    </row>
    <row r="1429" spans="1:7" x14ac:dyDescent="0.3">
      <c r="A1429" s="355" t="s">
        <v>6882</v>
      </c>
      <c r="B1429" s="355" t="s">
        <v>6883</v>
      </c>
      <c r="D1429" s="563" t="s">
        <v>6875</v>
      </c>
      <c r="E1429" s="564" t="s">
        <v>6861</v>
      </c>
      <c r="F1429" s="355">
        <v>0</v>
      </c>
      <c r="G1429" s="355">
        <v>23.05</v>
      </c>
    </row>
    <row r="1430" spans="1:7" x14ac:dyDescent="0.3">
      <c r="A1430" s="355" t="s">
        <v>6884</v>
      </c>
      <c r="B1430" s="355" t="s">
        <v>6885</v>
      </c>
      <c r="D1430" s="563" t="s">
        <v>6886</v>
      </c>
      <c r="E1430" s="564" t="s">
        <v>6855</v>
      </c>
      <c r="F1430" s="355">
        <v>0</v>
      </c>
      <c r="G1430" s="355">
        <v>37.54</v>
      </c>
    </row>
    <row r="1431" spans="1:7" x14ac:dyDescent="0.3">
      <c r="A1431" s="355" t="s">
        <v>6887</v>
      </c>
      <c r="B1431" s="355" t="s">
        <v>6888</v>
      </c>
      <c r="D1431" s="563" t="s">
        <v>6889</v>
      </c>
      <c r="E1431" s="564" t="s">
        <v>1268</v>
      </c>
      <c r="F1431" s="355">
        <v>0</v>
      </c>
      <c r="G1431" s="355">
        <v>15.76</v>
      </c>
    </row>
    <row r="1432" spans="1:7" x14ac:dyDescent="0.3">
      <c r="A1432" s="355" t="s">
        <v>6890</v>
      </c>
      <c r="B1432" s="355" t="s">
        <v>6891</v>
      </c>
      <c r="D1432" s="563" t="s">
        <v>6889</v>
      </c>
      <c r="E1432" s="564" t="s">
        <v>1268</v>
      </c>
      <c r="F1432" s="355">
        <v>0</v>
      </c>
      <c r="G1432" s="355">
        <v>15.76</v>
      </c>
    </row>
    <row r="1433" spans="1:7" x14ac:dyDescent="0.3">
      <c r="A1433" s="355" t="s">
        <v>6892</v>
      </c>
      <c r="B1433" s="355" t="s">
        <v>6893</v>
      </c>
      <c r="D1433" s="563" t="s">
        <v>6894</v>
      </c>
      <c r="E1433" s="564" t="s">
        <v>1268</v>
      </c>
      <c r="F1433" s="355">
        <v>0</v>
      </c>
      <c r="G1433" s="355">
        <v>15.76</v>
      </c>
    </row>
    <row r="1434" spans="1:7" x14ac:dyDescent="0.3">
      <c r="A1434" s="355" t="s">
        <v>6895</v>
      </c>
      <c r="B1434" s="355" t="s">
        <v>6896</v>
      </c>
      <c r="D1434" s="563" t="s">
        <v>6897</v>
      </c>
      <c r="E1434" s="564" t="s">
        <v>1268</v>
      </c>
      <c r="F1434" s="355">
        <v>0</v>
      </c>
      <c r="G1434" s="355">
        <v>15.76</v>
      </c>
    </row>
    <row r="1435" spans="1:7" x14ac:dyDescent="0.3">
      <c r="A1435" s="355" t="s">
        <v>6898</v>
      </c>
      <c r="B1435" s="355" t="s">
        <v>6899</v>
      </c>
      <c r="D1435" s="563" t="s">
        <v>6900</v>
      </c>
      <c r="E1435" s="564" t="s">
        <v>1268</v>
      </c>
      <c r="F1435" s="355">
        <v>0</v>
      </c>
      <c r="G1435" s="355">
        <v>15.76</v>
      </c>
    </row>
    <row r="1436" spans="1:7" x14ac:dyDescent="0.3">
      <c r="A1436" s="355" t="s">
        <v>6901</v>
      </c>
      <c r="B1436" s="355" t="s">
        <v>6902</v>
      </c>
      <c r="D1436" s="563" t="s">
        <v>6903</v>
      </c>
      <c r="E1436" s="564" t="s">
        <v>1268</v>
      </c>
      <c r="F1436" s="355">
        <v>0</v>
      </c>
      <c r="G1436" s="355">
        <v>15.76</v>
      </c>
    </row>
    <row r="1437" spans="1:7" x14ac:dyDescent="0.3">
      <c r="A1437" s="355" t="s">
        <v>6904</v>
      </c>
      <c r="B1437" s="355" t="s">
        <v>6905</v>
      </c>
      <c r="D1437" s="563" t="s">
        <v>6906</v>
      </c>
      <c r="E1437" s="564" t="s">
        <v>1268</v>
      </c>
      <c r="F1437" s="355">
        <v>0</v>
      </c>
      <c r="G1437" s="355">
        <v>15.76</v>
      </c>
    </row>
    <row r="1438" spans="1:7" x14ac:dyDescent="0.3">
      <c r="A1438" s="355" t="s">
        <v>6907</v>
      </c>
      <c r="B1438" s="355" t="s">
        <v>6908</v>
      </c>
      <c r="D1438" s="563" t="s">
        <v>6909</v>
      </c>
      <c r="E1438" s="564" t="s">
        <v>1268</v>
      </c>
      <c r="F1438" s="355">
        <v>0</v>
      </c>
      <c r="G1438" s="355">
        <v>15.76</v>
      </c>
    </row>
    <row r="1439" spans="1:7" x14ac:dyDescent="0.3">
      <c r="A1439" s="355" t="s">
        <v>6910</v>
      </c>
      <c r="B1439" s="355" t="s">
        <v>6911</v>
      </c>
      <c r="D1439" s="563" t="s">
        <v>6912</v>
      </c>
      <c r="E1439" s="564" t="s">
        <v>1268</v>
      </c>
      <c r="F1439" s="355">
        <v>0</v>
      </c>
      <c r="G1439" s="355">
        <v>15.76</v>
      </c>
    </row>
    <row r="1440" spans="1:7" x14ac:dyDescent="0.3">
      <c r="A1440" s="355" t="s">
        <v>6913</v>
      </c>
      <c r="B1440" s="355" t="s">
        <v>6914</v>
      </c>
      <c r="D1440" s="563" t="s">
        <v>6915</v>
      </c>
      <c r="E1440" s="564" t="s">
        <v>1268</v>
      </c>
      <c r="F1440" s="355">
        <v>0</v>
      </c>
      <c r="G1440" s="355">
        <v>15.76</v>
      </c>
    </row>
    <row r="1441" spans="1:7" x14ac:dyDescent="0.3">
      <c r="A1441" s="355" t="s">
        <v>6916</v>
      </c>
      <c r="B1441" s="355" t="s">
        <v>6917</v>
      </c>
      <c r="D1441" s="563" t="s">
        <v>6918</v>
      </c>
      <c r="E1441" s="564" t="s">
        <v>1268</v>
      </c>
      <c r="F1441" s="355">
        <v>0</v>
      </c>
      <c r="G1441" s="355">
        <v>15.76</v>
      </c>
    </row>
    <row r="1442" spans="1:7" x14ac:dyDescent="0.3">
      <c r="A1442" s="355" t="s">
        <v>2821</v>
      </c>
      <c r="B1442" s="355" t="s">
        <v>6919</v>
      </c>
      <c r="D1442" s="563" t="s">
        <v>2822</v>
      </c>
      <c r="E1442" s="564" t="s">
        <v>6920</v>
      </c>
      <c r="F1442" s="355">
        <v>0</v>
      </c>
      <c r="G1442" s="355">
        <v>41.27</v>
      </c>
    </row>
    <row r="1443" spans="1:7" x14ac:dyDescent="0.3">
      <c r="A1443" s="355" t="s">
        <v>6921</v>
      </c>
      <c r="B1443" s="355" t="s">
        <v>6922</v>
      </c>
      <c r="D1443" s="563" t="s">
        <v>2824</v>
      </c>
      <c r="E1443" s="564" t="s">
        <v>6920</v>
      </c>
      <c r="F1443" s="355">
        <v>0</v>
      </c>
      <c r="G1443" s="355">
        <v>42.63</v>
      </c>
    </row>
    <row r="1444" spans="1:7" x14ac:dyDescent="0.3">
      <c r="A1444" s="355" t="s">
        <v>2823</v>
      </c>
      <c r="B1444" s="355" t="s">
        <v>6923</v>
      </c>
      <c r="D1444" s="563" t="s">
        <v>2824</v>
      </c>
      <c r="E1444" s="564" t="s">
        <v>6920</v>
      </c>
      <c r="F1444" s="355">
        <v>0</v>
      </c>
      <c r="G1444" s="355">
        <v>41.27</v>
      </c>
    </row>
    <row r="1445" spans="1:7" x14ac:dyDescent="0.3">
      <c r="A1445" s="355" t="s">
        <v>2825</v>
      </c>
      <c r="B1445" s="355" t="s">
        <v>6924</v>
      </c>
      <c r="D1445" s="563" t="s">
        <v>2826</v>
      </c>
      <c r="E1445" s="564" t="s">
        <v>6925</v>
      </c>
      <c r="F1445" s="355">
        <v>0</v>
      </c>
      <c r="G1445" s="355">
        <v>41.27</v>
      </c>
    </row>
    <row r="1446" spans="1:7" x14ac:dyDescent="0.3">
      <c r="A1446" s="355" t="s">
        <v>2827</v>
      </c>
      <c r="B1446" s="355" t="s">
        <v>6926</v>
      </c>
      <c r="D1446" s="563" t="s">
        <v>2828</v>
      </c>
      <c r="E1446" s="564" t="s">
        <v>6927</v>
      </c>
      <c r="F1446" s="355">
        <v>0</v>
      </c>
      <c r="G1446" s="355">
        <v>47.12</v>
      </c>
    </row>
    <row r="1447" spans="1:7" x14ac:dyDescent="0.3">
      <c r="A1447" s="355" t="s">
        <v>6928</v>
      </c>
      <c r="B1447" s="355" t="s">
        <v>6922</v>
      </c>
      <c r="D1447" s="563" t="s">
        <v>2824</v>
      </c>
      <c r="E1447" s="564" t="s">
        <v>6920</v>
      </c>
      <c r="F1447" s="355">
        <v>0</v>
      </c>
      <c r="G1447" s="355">
        <v>42.63</v>
      </c>
    </row>
    <row r="1448" spans="1:7" x14ac:dyDescent="0.3">
      <c r="A1448" s="355" t="s">
        <v>2829</v>
      </c>
      <c r="B1448" s="355" t="s">
        <v>6922</v>
      </c>
      <c r="D1448" s="563" t="s">
        <v>2824</v>
      </c>
      <c r="E1448" s="564" t="s">
        <v>6920</v>
      </c>
      <c r="F1448" s="355">
        <v>0</v>
      </c>
      <c r="G1448" s="355">
        <v>42.63</v>
      </c>
    </row>
    <row r="1449" spans="1:7" x14ac:dyDescent="0.3">
      <c r="A1449" s="355" t="s">
        <v>6929</v>
      </c>
      <c r="B1449" s="355" t="s">
        <v>6930</v>
      </c>
      <c r="D1449" s="563" t="s">
        <v>6931</v>
      </c>
      <c r="E1449" s="564" t="s">
        <v>1268</v>
      </c>
      <c r="F1449" s="355">
        <v>0</v>
      </c>
      <c r="G1449" s="355">
        <v>24.75</v>
      </c>
    </row>
    <row r="1450" spans="1:7" x14ac:dyDescent="0.3">
      <c r="A1450" s="355" t="s">
        <v>6932</v>
      </c>
      <c r="B1450" s="355" t="s">
        <v>6933</v>
      </c>
      <c r="D1450" s="563" t="s">
        <v>6934</v>
      </c>
      <c r="E1450" s="564" t="s">
        <v>1268</v>
      </c>
      <c r="F1450" s="355">
        <v>0</v>
      </c>
      <c r="G1450" s="355">
        <v>26.69</v>
      </c>
    </row>
    <row r="1451" spans="1:7" x14ac:dyDescent="0.3">
      <c r="A1451" s="355" t="s">
        <v>6935</v>
      </c>
      <c r="B1451" s="355" t="s">
        <v>6936</v>
      </c>
      <c r="D1451" s="563" t="s">
        <v>6808</v>
      </c>
      <c r="E1451" s="564" t="s">
        <v>6937</v>
      </c>
      <c r="F1451" s="355">
        <v>0</v>
      </c>
      <c r="G1451" s="355">
        <v>22.8</v>
      </c>
    </row>
    <row r="1452" spans="1:7" x14ac:dyDescent="0.3">
      <c r="A1452" s="355" t="s">
        <v>6938</v>
      </c>
      <c r="B1452" s="355" t="s">
        <v>6939</v>
      </c>
      <c r="D1452" s="563" t="s">
        <v>6940</v>
      </c>
      <c r="E1452" s="564" t="s">
        <v>6941</v>
      </c>
      <c r="F1452" s="355">
        <v>0</v>
      </c>
      <c r="G1452" s="355">
        <v>25</v>
      </c>
    </row>
    <row r="1453" spans="1:7" x14ac:dyDescent="0.3">
      <c r="A1453" s="355" t="s">
        <v>6942</v>
      </c>
      <c r="B1453" s="355" t="s">
        <v>6943</v>
      </c>
      <c r="D1453" s="563" t="s">
        <v>6944</v>
      </c>
      <c r="E1453" s="564" t="s">
        <v>1268</v>
      </c>
      <c r="F1453" s="355">
        <v>0</v>
      </c>
      <c r="G1453" s="355">
        <v>28.39</v>
      </c>
    </row>
    <row r="1454" spans="1:7" x14ac:dyDescent="0.3">
      <c r="A1454" s="355" t="s">
        <v>6945</v>
      </c>
      <c r="B1454" s="355" t="s">
        <v>6946</v>
      </c>
      <c r="D1454" s="563" t="s">
        <v>6947</v>
      </c>
      <c r="E1454" s="564" t="s">
        <v>5900</v>
      </c>
      <c r="F1454" s="355">
        <v>0</v>
      </c>
      <c r="G1454" s="355">
        <v>25.17</v>
      </c>
    </row>
    <row r="1455" spans="1:7" x14ac:dyDescent="0.3">
      <c r="A1455" s="355" t="s">
        <v>6948</v>
      </c>
      <c r="B1455" s="355" t="s">
        <v>6949</v>
      </c>
      <c r="D1455" s="563" t="s">
        <v>6950</v>
      </c>
      <c r="E1455" s="564" t="s">
        <v>5900</v>
      </c>
      <c r="F1455" s="355">
        <v>0</v>
      </c>
      <c r="G1455" s="355">
        <v>25.17</v>
      </c>
    </row>
    <row r="1456" spans="1:7" x14ac:dyDescent="0.3">
      <c r="A1456" s="355" t="s">
        <v>6951</v>
      </c>
      <c r="B1456" s="355" t="s">
        <v>6952</v>
      </c>
      <c r="D1456" s="563" t="s">
        <v>6953</v>
      </c>
      <c r="E1456" s="564" t="s">
        <v>6954</v>
      </c>
      <c r="F1456" s="355">
        <v>0</v>
      </c>
      <c r="G1456" s="355">
        <v>24.15</v>
      </c>
    </row>
    <row r="1457" spans="1:7" x14ac:dyDescent="0.3">
      <c r="A1457" s="355" t="s">
        <v>6955</v>
      </c>
      <c r="B1457" s="355" t="s">
        <v>6956</v>
      </c>
      <c r="D1457" s="563" t="s">
        <v>6957</v>
      </c>
      <c r="E1457" s="564" t="s">
        <v>6958</v>
      </c>
      <c r="F1457" s="355">
        <v>0</v>
      </c>
      <c r="G1457" s="355">
        <v>28.39</v>
      </c>
    </row>
    <row r="1458" spans="1:7" x14ac:dyDescent="0.3">
      <c r="A1458" s="355" t="s">
        <v>6959</v>
      </c>
      <c r="B1458" s="355" t="s">
        <v>6960</v>
      </c>
      <c r="D1458" s="563" t="s">
        <v>6961</v>
      </c>
      <c r="E1458" s="564" t="s">
        <v>6962</v>
      </c>
      <c r="F1458" s="355">
        <v>0</v>
      </c>
      <c r="G1458" s="355">
        <v>28.39</v>
      </c>
    </row>
    <row r="1459" spans="1:7" x14ac:dyDescent="0.3">
      <c r="A1459" s="355" t="s">
        <v>6963</v>
      </c>
      <c r="B1459" s="355" t="s">
        <v>6964</v>
      </c>
      <c r="D1459" s="563" t="s">
        <v>6965</v>
      </c>
      <c r="E1459" s="564" t="s">
        <v>6966</v>
      </c>
      <c r="F1459" s="355">
        <v>0</v>
      </c>
      <c r="G1459" s="355">
        <v>15.17</v>
      </c>
    </row>
    <row r="1460" spans="1:7" x14ac:dyDescent="0.3">
      <c r="A1460" s="355" t="s">
        <v>6967</v>
      </c>
      <c r="B1460" s="355" t="s">
        <v>6968</v>
      </c>
      <c r="D1460" s="563" t="s">
        <v>6969</v>
      </c>
      <c r="E1460" s="564" t="s">
        <v>6970</v>
      </c>
      <c r="F1460" s="355">
        <v>0</v>
      </c>
      <c r="G1460" s="355">
        <v>28.39</v>
      </c>
    </row>
    <row r="1461" spans="1:7" x14ac:dyDescent="0.3">
      <c r="A1461" s="355" t="s">
        <v>6971</v>
      </c>
      <c r="B1461" s="355" t="s">
        <v>6972</v>
      </c>
      <c r="D1461" s="563" t="s">
        <v>6973</v>
      </c>
      <c r="E1461" s="564" t="s">
        <v>6974</v>
      </c>
      <c r="F1461" s="355">
        <v>0</v>
      </c>
      <c r="G1461" s="355">
        <v>28.39</v>
      </c>
    </row>
    <row r="1462" spans="1:7" x14ac:dyDescent="0.3">
      <c r="A1462" s="355" t="s">
        <v>6975</v>
      </c>
      <c r="B1462" s="355" t="s">
        <v>6976</v>
      </c>
      <c r="D1462" s="563" t="s">
        <v>6977</v>
      </c>
      <c r="E1462" s="564" t="s">
        <v>1268</v>
      </c>
      <c r="F1462" s="355">
        <v>0</v>
      </c>
      <c r="G1462" s="355">
        <v>26.02</v>
      </c>
    </row>
    <row r="1463" spans="1:7" x14ac:dyDescent="0.3">
      <c r="A1463" s="355" t="s">
        <v>6978</v>
      </c>
      <c r="B1463" s="355" t="s">
        <v>6979</v>
      </c>
      <c r="D1463" s="563" t="s">
        <v>6980</v>
      </c>
      <c r="E1463" s="564" t="s">
        <v>1268</v>
      </c>
      <c r="F1463" s="355">
        <v>0</v>
      </c>
      <c r="G1463" s="355">
        <v>26.02</v>
      </c>
    </row>
    <row r="1464" spans="1:7" x14ac:dyDescent="0.3">
      <c r="A1464" s="355" t="s">
        <v>2833</v>
      </c>
      <c r="B1464" s="355" t="s">
        <v>6981</v>
      </c>
      <c r="D1464" s="563" t="s">
        <v>2834</v>
      </c>
      <c r="E1464" s="564" t="s">
        <v>6982</v>
      </c>
      <c r="F1464" s="355">
        <v>0</v>
      </c>
      <c r="G1464" s="355">
        <v>65.849999999999994</v>
      </c>
    </row>
    <row r="1465" spans="1:7" x14ac:dyDescent="0.3">
      <c r="A1465" s="355" t="s">
        <v>2835</v>
      </c>
      <c r="B1465" s="355" t="s">
        <v>6983</v>
      </c>
      <c r="D1465" s="563" t="s">
        <v>2836</v>
      </c>
      <c r="E1465" s="564" t="s">
        <v>6982</v>
      </c>
      <c r="F1465" s="355">
        <v>0</v>
      </c>
      <c r="G1465" s="355">
        <v>65.849999999999994</v>
      </c>
    </row>
    <row r="1466" spans="1:7" x14ac:dyDescent="0.3">
      <c r="A1466" s="355" t="s">
        <v>2837</v>
      </c>
      <c r="B1466" s="355" t="s">
        <v>6984</v>
      </c>
      <c r="D1466" s="563" t="s">
        <v>2838</v>
      </c>
      <c r="E1466" s="564" t="s">
        <v>6982</v>
      </c>
      <c r="F1466" s="355">
        <v>0</v>
      </c>
      <c r="G1466" s="355">
        <v>65.849999999999994</v>
      </c>
    </row>
    <row r="1467" spans="1:7" x14ac:dyDescent="0.3">
      <c r="A1467" s="355" t="s">
        <v>6985</v>
      </c>
      <c r="B1467" s="355" t="s">
        <v>6986</v>
      </c>
      <c r="D1467" s="563" t="s">
        <v>6987</v>
      </c>
      <c r="E1467" s="564" t="s">
        <v>6988</v>
      </c>
      <c r="F1467" s="355">
        <v>0</v>
      </c>
      <c r="G1467" s="355">
        <v>27.54</v>
      </c>
    </row>
    <row r="1468" spans="1:7" x14ac:dyDescent="0.3">
      <c r="A1468" s="355" t="s">
        <v>6989</v>
      </c>
      <c r="B1468" s="355" t="s">
        <v>6990</v>
      </c>
      <c r="D1468" s="563" t="s">
        <v>6991</v>
      </c>
      <c r="E1468" s="564" t="s">
        <v>6988</v>
      </c>
      <c r="F1468" s="355">
        <v>0</v>
      </c>
      <c r="G1468" s="355">
        <v>27.54</v>
      </c>
    </row>
    <row r="1469" spans="1:7" x14ac:dyDescent="0.3">
      <c r="A1469" s="355" t="s">
        <v>6992</v>
      </c>
      <c r="B1469" s="355" t="s">
        <v>6993</v>
      </c>
      <c r="D1469" s="563" t="s">
        <v>6994</v>
      </c>
      <c r="E1469" s="564" t="s">
        <v>1268</v>
      </c>
      <c r="F1469" s="355">
        <v>0</v>
      </c>
      <c r="G1469" s="355">
        <v>6.36</v>
      </c>
    </row>
    <row r="1470" spans="1:7" x14ac:dyDescent="0.3">
      <c r="A1470" s="355" t="s">
        <v>6995</v>
      </c>
      <c r="B1470" s="355" t="s">
        <v>6996</v>
      </c>
      <c r="D1470" s="563" t="s">
        <v>6997</v>
      </c>
      <c r="E1470" s="564" t="s">
        <v>1268</v>
      </c>
      <c r="F1470" s="355">
        <v>0</v>
      </c>
      <c r="G1470" s="355">
        <v>32.799999999999997</v>
      </c>
    </row>
    <row r="1471" spans="1:7" x14ac:dyDescent="0.3">
      <c r="A1471" s="355" t="s">
        <v>6998</v>
      </c>
      <c r="B1471" s="355" t="s">
        <v>6999</v>
      </c>
      <c r="D1471" s="563" t="s">
        <v>7000</v>
      </c>
      <c r="E1471" s="564" t="s">
        <v>1268</v>
      </c>
      <c r="F1471" s="355">
        <v>0</v>
      </c>
      <c r="G1471" s="355">
        <v>8.64</v>
      </c>
    </row>
    <row r="1472" spans="1:7" x14ac:dyDescent="0.3">
      <c r="A1472" s="355" t="s">
        <v>7001</v>
      </c>
      <c r="B1472" s="355" t="s">
        <v>7002</v>
      </c>
      <c r="D1472" s="563" t="s">
        <v>7003</v>
      </c>
      <c r="E1472" s="564" t="s">
        <v>1268</v>
      </c>
      <c r="F1472" s="355">
        <v>0</v>
      </c>
      <c r="G1472" s="355">
        <v>53.9</v>
      </c>
    </row>
    <row r="1473" spans="1:7" x14ac:dyDescent="0.3">
      <c r="A1473" s="355" t="s">
        <v>7004</v>
      </c>
      <c r="B1473" s="355" t="s">
        <v>7005</v>
      </c>
      <c r="D1473" s="563" t="s">
        <v>7006</v>
      </c>
      <c r="E1473" s="564" t="s">
        <v>1268</v>
      </c>
      <c r="F1473" s="355">
        <v>0</v>
      </c>
      <c r="G1473" s="355">
        <v>239.41</v>
      </c>
    </row>
    <row r="1474" spans="1:7" x14ac:dyDescent="0.3">
      <c r="A1474" s="355" t="s">
        <v>7007</v>
      </c>
      <c r="B1474" s="355" t="s">
        <v>7008</v>
      </c>
      <c r="D1474" s="563" t="s">
        <v>7009</v>
      </c>
      <c r="E1474" s="564" t="s">
        <v>7010</v>
      </c>
      <c r="F1474" s="355">
        <v>0</v>
      </c>
      <c r="G1474" s="355">
        <v>212.03</v>
      </c>
    </row>
    <row r="1475" spans="1:7" x14ac:dyDescent="0.3">
      <c r="A1475" s="355" t="s">
        <v>7011</v>
      </c>
      <c r="B1475" s="355" t="s">
        <v>7012</v>
      </c>
      <c r="D1475" s="563" t="s">
        <v>7013</v>
      </c>
      <c r="E1475" s="564" t="s">
        <v>1268</v>
      </c>
      <c r="F1475" s="355">
        <v>0</v>
      </c>
      <c r="G1475" s="355">
        <v>240.25</v>
      </c>
    </row>
    <row r="1476" spans="1:7" x14ac:dyDescent="0.3">
      <c r="A1476" s="355" t="s">
        <v>7014</v>
      </c>
      <c r="B1476" s="355" t="s">
        <v>7015</v>
      </c>
      <c r="D1476" s="563" t="s">
        <v>7016</v>
      </c>
      <c r="E1476" s="564" t="s">
        <v>7010</v>
      </c>
      <c r="F1476" s="355">
        <v>0</v>
      </c>
      <c r="G1476" s="355">
        <v>210.08</v>
      </c>
    </row>
    <row r="1477" spans="1:7" x14ac:dyDescent="0.3">
      <c r="A1477" s="355" t="s">
        <v>7017</v>
      </c>
      <c r="B1477" s="355" t="s">
        <v>7018</v>
      </c>
      <c r="D1477" s="563" t="s">
        <v>7019</v>
      </c>
      <c r="E1477" s="564" t="s">
        <v>1268</v>
      </c>
      <c r="F1477" s="355">
        <v>0</v>
      </c>
      <c r="G1477" s="355">
        <v>240.51</v>
      </c>
    </row>
    <row r="1478" spans="1:7" x14ac:dyDescent="0.3">
      <c r="A1478" s="355" t="s">
        <v>7020</v>
      </c>
      <c r="B1478" s="355" t="s">
        <v>7021</v>
      </c>
      <c r="D1478" s="563" t="s">
        <v>7022</v>
      </c>
      <c r="E1478" s="564" t="s">
        <v>7010</v>
      </c>
      <c r="F1478" s="355">
        <v>0</v>
      </c>
      <c r="G1478" s="355">
        <v>210.25</v>
      </c>
    </row>
    <row r="1479" spans="1:7" x14ac:dyDescent="0.3">
      <c r="A1479" s="355" t="s">
        <v>7023</v>
      </c>
      <c r="B1479" s="355" t="s">
        <v>7024</v>
      </c>
      <c r="D1479" s="563" t="s">
        <v>7025</v>
      </c>
      <c r="E1479" s="564" t="s">
        <v>1268</v>
      </c>
      <c r="F1479" s="355">
        <v>0</v>
      </c>
      <c r="G1479" s="355">
        <v>240.59</v>
      </c>
    </row>
    <row r="1480" spans="1:7" x14ac:dyDescent="0.3">
      <c r="A1480" s="355" t="s">
        <v>7026</v>
      </c>
      <c r="B1480" s="355" t="s">
        <v>7027</v>
      </c>
      <c r="D1480" s="563" t="s">
        <v>7028</v>
      </c>
      <c r="E1480" s="564" t="s">
        <v>7029</v>
      </c>
      <c r="F1480" s="355">
        <v>0</v>
      </c>
      <c r="G1480" s="355">
        <v>65.760000000000005</v>
      </c>
    </row>
    <row r="1481" spans="1:7" x14ac:dyDescent="0.3">
      <c r="A1481" s="355" t="s">
        <v>7030</v>
      </c>
      <c r="B1481" s="355" t="s">
        <v>7031</v>
      </c>
      <c r="D1481" s="563" t="s">
        <v>7032</v>
      </c>
      <c r="E1481" s="564" t="s">
        <v>7029</v>
      </c>
      <c r="F1481" s="355">
        <v>0</v>
      </c>
      <c r="G1481" s="355">
        <v>306.02</v>
      </c>
    </row>
    <row r="1482" spans="1:7" x14ac:dyDescent="0.3">
      <c r="A1482" s="355" t="s">
        <v>7033</v>
      </c>
      <c r="B1482" s="355" t="s">
        <v>7034</v>
      </c>
      <c r="D1482" s="563" t="s">
        <v>7035</v>
      </c>
      <c r="E1482" s="564" t="s">
        <v>7029</v>
      </c>
      <c r="F1482" s="355">
        <v>0</v>
      </c>
      <c r="G1482" s="355">
        <v>65.760000000000005</v>
      </c>
    </row>
    <row r="1483" spans="1:7" x14ac:dyDescent="0.3">
      <c r="A1483" s="355" t="s">
        <v>7036</v>
      </c>
      <c r="B1483" s="355" t="s">
        <v>7037</v>
      </c>
      <c r="D1483" s="563" t="s">
        <v>7038</v>
      </c>
      <c r="E1483" s="564" t="s">
        <v>7039</v>
      </c>
      <c r="F1483" s="355">
        <v>0</v>
      </c>
      <c r="G1483" s="355">
        <v>65.680000000000007</v>
      </c>
    </row>
    <row r="1484" spans="1:7" x14ac:dyDescent="0.3">
      <c r="A1484" s="355" t="s">
        <v>7040</v>
      </c>
      <c r="B1484" s="355" t="s">
        <v>7041</v>
      </c>
      <c r="D1484" s="563" t="s">
        <v>7038</v>
      </c>
      <c r="E1484" s="564" t="s">
        <v>7042</v>
      </c>
      <c r="F1484" s="355">
        <v>0</v>
      </c>
      <c r="G1484" s="355">
        <v>65.680000000000007</v>
      </c>
    </row>
    <row r="1485" spans="1:7" x14ac:dyDescent="0.3">
      <c r="A1485" s="355" t="s">
        <v>7043</v>
      </c>
      <c r="B1485" s="355" t="s">
        <v>7044</v>
      </c>
      <c r="D1485" s="563" t="s">
        <v>7038</v>
      </c>
      <c r="E1485" s="564" t="s">
        <v>7045</v>
      </c>
      <c r="F1485" s="355">
        <v>0</v>
      </c>
      <c r="G1485" s="355">
        <v>65.680000000000007</v>
      </c>
    </row>
    <row r="1486" spans="1:7" x14ac:dyDescent="0.3">
      <c r="A1486" s="355" t="s">
        <v>7046</v>
      </c>
      <c r="B1486" s="355" t="s">
        <v>7047</v>
      </c>
      <c r="D1486" s="563" t="s">
        <v>7038</v>
      </c>
      <c r="E1486" s="564" t="s">
        <v>7048</v>
      </c>
      <c r="F1486" s="355">
        <v>0</v>
      </c>
      <c r="G1486" s="355">
        <v>65.680000000000007</v>
      </c>
    </row>
    <row r="1487" spans="1:7" x14ac:dyDescent="0.3">
      <c r="A1487" s="355" t="s">
        <v>7049</v>
      </c>
      <c r="B1487" s="355" t="s">
        <v>7050</v>
      </c>
      <c r="D1487" s="563" t="s">
        <v>7051</v>
      </c>
      <c r="E1487" s="564" t="s">
        <v>3708</v>
      </c>
      <c r="F1487" s="355">
        <v>0</v>
      </c>
      <c r="G1487" s="355">
        <v>65.680000000000007</v>
      </c>
    </row>
    <row r="1488" spans="1:7" x14ac:dyDescent="0.3">
      <c r="A1488" s="355" t="s">
        <v>7052</v>
      </c>
      <c r="B1488" s="355" t="s">
        <v>7053</v>
      </c>
      <c r="D1488" s="563" t="s">
        <v>7051</v>
      </c>
      <c r="E1488" s="564" t="s">
        <v>7054</v>
      </c>
      <c r="F1488" s="355">
        <v>0</v>
      </c>
      <c r="G1488" s="355">
        <v>65.680000000000007</v>
      </c>
    </row>
    <row r="1489" spans="1:7" x14ac:dyDescent="0.3">
      <c r="A1489" s="355" t="s">
        <v>7055</v>
      </c>
      <c r="B1489" s="355" t="s">
        <v>7056</v>
      </c>
      <c r="D1489" s="563" t="s">
        <v>7057</v>
      </c>
      <c r="E1489" s="564" t="s">
        <v>1268</v>
      </c>
      <c r="F1489" s="355">
        <v>0</v>
      </c>
      <c r="G1489" s="355">
        <v>129.07</v>
      </c>
    </row>
    <row r="1490" spans="1:7" x14ac:dyDescent="0.3">
      <c r="A1490" s="355" t="s">
        <v>7058</v>
      </c>
      <c r="B1490" s="355" t="s">
        <v>7059</v>
      </c>
      <c r="D1490" s="563" t="s">
        <v>7060</v>
      </c>
      <c r="E1490" s="564" t="s">
        <v>1268</v>
      </c>
      <c r="F1490" s="355">
        <v>0</v>
      </c>
      <c r="G1490" s="355">
        <v>128.31</v>
      </c>
    </row>
    <row r="1491" spans="1:7" x14ac:dyDescent="0.3">
      <c r="A1491" s="355" t="s">
        <v>7061</v>
      </c>
      <c r="B1491" s="355" t="s">
        <v>7062</v>
      </c>
      <c r="D1491" s="563" t="s">
        <v>7063</v>
      </c>
      <c r="E1491" s="564" t="s">
        <v>1268</v>
      </c>
      <c r="F1491" s="355">
        <v>0</v>
      </c>
      <c r="G1491" s="355">
        <v>128.31</v>
      </c>
    </row>
    <row r="1492" spans="1:7" x14ac:dyDescent="0.3">
      <c r="A1492" s="355" t="s">
        <v>7064</v>
      </c>
      <c r="B1492" s="355" t="s">
        <v>7065</v>
      </c>
      <c r="D1492" s="563" t="s">
        <v>7066</v>
      </c>
      <c r="E1492" s="564" t="s">
        <v>1268</v>
      </c>
      <c r="F1492" s="355">
        <v>0</v>
      </c>
      <c r="G1492" s="355">
        <v>128.31</v>
      </c>
    </row>
    <row r="1493" spans="1:7" x14ac:dyDescent="0.3">
      <c r="A1493" s="355" t="s">
        <v>7067</v>
      </c>
      <c r="B1493" s="355" t="s">
        <v>7068</v>
      </c>
      <c r="D1493" s="563" t="s">
        <v>7069</v>
      </c>
      <c r="E1493" s="564" t="s">
        <v>1268</v>
      </c>
      <c r="F1493" s="355">
        <v>0</v>
      </c>
      <c r="G1493" s="355">
        <v>128.31</v>
      </c>
    </row>
    <row r="1494" spans="1:7" x14ac:dyDescent="0.3">
      <c r="A1494" s="355" t="s">
        <v>7070</v>
      </c>
      <c r="B1494" s="355" t="s">
        <v>7071</v>
      </c>
      <c r="D1494" s="563" t="s">
        <v>7072</v>
      </c>
      <c r="E1494" s="564" t="s">
        <v>1268</v>
      </c>
      <c r="F1494" s="355">
        <v>0</v>
      </c>
      <c r="G1494" s="355">
        <v>128.22</v>
      </c>
    </row>
    <row r="1495" spans="1:7" x14ac:dyDescent="0.3">
      <c r="A1495" s="355" t="s">
        <v>7073</v>
      </c>
      <c r="B1495" s="355" t="s">
        <v>7074</v>
      </c>
      <c r="D1495" s="563" t="s">
        <v>7051</v>
      </c>
      <c r="E1495" s="564" t="s">
        <v>6851</v>
      </c>
      <c r="F1495" s="355">
        <v>0</v>
      </c>
      <c r="G1495" s="355">
        <v>65.680000000000007</v>
      </c>
    </row>
    <row r="1496" spans="1:7" x14ac:dyDescent="0.3">
      <c r="A1496" s="355" t="s">
        <v>7075</v>
      </c>
      <c r="B1496" s="355" t="s">
        <v>7076</v>
      </c>
      <c r="D1496" s="563" t="s">
        <v>7051</v>
      </c>
      <c r="E1496" s="564" t="s">
        <v>7077</v>
      </c>
      <c r="F1496" s="355">
        <v>0</v>
      </c>
      <c r="G1496" s="355">
        <v>65.680000000000007</v>
      </c>
    </row>
    <row r="1497" spans="1:7" x14ac:dyDescent="0.3">
      <c r="A1497" s="355" t="s">
        <v>7078</v>
      </c>
      <c r="B1497" s="355" t="s">
        <v>7079</v>
      </c>
      <c r="D1497" s="563" t="s">
        <v>7080</v>
      </c>
      <c r="E1497" s="564" t="s">
        <v>1268</v>
      </c>
      <c r="F1497" s="355">
        <v>0</v>
      </c>
      <c r="G1497" s="355">
        <v>128.31</v>
      </c>
    </row>
    <row r="1498" spans="1:7" x14ac:dyDescent="0.3">
      <c r="A1498" s="355" t="s">
        <v>7081</v>
      </c>
      <c r="B1498" s="355" t="s">
        <v>7082</v>
      </c>
      <c r="D1498" s="563" t="s">
        <v>7083</v>
      </c>
      <c r="E1498" s="564" t="s">
        <v>1268</v>
      </c>
      <c r="F1498" s="355">
        <v>0</v>
      </c>
      <c r="G1498" s="355">
        <v>128.31</v>
      </c>
    </row>
    <row r="1499" spans="1:7" x14ac:dyDescent="0.3">
      <c r="A1499" s="355" t="s">
        <v>7084</v>
      </c>
      <c r="B1499" s="355" t="s">
        <v>7085</v>
      </c>
      <c r="D1499" s="563" t="s">
        <v>7086</v>
      </c>
      <c r="E1499" s="564" t="s">
        <v>7087</v>
      </c>
      <c r="F1499" s="355">
        <v>0</v>
      </c>
      <c r="G1499" s="355">
        <v>120.08</v>
      </c>
    </row>
    <row r="1500" spans="1:7" x14ac:dyDescent="0.3">
      <c r="A1500" s="355" t="s">
        <v>7088</v>
      </c>
      <c r="B1500" s="355" t="s">
        <v>7089</v>
      </c>
      <c r="D1500" s="563" t="s">
        <v>7090</v>
      </c>
      <c r="E1500" s="564" t="s">
        <v>1268</v>
      </c>
      <c r="F1500" s="355">
        <v>0</v>
      </c>
      <c r="G1500" s="355">
        <v>128.31</v>
      </c>
    </row>
    <row r="1501" spans="1:7" x14ac:dyDescent="0.3">
      <c r="A1501" s="355" t="s">
        <v>7091</v>
      </c>
      <c r="B1501" s="355" t="s">
        <v>7092</v>
      </c>
      <c r="D1501" s="563" t="s">
        <v>7093</v>
      </c>
      <c r="E1501" s="564" t="s">
        <v>7087</v>
      </c>
      <c r="F1501" s="355">
        <v>0</v>
      </c>
      <c r="G1501" s="355">
        <v>129.41</v>
      </c>
    </row>
    <row r="1502" spans="1:7" x14ac:dyDescent="0.3">
      <c r="A1502" s="355" t="s">
        <v>7094</v>
      </c>
      <c r="B1502" s="355" t="s">
        <v>7095</v>
      </c>
      <c r="D1502" s="563" t="s">
        <v>7096</v>
      </c>
      <c r="E1502" s="564" t="s">
        <v>1268</v>
      </c>
      <c r="F1502" s="355">
        <v>0</v>
      </c>
      <c r="G1502" s="355">
        <v>128.31</v>
      </c>
    </row>
    <row r="1503" spans="1:7" x14ac:dyDescent="0.3">
      <c r="A1503" s="355" t="s">
        <v>7097</v>
      </c>
      <c r="B1503" s="355" t="s">
        <v>7098</v>
      </c>
      <c r="D1503" s="563" t="s">
        <v>7099</v>
      </c>
      <c r="E1503" s="564" t="s">
        <v>7087</v>
      </c>
      <c r="F1503" s="355">
        <v>0</v>
      </c>
      <c r="G1503" s="355">
        <v>117.88</v>
      </c>
    </row>
    <row r="1504" spans="1:7" x14ac:dyDescent="0.3">
      <c r="A1504" s="355" t="s">
        <v>7100</v>
      </c>
      <c r="B1504" s="355" t="s">
        <v>7101</v>
      </c>
      <c r="D1504" s="563" t="s">
        <v>7102</v>
      </c>
      <c r="E1504" s="564" t="s">
        <v>1268</v>
      </c>
      <c r="F1504" s="355">
        <v>0</v>
      </c>
      <c r="G1504" s="355">
        <v>128.31</v>
      </c>
    </row>
    <row r="1505" spans="1:7" x14ac:dyDescent="0.3">
      <c r="A1505" s="355" t="s">
        <v>7103</v>
      </c>
      <c r="B1505" s="355" t="s">
        <v>7104</v>
      </c>
      <c r="D1505" s="563" t="s">
        <v>7105</v>
      </c>
      <c r="E1505" s="564" t="s">
        <v>1268</v>
      </c>
      <c r="F1505" s="355">
        <v>0</v>
      </c>
      <c r="G1505" s="355">
        <v>128.31</v>
      </c>
    </row>
    <row r="1506" spans="1:7" x14ac:dyDescent="0.3">
      <c r="A1506" s="355" t="s">
        <v>7106</v>
      </c>
      <c r="B1506" s="355" t="s">
        <v>7107</v>
      </c>
      <c r="D1506" s="563" t="s">
        <v>7108</v>
      </c>
      <c r="E1506" s="564" t="s">
        <v>1268</v>
      </c>
      <c r="F1506" s="355">
        <v>0</v>
      </c>
      <c r="G1506" s="355">
        <v>128.31</v>
      </c>
    </row>
    <row r="1507" spans="1:7" x14ac:dyDescent="0.3">
      <c r="A1507" s="355" t="s">
        <v>7109</v>
      </c>
      <c r="B1507" s="355" t="s">
        <v>7110</v>
      </c>
      <c r="D1507" s="563" t="s">
        <v>7111</v>
      </c>
      <c r="E1507" s="564" t="s">
        <v>1268</v>
      </c>
      <c r="F1507" s="355">
        <v>0</v>
      </c>
      <c r="G1507" s="355">
        <v>128.31</v>
      </c>
    </row>
    <row r="1508" spans="1:7" x14ac:dyDescent="0.3">
      <c r="A1508" s="355" t="s">
        <v>7112</v>
      </c>
      <c r="B1508" s="355" t="s">
        <v>7113</v>
      </c>
      <c r="D1508" s="563" t="s">
        <v>7114</v>
      </c>
      <c r="E1508" s="564" t="s">
        <v>7087</v>
      </c>
      <c r="F1508" s="355">
        <v>0</v>
      </c>
      <c r="G1508" s="355">
        <v>117.2</v>
      </c>
    </row>
    <row r="1509" spans="1:7" x14ac:dyDescent="0.3">
      <c r="A1509" s="355" t="s">
        <v>7115</v>
      </c>
      <c r="B1509" s="355" t="s">
        <v>7116</v>
      </c>
      <c r="D1509" s="563" t="s">
        <v>7117</v>
      </c>
      <c r="E1509" s="564" t="s">
        <v>1268</v>
      </c>
      <c r="F1509" s="355">
        <v>0</v>
      </c>
      <c r="G1509" s="355">
        <v>128.31</v>
      </c>
    </row>
    <row r="1510" spans="1:7" x14ac:dyDescent="0.3">
      <c r="A1510" s="355" t="s">
        <v>7118</v>
      </c>
      <c r="B1510" s="355" t="s">
        <v>7119</v>
      </c>
      <c r="D1510" s="563" t="s">
        <v>7120</v>
      </c>
      <c r="E1510" s="564" t="s">
        <v>7087</v>
      </c>
      <c r="F1510" s="355">
        <v>0</v>
      </c>
      <c r="G1510" s="355">
        <v>102.63</v>
      </c>
    </row>
    <row r="1511" spans="1:7" x14ac:dyDescent="0.3">
      <c r="A1511" s="355" t="s">
        <v>7121</v>
      </c>
      <c r="B1511" s="355" t="s">
        <v>7122</v>
      </c>
      <c r="D1511" s="563" t="s">
        <v>7123</v>
      </c>
      <c r="E1511" s="564" t="s">
        <v>1268</v>
      </c>
      <c r="F1511" s="355">
        <v>0</v>
      </c>
      <c r="G1511" s="355">
        <v>118.73</v>
      </c>
    </row>
    <row r="1512" spans="1:7" x14ac:dyDescent="0.3">
      <c r="A1512" s="355" t="s">
        <v>7124</v>
      </c>
      <c r="B1512" s="355" t="s">
        <v>7125</v>
      </c>
      <c r="D1512" s="563" t="s">
        <v>7126</v>
      </c>
      <c r="E1512" s="564" t="s">
        <v>7087</v>
      </c>
      <c r="F1512" s="355">
        <v>0</v>
      </c>
      <c r="G1512" s="355">
        <v>114.83</v>
      </c>
    </row>
    <row r="1513" spans="1:7" x14ac:dyDescent="0.3">
      <c r="A1513" s="355" t="s">
        <v>7127</v>
      </c>
      <c r="B1513" s="355" t="s">
        <v>7128</v>
      </c>
      <c r="D1513" s="563" t="s">
        <v>7129</v>
      </c>
      <c r="E1513" s="564" t="s">
        <v>1268</v>
      </c>
      <c r="F1513" s="355">
        <v>0</v>
      </c>
      <c r="G1513" s="355">
        <v>128.31</v>
      </c>
    </row>
    <row r="1514" spans="1:7" x14ac:dyDescent="0.3">
      <c r="A1514" s="355" t="s">
        <v>7130</v>
      </c>
      <c r="B1514" s="355" t="s">
        <v>7131</v>
      </c>
      <c r="D1514" s="563" t="s">
        <v>7132</v>
      </c>
      <c r="E1514" s="564" t="s">
        <v>1268</v>
      </c>
      <c r="F1514" s="355">
        <v>0</v>
      </c>
      <c r="G1514" s="355">
        <v>131.86000000000001</v>
      </c>
    </row>
    <row r="1515" spans="1:7" x14ac:dyDescent="0.3">
      <c r="A1515" s="355" t="s">
        <v>7133</v>
      </c>
      <c r="B1515" s="355" t="s">
        <v>7134</v>
      </c>
      <c r="D1515" s="563" t="s">
        <v>7135</v>
      </c>
      <c r="E1515" s="564" t="s">
        <v>1268</v>
      </c>
      <c r="F1515" s="355">
        <v>0</v>
      </c>
      <c r="G1515" s="355">
        <v>128.31</v>
      </c>
    </row>
    <row r="1516" spans="1:7" x14ac:dyDescent="0.3">
      <c r="A1516" s="355" t="s">
        <v>7136</v>
      </c>
      <c r="B1516" s="355" t="s">
        <v>7137</v>
      </c>
      <c r="D1516" s="563" t="s">
        <v>7138</v>
      </c>
      <c r="E1516" s="564" t="s">
        <v>1268</v>
      </c>
      <c r="F1516" s="355">
        <v>0</v>
      </c>
      <c r="G1516" s="355">
        <v>131.86000000000001</v>
      </c>
    </row>
    <row r="1517" spans="1:7" x14ac:dyDescent="0.3">
      <c r="A1517" s="355" t="s">
        <v>7139</v>
      </c>
      <c r="B1517" s="355" t="s">
        <v>7140</v>
      </c>
      <c r="D1517" s="563" t="s">
        <v>7141</v>
      </c>
      <c r="E1517" s="564" t="s">
        <v>7087</v>
      </c>
      <c r="F1517" s="355">
        <v>0</v>
      </c>
      <c r="G1517" s="355">
        <v>117.8</v>
      </c>
    </row>
    <row r="1518" spans="1:7" x14ac:dyDescent="0.3">
      <c r="A1518" s="355" t="s">
        <v>7142</v>
      </c>
      <c r="B1518" s="355" t="s">
        <v>7143</v>
      </c>
      <c r="D1518" s="563" t="s">
        <v>7144</v>
      </c>
      <c r="E1518" s="564" t="s">
        <v>1268</v>
      </c>
      <c r="F1518" s="355">
        <v>0</v>
      </c>
      <c r="G1518" s="355">
        <v>128.31</v>
      </c>
    </row>
    <row r="1519" spans="1:7" x14ac:dyDescent="0.3">
      <c r="A1519" s="355" t="s">
        <v>7145</v>
      </c>
      <c r="B1519" s="355" t="s">
        <v>7146</v>
      </c>
      <c r="D1519" s="563" t="s">
        <v>7147</v>
      </c>
      <c r="E1519" s="564" t="s">
        <v>7087</v>
      </c>
      <c r="F1519" s="355">
        <v>0</v>
      </c>
      <c r="G1519" s="355">
        <v>117.88</v>
      </c>
    </row>
    <row r="1520" spans="1:7" x14ac:dyDescent="0.3">
      <c r="A1520" s="355" t="s">
        <v>7148</v>
      </c>
      <c r="B1520" s="355" t="s">
        <v>7149</v>
      </c>
      <c r="D1520" s="563" t="s">
        <v>7150</v>
      </c>
      <c r="E1520" s="564" t="s">
        <v>1268</v>
      </c>
      <c r="F1520" s="355">
        <v>0</v>
      </c>
      <c r="G1520" s="355">
        <v>115.25</v>
      </c>
    </row>
    <row r="1521" spans="1:7" x14ac:dyDescent="0.3">
      <c r="A1521" s="355" t="s">
        <v>7151</v>
      </c>
      <c r="B1521" s="355" t="s">
        <v>7152</v>
      </c>
      <c r="D1521" s="563" t="s">
        <v>7153</v>
      </c>
      <c r="E1521" s="564" t="s">
        <v>7087</v>
      </c>
      <c r="F1521" s="355">
        <v>0</v>
      </c>
      <c r="G1521" s="355">
        <v>117.8</v>
      </c>
    </row>
    <row r="1522" spans="1:7" x14ac:dyDescent="0.3">
      <c r="A1522" s="355" t="s">
        <v>7154</v>
      </c>
      <c r="B1522" s="355" t="s">
        <v>7155</v>
      </c>
      <c r="D1522" s="563" t="s">
        <v>7156</v>
      </c>
      <c r="E1522" s="564" t="s">
        <v>1268</v>
      </c>
      <c r="F1522" s="355">
        <v>0</v>
      </c>
      <c r="G1522" s="355">
        <v>131.86000000000001</v>
      </c>
    </row>
    <row r="1523" spans="1:7" x14ac:dyDescent="0.3">
      <c r="A1523" s="355" t="s">
        <v>7157</v>
      </c>
      <c r="B1523" s="355" t="s">
        <v>7158</v>
      </c>
      <c r="D1523" s="563" t="s">
        <v>7159</v>
      </c>
      <c r="E1523" s="564" t="s">
        <v>1268</v>
      </c>
      <c r="F1523" s="355">
        <v>0</v>
      </c>
      <c r="G1523" s="355">
        <v>128.31</v>
      </c>
    </row>
    <row r="1524" spans="1:7" x14ac:dyDescent="0.3">
      <c r="A1524" s="355" t="s">
        <v>7160</v>
      </c>
      <c r="B1524" s="355" t="s">
        <v>7161</v>
      </c>
      <c r="D1524" s="563" t="s">
        <v>7162</v>
      </c>
      <c r="E1524" s="564" t="s">
        <v>1268</v>
      </c>
      <c r="F1524" s="355">
        <v>0</v>
      </c>
      <c r="G1524" s="355">
        <v>127.2</v>
      </c>
    </row>
    <row r="1525" spans="1:7" x14ac:dyDescent="0.3">
      <c r="A1525" s="355" t="s">
        <v>7163</v>
      </c>
      <c r="B1525" s="355" t="s">
        <v>7164</v>
      </c>
      <c r="D1525" s="563" t="s">
        <v>7165</v>
      </c>
      <c r="E1525" s="564" t="s">
        <v>1268</v>
      </c>
      <c r="F1525" s="355">
        <v>0</v>
      </c>
      <c r="G1525" s="355">
        <v>128.31</v>
      </c>
    </row>
    <row r="1526" spans="1:7" x14ac:dyDescent="0.3">
      <c r="A1526" s="355" t="s">
        <v>7166</v>
      </c>
      <c r="B1526" s="355" t="s">
        <v>7167</v>
      </c>
      <c r="D1526" s="563" t="s">
        <v>7168</v>
      </c>
      <c r="E1526" s="564" t="s">
        <v>7087</v>
      </c>
      <c r="F1526" s="355">
        <v>0</v>
      </c>
      <c r="G1526" s="355">
        <v>128.38999999999999</v>
      </c>
    </row>
    <row r="1527" spans="1:7" x14ac:dyDescent="0.3">
      <c r="A1527" s="355" t="s">
        <v>7169</v>
      </c>
      <c r="B1527" s="355" t="s">
        <v>7170</v>
      </c>
      <c r="D1527" s="563" t="s">
        <v>7171</v>
      </c>
      <c r="E1527" s="564" t="s">
        <v>1268</v>
      </c>
      <c r="F1527" s="355">
        <v>0</v>
      </c>
      <c r="G1527" s="355">
        <v>131.86000000000001</v>
      </c>
    </row>
    <row r="1528" spans="1:7" x14ac:dyDescent="0.3">
      <c r="A1528" s="355" t="s">
        <v>7172</v>
      </c>
      <c r="B1528" s="355" t="s">
        <v>7173</v>
      </c>
      <c r="D1528" s="563" t="s">
        <v>7174</v>
      </c>
      <c r="E1528" s="564" t="s">
        <v>7087</v>
      </c>
      <c r="F1528" s="355">
        <v>0</v>
      </c>
      <c r="G1528" s="355">
        <v>108.05</v>
      </c>
    </row>
    <row r="1529" spans="1:7" x14ac:dyDescent="0.3">
      <c r="A1529" s="355" t="s">
        <v>7175</v>
      </c>
      <c r="B1529" s="355" t="s">
        <v>7176</v>
      </c>
      <c r="D1529" s="563" t="s">
        <v>7177</v>
      </c>
      <c r="E1529" s="564" t="s">
        <v>1268</v>
      </c>
      <c r="F1529" s="355">
        <v>0</v>
      </c>
      <c r="G1529" s="355">
        <v>119.41</v>
      </c>
    </row>
    <row r="1530" spans="1:7" x14ac:dyDescent="0.3">
      <c r="A1530" s="355" t="s">
        <v>7178</v>
      </c>
      <c r="B1530" s="355" t="s">
        <v>7179</v>
      </c>
      <c r="D1530" s="563" t="s">
        <v>7180</v>
      </c>
      <c r="E1530" s="564" t="s">
        <v>7087</v>
      </c>
      <c r="F1530" s="355">
        <v>0</v>
      </c>
      <c r="G1530" s="355">
        <v>117.8</v>
      </c>
    </row>
    <row r="1531" spans="1:7" x14ac:dyDescent="0.3">
      <c r="A1531" s="355" t="s">
        <v>7181</v>
      </c>
      <c r="B1531" s="355" t="s">
        <v>7182</v>
      </c>
      <c r="D1531" s="563" t="s">
        <v>7183</v>
      </c>
      <c r="E1531" s="564" t="s">
        <v>1268</v>
      </c>
      <c r="F1531" s="355">
        <v>0</v>
      </c>
      <c r="G1531" s="355">
        <v>128.31</v>
      </c>
    </row>
    <row r="1532" spans="1:7" x14ac:dyDescent="0.3">
      <c r="A1532" s="355" t="s">
        <v>7184</v>
      </c>
      <c r="B1532" s="355" t="s">
        <v>7185</v>
      </c>
      <c r="D1532" s="563" t="s">
        <v>7186</v>
      </c>
      <c r="E1532" s="564" t="s">
        <v>1268</v>
      </c>
      <c r="F1532" s="355">
        <v>0</v>
      </c>
      <c r="G1532" s="355">
        <v>128.31</v>
      </c>
    </row>
    <row r="1533" spans="1:7" x14ac:dyDescent="0.3">
      <c r="A1533" s="355" t="s">
        <v>7187</v>
      </c>
      <c r="B1533" s="355" t="s">
        <v>7188</v>
      </c>
      <c r="D1533" s="563" t="s">
        <v>7189</v>
      </c>
      <c r="E1533" s="564" t="s">
        <v>1268</v>
      </c>
      <c r="F1533" s="355">
        <v>0</v>
      </c>
      <c r="G1533" s="355">
        <v>128.31</v>
      </c>
    </row>
    <row r="1534" spans="1:7" x14ac:dyDescent="0.3">
      <c r="A1534" s="355" t="s">
        <v>7190</v>
      </c>
      <c r="B1534" s="355" t="s">
        <v>7191</v>
      </c>
      <c r="D1534" s="563" t="s">
        <v>7192</v>
      </c>
      <c r="E1534" s="564" t="s">
        <v>1268</v>
      </c>
      <c r="F1534" s="355">
        <v>0</v>
      </c>
      <c r="G1534" s="355">
        <v>128.31</v>
      </c>
    </row>
    <row r="1535" spans="1:7" x14ac:dyDescent="0.3">
      <c r="A1535" s="355" t="s">
        <v>7193</v>
      </c>
      <c r="B1535" s="355" t="s">
        <v>7194</v>
      </c>
      <c r="D1535" s="563" t="s">
        <v>7195</v>
      </c>
      <c r="E1535" s="564" t="s">
        <v>7087</v>
      </c>
      <c r="F1535" s="355">
        <v>0</v>
      </c>
      <c r="G1535" s="355">
        <v>117.2</v>
      </c>
    </row>
    <row r="1536" spans="1:7" x14ac:dyDescent="0.3">
      <c r="A1536" s="355" t="s">
        <v>7196</v>
      </c>
      <c r="B1536" s="355" t="s">
        <v>7197</v>
      </c>
      <c r="D1536" s="563" t="s">
        <v>7198</v>
      </c>
      <c r="E1536" s="564" t="s">
        <v>1268</v>
      </c>
      <c r="F1536" s="355">
        <v>0</v>
      </c>
      <c r="G1536" s="355">
        <v>128.31</v>
      </c>
    </row>
    <row r="1537" spans="1:7" x14ac:dyDescent="0.3">
      <c r="A1537" s="355" t="s">
        <v>7199</v>
      </c>
      <c r="B1537" s="355" t="s">
        <v>7200</v>
      </c>
      <c r="D1537" s="563" t="s">
        <v>7201</v>
      </c>
      <c r="E1537" s="564" t="s">
        <v>7087</v>
      </c>
      <c r="F1537" s="355">
        <v>0</v>
      </c>
      <c r="G1537" s="355">
        <v>117.8</v>
      </c>
    </row>
    <row r="1538" spans="1:7" x14ac:dyDescent="0.3">
      <c r="A1538" s="355" t="s">
        <v>7202</v>
      </c>
      <c r="B1538" s="355" t="s">
        <v>7203</v>
      </c>
      <c r="D1538" s="563" t="s">
        <v>7204</v>
      </c>
      <c r="E1538" s="564" t="s">
        <v>1268</v>
      </c>
      <c r="F1538" s="355">
        <v>0</v>
      </c>
      <c r="G1538" s="355">
        <v>128.31</v>
      </c>
    </row>
    <row r="1539" spans="1:7" x14ac:dyDescent="0.3">
      <c r="A1539" s="355" t="s">
        <v>7205</v>
      </c>
      <c r="B1539" s="355" t="s">
        <v>7206</v>
      </c>
      <c r="D1539" s="563" t="s">
        <v>7207</v>
      </c>
      <c r="E1539" s="564" t="s">
        <v>7087</v>
      </c>
      <c r="F1539" s="355">
        <v>0</v>
      </c>
      <c r="G1539" s="355">
        <v>111.53</v>
      </c>
    </row>
    <row r="1540" spans="1:7" x14ac:dyDescent="0.3">
      <c r="A1540" s="355" t="s">
        <v>7208</v>
      </c>
      <c r="B1540" s="355" t="s">
        <v>7209</v>
      </c>
      <c r="D1540" s="563" t="s">
        <v>7210</v>
      </c>
      <c r="E1540" s="564" t="s">
        <v>1268</v>
      </c>
      <c r="F1540" s="355">
        <v>0</v>
      </c>
      <c r="G1540" s="355">
        <v>128.31</v>
      </c>
    </row>
    <row r="1541" spans="1:7" x14ac:dyDescent="0.3">
      <c r="A1541" s="355" t="s">
        <v>7211</v>
      </c>
      <c r="B1541" s="355" t="s">
        <v>7212</v>
      </c>
      <c r="D1541" s="563" t="s">
        <v>7213</v>
      </c>
      <c r="E1541" s="564" t="s">
        <v>1268</v>
      </c>
      <c r="F1541" s="355">
        <v>0</v>
      </c>
      <c r="G1541" s="355">
        <v>128.31</v>
      </c>
    </row>
    <row r="1542" spans="1:7" x14ac:dyDescent="0.3">
      <c r="A1542" s="355" t="s">
        <v>7214</v>
      </c>
      <c r="B1542" s="355" t="s">
        <v>7215</v>
      </c>
      <c r="D1542" s="563" t="s">
        <v>7216</v>
      </c>
      <c r="E1542" s="564" t="s">
        <v>1268</v>
      </c>
      <c r="F1542" s="355">
        <v>0</v>
      </c>
      <c r="G1542" s="355">
        <v>128.97999999999999</v>
      </c>
    </row>
    <row r="1543" spans="1:7" x14ac:dyDescent="0.3">
      <c r="A1543" s="355" t="s">
        <v>7217</v>
      </c>
      <c r="B1543" s="355" t="s">
        <v>7218</v>
      </c>
      <c r="D1543" s="563" t="s">
        <v>7219</v>
      </c>
      <c r="E1543" s="564" t="s">
        <v>1268</v>
      </c>
      <c r="F1543" s="355">
        <v>0</v>
      </c>
      <c r="G1543" s="355">
        <v>128.97999999999999</v>
      </c>
    </row>
    <row r="1544" spans="1:7" x14ac:dyDescent="0.3">
      <c r="A1544" s="355" t="s">
        <v>7220</v>
      </c>
      <c r="B1544" s="355" t="s">
        <v>7221</v>
      </c>
      <c r="D1544" s="563" t="s">
        <v>7222</v>
      </c>
      <c r="E1544" s="564" t="s">
        <v>1268</v>
      </c>
      <c r="F1544" s="355">
        <v>0</v>
      </c>
      <c r="G1544" s="355">
        <v>128.97999999999999</v>
      </c>
    </row>
    <row r="1545" spans="1:7" x14ac:dyDescent="0.3">
      <c r="A1545" s="355" t="s">
        <v>7223</v>
      </c>
      <c r="B1545" s="355" t="s">
        <v>7224</v>
      </c>
      <c r="D1545" s="563" t="s">
        <v>7225</v>
      </c>
      <c r="E1545" s="564" t="s">
        <v>1268</v>
      </c>
      <c r="F1545" s="355">
        <v>0</v>
      </c>
      <c r="G1545" s="355">
        <v>128.97999999999999</v>
      </c>
    </row>
    <row r="1546" spans="1:7" x14ac:dyDescent="0.3">
      <c r="A1546" s="355" t="s">
        <v>7226</v>
      </c>
      <c r="B1546" s="355" t="s">
        <v>7227</v>
      </c>
      <c r="D1546" s="563" t="s">
        <v>7228</v>
      </c>
      <c r="E1546" s="564" t="s">
        <v>1268</v>
      </c>
      <c r="F1546" s="355">
        <v>0</v>
      </c>
      <c r="G1546" s="355">
        <v>117.37</v>
      </c>
    </row>
    <row r="1547" spans="1:7" x14ac:dyDescent="0.3">
      <c r="A1547" s="355" t="s">
        <v>7229</v>
      </c>
      <c r="B1547" s="355" t="s">
        <v>7230</v>
      </c>
      <c r="D1547" s="563" t="s">
        <v>7231</v>
      </c>
      <c r="E1547" s="564" t="s">
        <v>4815</v>
      </c>
      <c r="F1547" s="355">
        <v>0</v>
      </c>
      <c r="G1547" s="355">
        <v>117.37</v>
      </c>
    </row>
    <row r="1548" spans="1:7" x14ac:dyDescent="0.3">
      <c r="A1548" s="355" t="s">
        <v>7232</v>
      </c>
      <c r="B1548" s="355" t="s">
        <v>7233</v>
      </c>
      <c r="D1548" s="563" t="s">
        <v>7234</v>
      </c>
      <c r="E1548" s="564" t="s">
        <v>1268</v>
      </c>
      <c r="F1548" s="355">
        <v>0</v>
      </c>
      <c r="G1548" s="355">
        <v>117.37</v>
      </c>
    </row>
    <row r="1549" spans="1:7" x14ac:dyDescent="0.3">
      <c r="A1549" s="355" t="s">
        <v>7235</v>
      </c>
      <c r="B1549" s="355" t="s">
        <v>7236</v>
      </c>
      <c r="D1549" s="563" t="s">
        <v>7237</v>
      </c>
      <c r="E1549" s="564" t="s">
        <v>4815</v>
      </c>
      <c r="F1549" s="355">
        <v>0</v>
      </c>
      <c r="G1549" s="355">
        <v>117.37</v>
      </c>
    </row>
    <row r="1550" spans="1:7" x14ac:dyDescent="0.3">
      <c r="A1550" s="355" t="s">
        <v>7238</v>
      </c>
      <c r="B1550" s="355" t="s">
        <v>7239</v>
      </c>
      <c r="D1550" s="563" t="s">
        <v>7240</v>
      </c>
      <c r="E1550" s="564" t="s">
        <v>1268</v>
      </c>
      <c r="F1550" s="355">
        <v>0</v>
      </c>
      <c r="G1550" s="355">
        <v>117.37</v>
      </c>
    </row>
    <row r="1551" spans="1:7" x14ac:dyDescent="0.3">
      <c r="A1551" s="355" t="s">
        <v>7241</v>
      </c>
      <c r="B1551" s="355" t="s">
        <v>7242</v>
      </c>
      <c r="D1551" s="563" t="s">
        <v>7243</v>
      </c>
      <c r="E1551" s="564" t="s">
        <v>4815</v>
      </c>
      <c r="F1551" s="355">
        <v>0</v>
      </c>
      <c r="G1551" s="355">
        <v>117.37</v>
      </c>
    </row>
    <row r="1552" spans="1:7" x14ac:dyDescent="0.3">
      <c r="A1552" s="355" t="s">
        <v>7244</v>
      </c>
      <c r="B1552" s="355" t="s">
        <v>7245</v>
      </c>
      <c r="D1552" s="563" t="s">
        <v>7246</v>
      </c>
      <c r="E1552" s="564" t="s">
        <v>1268</v>
      </c>
      <c r="F1552" s="355">
        <v>0</v>
      </c>
      <c r="G1552" s="355">
        <v>169.75</v>
      </c>
    </row>
    <row r="1553" spans="1:7" x14ac:dyDescent="0.3">
      <c r="A1553" s="355" t="s">
        <v>7247</v>
      </c>
      <c r="B1553" s="355" t="s">
        <v>7248</v>
      </c>
      <c r="D1553" s="563" t="s">
        <v>7249</v>
      </c>
      <c r="E1553" s="564" t="s">
        <v>7250</v>
      </c>
      <c r="F1553" s="355">
        <v>0</v>
      </c>
      <c r="G1553" s="355">
        <v>169.75</v>
      </c>
    </row>
    <row r="1554" spans="1:7" x14ac:dyDescent="0.3">
      <c r="A1554" s="355" t="s">
        <v>7251</v>
      </c>
      <c r="B1554" s="355" t="s">
        <v>7252</v>
      </c>
      <c r="D1554" s="563" t="s">
        <v>7253</v>
      </c>
      <c r="E1554" s="564" t="s">
        <v>4815</v>
      </c>
      <c r="F1554" s="355">
        <v>0</v>
      </c>
      <c r="G1554" s="355">
        <v>169.75</v>
      </c>
    </row>
    <row r="1555" spans="1:7" x14ac:dyDescent="0.3">
      <c r="A1555" s="355" t="s">
        <v>7254</v>
      </c>
      <c r="B1555" s="355" t="s">
        <v>7255</v>
      </c>
      <c r="D1555" s="563" t="s">
        <v>7256</v>
      </c>
      <c r="E1555" s="564" t="s">
        <v>7257</v>
      </c>
      <c r="F1555" s="355">
        <v>0</v>
      </c>
      <c r="G1555" s="355">
        <v>174.32</v>
      </c>
    </row>
    <row r="1556" spans="1:7" x14ac:dyDescent="0.3">
      <c r="A1556" s="355" t="s">
        <v>7258</v>
      </c>
      <c r="B1556" s="355" t="s">
        <v>7259</v>
      </c>
      <c r="D1556" s="563" t="s">
        <v>7260</v>
      </c>
      <c r="E1556" s="564" t="s">
        <v>1268</v>
      </c>
      <c r="F1556" s="355">
        <v>0</v>
      </c>
      <c r="G1556" s="355">
        <v>167.37</v>
      </c>
    </row>
    <row r="1557" spans="1:7" x14ac:dyDescent="0.3">
      <c r="A1557" s="355" t="s">
        <v>7261</v>
      </c>
      <c r="B1557" s="355" t="s">
        <v>7262</v>
      </c>
      <c r="D1557" s="563" t="s">
        <v>7263</v>
      </c>
      <c r="E1557" s="564" t="s">
        <v>1268</v>
      </c>
      <c r="F1557" s="355">
        <v>0</v>
      </c>
      <c r="G1557" s="355">
        <v>169.75</v>
      </c>
    </row>
    <row r="1558" spans="1:7" x14ac:dyDescent="0.3">
      <c r="A1558" s="355" t="s">
        <v>7264</v>
      </c>
      <c r="B1558" s="355" t="s">
        <v>7265</v>
      </c>
      <c r="D1558" s="563" t="s">
        <v>7266</v>
      </c>
      <c r="E1558" s="564" t="s">
        <v>1268</v>
      </c>
      <c r="F1558" s="355">
        <v>0</v>
      </c>
      <c r="G1558" s="355">
        <v>169.75</v>
      </c>
    </row>
    <row r="1559" spans="1:7" x14ac:dyDescent="0.3">
      <c r="A1559" s="355" t="s">
        <v>7267</v>
      </c>
      <c r="B1559" s="355" t="s">
        <v>7268</v>
      </c>
      <c r="D1559" s="563" t="s">
        <v>7269</v>
      </c>
      <c r="E1559" s="564" t="s">
        <v>1268</v>
      </c>
      <c r="F1559" s="355">
        <v>0</v>
      </c>
      <c r="G1559" s="355">
        <v>117.37</v>
      </c>
    </row>
    <row r="1560" spans="1:7" x14ac:dyDescent="0.3">
      <c r="A1560" s="355" t="s">
        <v>7270</v>
      </c>
      <c r="B1560" s="355" t="s">
        <v>7271</v>
      </c>
      <c r="D1560" s="563" t="s">
        <v>7272</v>
      </c>
      <c r="E1560" s="564" t="s">
        <v>4815</v>
      </c>
      <c r="F1560" s="355">
        <v>0</v>
      </c>
      <c r="G1560" s="355">
        <v>117.37</v>
      </c>
    </row>
    <row r="1561" spans="1:7" x14ac:dyDescent="0.3">
      <c r="A1561" s="355" t="s">
        <v>7273</v>
      </c>
      <c r="B1561" s="355" t="s">
        <v>7274</v>
      </c>
      <c r="D1561" s="563" t="s">
        <v>7275</v>
      </c>
      <c r="E1561" s="564" t="s">
        <v>1268</v>
      </c>
      <c r="F1561" s="355">
        <v>0</v>
      </c>
      <c r="G1561" s="355">
        <v>169.75</v>
      </c>
    </row>
    <row r="1562" spans="1:7" x14ac:dyDescent="0.3">
      <c r="A1562" s="355" t="s">
        <v>7276</v>
      </c>
      <c r="B1562" s="355" t="s">
        <v>7277</v>
      </c>
      <c r="D1562" s="563" t="s">
        <v>7278</v>
      </c>
      <c r="E1562" s="564" t="s">
        <v>1268</v>
      </c>
      <c r="F1562" s="355">
        <v>0</v>
      </c>
      <c r="G1562" s="355">
        <v>169.75</v>
      </c>
    </row>
    <row r="1563" spans="1:7" x14ac:dyDescent="0.3">
      <c r="A1563" s="355" t="s">
        <v>7279</v>
      </c>
      <c r="B1563" s="355" t="s">
        <v>7280</v>
      </c>
      <c r="D1563" s="563" t="s">
        <v>7278</v>
      </c>
      <c r="E1563" s="564" t="s">
        <v>7281</v>
      </c>
      <c r="F1563" s="355">
        <v>0</v>
      </c>
      <c r="G1563" s="355">
        <v>165.17</v>
      </c>
    </row>
    <row r="1564" spans="1:7" x14ac:dyDescent="0.3">
      <c r="A1564" s="355" t="s">
        <v>7282</v>
      </c>
      <c r="B1564" s="355" t="s">
        <v>7283</v>
      </c>
      <c r="D1564" s="563" t="s">
        <v>7284</v>
      </c>
      <c r="E1564" s="564" t="s">
        <v>1268</v>
      </c>
      <c r="F1564" s="355">
        <v>0</v>
      </c>
      <c r="G1564" s="355">
        <v>181.61</v>
      </c>
    </row>
    <row r="1565" spans="1:7" x14ac:dyDescent="0.3">
      <c r="A1565" s="355" t="s">
        <v>7285</v>
      </c>
      <c r="B1565" s="355" t="s">
        <v>7286</v>
      </c>
      <c r="D1565" s="563" t="s">
        <v>7284</v>
      </c>
      <c r="E1565" s="564" t="s">
        <v>7287</v>
      </c>
      <c r="F1565" s="355">
        <v>0</v>
      </c>
      <c r="G1565" s="355">
        <v>176.69</v>
      </c>
    </row>
    <row r="1566" spans="1:7" x14ac:dyDescent="0.3">
      <c r="A1566" s="355" t="s">
        <v>7288</v>
      </c>
      <c r="B1566" s="355" t="s">
        <v>7289</v>
      </c>
      <c r="D1566" s="563" t="s">
        <v>7290</v>
      </c>
      <c r="E1566" s="564" t="s">
        <v>7257</v>
      </c>
      <c r="F1566" s="355">
        <v>0</v>
      </c>
      <c r="G1566" s="355">
        <v>174.32</v>
      </c>
    </row>
    <row r="1567" spans="1:7" x14ac:dyDescent="0.3">
      <c r="A1567" s="355" t="s">
        <v>7291</v>
      </c>
      <c r="B1567" s="355" t="s">
        <v>7292</v>
      </c>
      <c r="D1567" s="563" t="s">
        <v>7293</v>
      </c>
      <c r="E1567" s="564" t="s">
        <v>1268</v>
      </c>
      <c r="F1567" s="355">
        <v>0</v>
      </c>
      <c r="G1567" s="355">
        <v>181.61</v>
      </c>
    </row>
    <row r="1568" spans="1:7" x14ac:dyDescent="0.3">
      <c r="A1568" s="355" t="s">
        <v>7294</v>
      </c>
      <c r="B1568" s="355" t="s">
        <v>7295</v>
      </c>
      <c r="D1568" s="563" t="s">
        <v>7293</v>
      </c>
      <c r="E1568" s="564" t="s">
        <v>7281</v>
      </c>
      <c r="F1568" s="355">
        <v>0</v>
      </c>
      <c r="G1568" s="355">
        <v>165.25</v>
      </c>
    </row>
    <row r="1569" spans="1:7" x14ac:dyDescent="0.3">
      <c r="A1569" s="355" t="s">
        <v>7296</v>
      </c>
      <c r="B1569" s="355" t="s">
        <v>7297</v>
      </c>
      <c r="D1569" s="563" t="s">
        <v>7298</v>
      </c>
      <c r="E1569" s="564" t="s">
        <v>1268</v>
      </c>
      <c r="F1569" s="355">
        <v>0</v>
      </c>
      <c r="G1569" s="355">
        <v>181.61</v>
      </c>
    </row>
    <row r="1570" spans="1:7" x14ac:dyDescent="0.3">
      <c r="A1570" s="355" t="s">
        <v>7299</v>
      </c>
      <c r="B1570" s="355" t="s">
        <v>7300</v>
      </c>
      <c r="D1570" s="563" t="s">
        <v>7301</v>
      </c>
      <c r="E1570" s="564" t="s">
        <v>1268</v>
      </c>
      <c r="F1570" s="355">
        <v>0</v>
      </c>
      <c r="G1570" s="355">
        <v>169.83</v>
      </c>
    </row>
    <row r="1571" spans="1:7" x14ac:dyDescent="0.3">
      <c r="A1571" s="355" t="s">
        <v>7302</v>
      </c>
      <c r="B1571" s="355" t="s">
        <v>7303</v>
      </c>
      <c r="D1571" s="563" t="s">
        <v>7304</v>
      </c>
      <c r="E1571" s="564" t="s">
        <v>1268</v>
      </c>
      <c r="F1571" s="355">
        <v>0</v>
      </c>
      <c r="G1571" s="355">
        <v>169.75</v>
      </c>
    </row>
    <row r="1572" spans="1:7" x14ac:dyDescent="0.3">
      <c r="A1572" s="355" t="s">
        <v>7305</v>
      </c>
      <c r="B1572" s="355" t="s">
        <v>7306</v>
      </c>
      <c r="D1572" s="563" t="s">
        <v>7307</v>
      </c>
      <c r="E1572" s="564" t="s">
        <v>1268</v>
      </c>
      <c r="F1572" s="355">
        <v>0</v>
      </c>
      <c r="G1572" s="355">
        <v>160.93</v>
      </c>
    </row>
    <row r="1573" spans="1:7" x14ac:dyDescent="0.3">
      <c r="A1573" s="355" t="s">
        <v>7308</v>
      </c>
      <c r="B1573" s="355" t="s">
        <v>7309</v>
      </c>
      <c r="D1573" s="563" t="s">
        <v>7307</v>
      </c>
      <c r="E1573" s="564" t="s">
        <v>7281</v>
      </c>
      <c r="F1573" s="355">
        <v>0</v>
      </c>
      <c r="G1573" s="355">
        <v>267.8</v>
      </c>
    </row>
    <row r="1574" spans="1:7" x14ac:dyDescent="0.3">
      <c r="A1574" s="355" t="s">
        <v>7310</v>
      </c>
      <c r="B1574" s="355" t="s">
        <v>7311</v>
      </c>
      <c r="D1574" s="563" t="s">
        <v>7312</v>
      </c>
      <c r="E1574" s="564" t="s">
        <v>1268</v>
      </c>
      <c r="F1574" s="355">
        <v>0</v>
      </c>
      <c r="G1574" s="355">
        <v>164.49</v>
      </c>
    </row>
    <row r="1575" spans="1:7" x14ac:dyDescent="0.3">
      <c r="A1575" s="355" t="s">
        <v>7313</v>
      </c>
      <c r="B1575" s="355" t="s">
        <v>7314</v>
      </c>
      <c r="D1575" s="563" t="s">
        <v>7312</v>
      </c>
      <c r="E1575" s="564" t="s">
        <v>7281</v>
      </c>
      <c r="F1575" s="355">
        <v>0</v>
      </c>
      <c r="G1575" s="355">
        <v>155.59</v>
      </c>
    </row>
    <row r="1576" spans="1:7" x14ac:dyDescent="0.3">
      <c r="A1576" s="355" t="s">
        <v>7315</v>
      </c>
      <c r="B1576" s="355" t="s">
        <v>7316</v>
      </c>
      <c r="D1576" s="563" t="s">
        <v>7317</v>
      </c>
      <c r="E1576" s="564" t="s">
        <v>7257</v>
      </c>
      <c r="F1576" s="355">
        <v>0</v>
      </c>
      <c r="G1576" s="355">
        <v>177.29</v>
      </c>
    </row>
    <row r="1577" spans="1:7" x14ac:dyDescent="0.3">
      <c r="A1577" s="355" t="s">
        <v>7318</v>
      </c>
      <c r="B1577" s="355" t="s">
        <v>7319</v>
      </c>
      <c r="D1577" s="563" t="s">
        <v>7320</v>
      </c>
      <c r="E1577" s="564" t="s">
        <v>1268</v>
      </c>
      <c r="F1577" s="355">
        <v>0</v>
      </c>
      <c r="G1577" s="355">
        <v>168.05</v>
      </c>
    </row>
    <row r="1578" spans="1:7" x14ac:dyDescent="0.3">
      <c r="A1578" s="355" t="s">
        <v>7321</v>
      </c>
      <c r="B1578" s="355" t="s">
        <v>7322</v>
      </c>
      <c r="D1578" s="563" t="s">
        <v>7320</v>
      </c>
      <c r="E1578" s="564" t="s">
        <v>7281</v>
      </c>
      <c r="F1578" s="355">
        <v>0</v>
      </c>
      <c r="G1578" s="355">
        <v>153.72999999999999</v>
      </c>
    </row>
    <row r="1579" spans="1:7" x14ac:dyDescent="0.3">
      <c r="A1579" s="355" t="s">
        <v>7323</v>
      </c>
      <c r="B1579" s="355" t="s">
        <v>7324</v>
      </c>
      <c r="D1579" s="563" t="s">
        <v>7325</v>
      </c>
      <c r="E1579" s="564" t="s">
        <v>1268</v>
      </c>
      <c r="F1579" s="355">
        <v>0</v>
      </c>
      <c r="G1579" s="355">
        <v>170.76</v>
      </c>
    </row>
    <row r="1580" spans="1:7" x14ac:dyDescent="0.3">
      <c r="A1580" s="355" t="s">
        <v>7326</v>
      </c>
      <c r="B1580" s="355" t="s">
        <v>7327</v>
      </c>
      <c r="D1580" s="563" t="s">
        <v>7328</v>
      </c>
      <c r="E1580" s="564" t="s">
        <v>1268</v>
      </c>
      <c r="F1580" s="355">
        <v>0</v>
      </c>
      <c r="G1580" s="355">
        <v>170.51</v>
      </c>
    </row>
    <row r="1581" spans="1:7" x14ac:dyDescent="0.3">
      <c r="A1581" s="355" t="s">
        <v>7329</v>
      </c>
      <c r="B1581" s="355" t="s">
        <v>7330</v>
      </c>
      <c r="D1581" s="563" t="s">
        <v>7331</v>
      </c>
      <c r="E1581" s="564" t="s">
        <v>1268</v>
      </c>
      <c r="F1581" s="355">
        <v>0</v>
      </c>
      <c r="G1581" s="355">
        <v>177.46</v>
      </c>
    </row>
    <row r="1582" spans="1:7" x14ac:dyDescent="0.3">
      <c r="A1582" s="355" t="s">
        <v>7332</v>
      </c>
      <c r="B1582" s="355" t="s">
        <v>7333</v>
      </c>
      <c r="D1582" s="563" t="s">
        <v>7334</v>
      </c>
      <c r="E1582" s="564" t="s">
        <v>1268</v>
      </c>
      <c r="F1582" s="355">
        <v>0</v>
      </c>
      <c r="G1582" s="355">
        <v>168.31</v>
      </c>
    </row>
    <row r="1583" spans="1:7" x14ac:dyDescent="0.3">
      <c r="A1583" s="355" t="s">
        <v>7335</v>
      </c>
      <c r="B1583" s="355" t="s">
        <v>7336</v>
      </c>
      <c r="D1583" s="563" t="s">
        <v>7334</v>
      </c>
      <c r="E1583" s="564" t="s">
        <v>7281</v>
      </c>
      <c r="F1583" s="355">
        <v>0</v>
      </c>
      <c r="G1583" s="355">
        <v>165.17</v>
      </c>
    </row>
    <row r="1584" spans="1:7" x14ac:dyDescent="0.3">
      <c r="A1584" s="355" t="s">
        <v>7337</v>
      </c>
      <c r="B1584" s="355" t="s">
        <v>7338</v>
      </c>
      <c r="D1584" s="563" t="s">
        <v>7339</v>
      </c>
      <c r="E1584" s="564" t="s">
        <v>1268</v>
      </c>
      <c r="F1584" s="355">
        <v>0</v>
      </c>
      <c r="G1584" s="355">
        <v>165.51</v>
      </c>
    </row>
    <row r="1585" spans="1:7" x14ac:dyDescent="0.3">
      <c r="A1585" s="355" t="s">
        <v>7340</v>
      </c>
      <c r="B1585" s="355" t="s">
        <v>7341</v>
      </c>
      <c r="D1585" s="563" t="s">
        <v>7339</v>
      </c>
      <c r="E1585" s="564" t="s">
        <v>7281</v>
      </c>
      <c r="F1585" s="355">
        <v>0</v>
      </c>
      <c r="G1585" s="355">
        <v>152.46</v>
      </c>
    </row>
    <row r="1586" spans="1:7" x14ac:dyDescent="0.3">
      <c r="A1586" s="355" t="s">
        <v>7342</v>
      </c>
      <c r="B1586" s="355" t="s">
        <v>7343</v>
      </c>
      <c r="D1586" s="563" t="s">
        <v>7344</v>
      </c>
      <c r="E1586" s="564" t="s">
        <v>7345</v>
      </c>
      <c r="F1586" s="355">
        <v>0</v>
      </c>
      <c r="G1586" s="355">
        <v>177.29</v>
      </c>
    </row>
    <row r="1587" spans="1:7" x14ac:dyDescent="0.3">
      <c r="A1587" s="355" t="s">
        <v>7346</v>
      </c>
      <c r="B1587" s="355" t="s">
        <v>7347</v>
      </c>
      <c r="D1587" s="563" t="s">
        <v>7348</v>
      </c>
      <c r="E1587" s="564" t="s">
        <v>1268</v>
      </c>
      <c r="F1587" s="355">
        <v>0</v>
      </c>
      <c r="G1587" s="355">
        <v>162.12</v>
      </c>
    </row>
    <row r="1588" spans="1:7" x14ac:dyDescent="0.3">
      <c r="A1588" s="355" t="s">
        <v>7349</v>
      </c>
      <c r="B1588" s="355" t="s">
        <v>7350</v>
      </c>
      <c r="D1588" s="563" t="s">
        <v>7348</v>
      </c>
      <c r="E1588" s="564" t="s">
        <v>7281</v>
      </c>
      <c r="F1588" s="355">
        <v>0</v>
      </c>
      <c r="G1588" s="355">
        <v>158.47</v>
      </c>
    </row>
    <row r="1589" spans="1:7" x14ac:dyDescent="0.3">
      <c r="A1589" s="355" t="s">
        <v>7351</v>
      </c>
      <c r="B1589" s="355" t="s">
        <v>7352</v>
      </c>
      <c r="D1589" s="563" t="s">
        <v>7353</v>
      </c>
      <c r="E1589" s="564" t="s">
        <v>1268</v>
      </c>
      <c r="F1589" s="355">
        <v>0</v>
      </c>
      <c r="G1589" s="355">
        <v>172.2</v>
      </c>
    </row>
    <row r="1590" spans="1:7" x14ac:dyDescent="0.3">
      <c r="A1590" s="355" t="s">
        <v>7354</v>
      </c>
      <c r="B1590" s="355" t="s">
        <v>7355</v>
      </c>
      <c r="D1590" s="563" t="s">
        <v>7356</v>
      </c>
      <c r="E1590" s="564" t="s">
        <v>1268</v>
      </c>
      <c r="F1590" s="355">
        <v>0</v>
      </c>
      <c r="G1590" s="355">
        <v>173.47</v>
      </c>
    </row>
    <row r="1591" spans="1:7" x14ac:dyDescent="0.3">
      <c r="A1591" s="355" t="s">
        <v>7357</v>
      </c>
      <c r="B1591" s="355" t="s">
        <v>7358</v>
      </c>
      <c r="D1591" s="563" t="s">
        <v>7359</v>
      </c>
      <c r="E1591" s="564" t="s">
        <v>1268</v>
      </c>
      <c r="F1591" s="355">
        <v>0</v>
      </c>
      <c r="G1591" s="355">
        <v>169.75</v>
      </c>
    </row>
    <row r="1592" spans="1:7" x14ac:dyDescent="0.3">
      <c r="A1592" s="355" t="s">
        <v>7360</v>
      </c>
      <c r="B1592" s="355" t="s">
        <v>7361</v>
      </c>
      <c r="D1592" s="563" t="s">
        <v>7362</v>
      </c>
      <c r="E1592" s="564" t="s">
        <v>1268</v>
      </c>
      <c r="F1592" s="355">
        <v>0</v>
      </c>
      <c r="G1592" s="355">
        <v>157.63</v>
      </c>
    </row>
    <row r="1593" spans="1:7" x14ac:dyDescent="0.3">
      <c r="A1593" s="355" t="s">
        <v>7363</v>
      </c>
      <c r="B1593" s="355" t="s">
        <v>7364</v>
      </c>
      <c r="D1593" s="563" t="s">
        <v>7362</v>
      </c>
      <c r="E1593" s="564" t="s">
        <v>7281</v>
      </c>
      <c r="F1593" s="355">
        <v>0</v>
      </c>
      <c r="G1593" s="355">
        <v>165.25</v>
      </c>
    </row>
    <row r="1594" spans="1:7" x14ac:dyDescent="0.3">
      <c r="A1594" s="355" t="s">
        <v>7365</v>
      </c>
      <c r="B1594" s="355" t="s">
        <v>7366</v>
      </c>
      <c r="D1594" s="563" t="s">
        <v>7367</v>
      </c>
      <c r="E1594" s="564" t="s">
        <v>1268</v>
      </c>
      <c r="F1594" s="355">
        <v>0</v>
      </c>
      <c r="G1594" s="355">
        <v>167.37</v>
      </c>
    </row>
    <row r="1595" spans="1:7" x14ac:dyDescent="0.3">
      <c r="A1595" s="355" t="s">
        <v>7368</v>
      </c>
      <c r="B1595" s="355" t="s">
        <v>7369</v>
      </c>
      <c r="D1595" s="563" t="s">
        <v>7367</v>
      </c>
      <c r="E1595" s="564" t="s">
        <v>7281</v>
      </c>
      <c r="F1595" s="355">
        <v>0</v>
      </c>
      <c r="G1595" s="355">
        <v>155.34</v>
      </c>
    </row>
    <row r="1596" spans="1:7" x14ac:dyDescent="0.3">
      <c r="A1596" s="355" t="s">
        <v>7370</v>
      </c>
      <c r="B1596" s="355" t="s">
        <v>7371</v>
      </c>
      <c r="D1596" s="563" t="s">
        <v>7372</v>
      </c>
      <c r="E1596" s="564" t="s">
        <v>1268</v>
      </c>
      <c r="F1596" s="355">
        <v>0</v>
      </c>
      <c r="G1596" s="355">
        <v>171.44</v>
      </c>
    </row>
    <row r="1597" spans="1:7" x14ac:dyDescent="0.3">
      <c r="A1597" s="355" t="s">
        <v>7373</v>
      </c>
      <c r="B1597" s="355" t="s">
        <v>7374</v>
      </c>
      <c r="D1597" s="563" t="s">
        <v>7372</v>
      </c>
      <c r="E1597" s="564" t="s">
        <v>7281</v>
      </c>
      <c r="F1597" s="355">
        <v>0</v>
      </c>
      <c r="G1597" s="355">
        <v>157.71</v>
      </c>
    </row>
    <row r="1598" spans="1:7" x14ac:dyDescent="0.3">
      <c r="A1598" s="355" t="s">
        <v>7375</v>
      </c>
      <c r="B1598" s="355" t="s">
        <v>7376</v>
      </c>
      <c r="D1598" s="563" t="s">
        <v>7377</v>
      </c>
      <c r="E1598" s="564" t="s">
        <v>1268</v>
      </c>
      <c r="F1598" s="355">
        <v>0</v>
      </c>
      <c r="G1598" s="355">
        <v>173.39</v>
      </c>
    </row>
    <row r="1599" spans="1:7" x14ac:dyDescent="0.3">
      <c r="A1599" s="355" t="s">
        <v>7378</v>
      </c>
      <c r="B1599" s="355" t="s">
        <v>7379</v>
      </c>
      <c r="D1599" s="563" t="s">
        <v>7380</v>
      </c>
      <c r="E1599" s="564" t="s">
        <v>1268</v>
      </c>
      <c r="F1599" s="355">
        <v>0</v>
      </c>
      <c r="G1599" s="355">
        <v>176.19</v>
      </c>
    </row>
    <row r="1600" spans="1:7" x14ac:dyDescent="0.3">
      <c r="A1600" s="355" t="s">
        <v>7381</v>
      </c>
      <c r="B1600" s="355" t="s">
        <v>7382</v>
      </c>
      <c r="D1600" s="563" t="s">
        <v>7383</v>
      </c>
      <c r="E1600" s="564" t="s">
        <v>1268</v>
      </c>
      <c r="F1600" s="355">
        <v>0</v>
      </c>
      <c r="G1600" s="355">
        <v>169.75</v>
      </c>
    </row>
    <row r="1601" spans="1:7" x14ac:dyDescent="0.3">
      <c r="A1601" s="355" t="s">
        <v>7384</v>
      </c>
      <c r="B1601" s="355" t="s">
        <v>7385</v>
      </c>
      <c r="D1601" s="563" t="s">
        <v>7386</v>
      </c>
      <c r="E1601" s="564" t="s">
        <v>1268</v>
      </c>
      <c r="F1601" s="355">
        <v>0</v>
      </c>
      <c r="G1601" s="355">
        <v>157.63</v>
      </c>
    </row>
    <row r="1602" spans="1:7" x14ac:dyDescent="0.3">
      <c r="A1602" s="355" t="s">
        <v>7387</v>
      </c>
      <c r="B1602" s="355" t="s">
        <v>7388</v>
      </c>
      <c r="D1602" s="563" t="s">
        <v>7386</v>
      </c>
      <c r="E1602" s="564" t="s">
        <v>7281</v>
      </c>
      <c r="F1602" s="355">
        <v>0</v>
      </c>
      <c r="G1602" s="355">
        <v>164.49</v>
      </c>
    </row>
    <row r="1603" spans="1:7" x14ac:dyDescent="0.3">
      <c r="A1603" s="355" t="s">
        <v>7389</v>
      </c>
      <c r="B1603" s="355" t="s">
        <v>7390</v>
      </c>
      <c r="D1603" s="563" t="s">
        <v>7391</v>
      </c>
      <c r="E1603" s="564" t="s">
        <v>1268</v>
      </c>
      <c r="F1603" s="355">
        <v>0</v>
      </c>
      <c r="G1603" s="355">
        <v>166.19</v>
      </c>
    </row>
    <row r="1604" spans="1:7" x14ac:dyDescent="0.3">
      <c r="A1604" s="355" t="s">
        <v>7392</v>
      </c>
      <c r="B1604" s="355" t="s">
        <v>7393</v>
      </c>
      <c r="D1604" s="563" t="s">
        <v>7391</v>
      </c>
      <c r="E1604" s="564" t="s">
        <v>7281</v>
      </c>
      <c r="F1604" s="355">
        <v>0</v>
      </c>
      <c r="G1604" s="355">
        <v>165.17</v>
      </c>
    </row>
    <row r="1605" spans="1:7" x14ac:dyDescent="0.3">
      <c r="A1605" s="355" t="s">
        <v>7394</v>
      </c>
      <c r="B1605" s="355" t="s">
        <v>7395</v>
      </c>
      <c r="D1605" s="563" t="s">
        <v>7396</v>
      </c>
      <c r="E1605" s="564" t="s">
        <v>7257</v>
      </c>
      <c r="F1605" s="355">
        <v>0</v>
      </c>
      <c r="G1605" s="355">
        <v>304.75</v>
      </c>
    </row>
    <row r="1606" spans="1:7" x14ac:dyDescent="0.3">
      <c r="A1606" s="355" t="s">
        <v>7397</v>
      </c>
      <c r="B1606" s="355" t="s">
        <v>7398</v>
      </c>
      <c r="D1606" s="563" t="s">
        <v>7399</v>
      </c>
      <c r="E1606" s="564" t="s">
        <v>1268</v>
      </c>
      <c r="F1606" s="355">
        <v>0</v>
      </c>
      <c r="G1606" s="355">
        <v>168.39</v>
      </c>
    </row>
    <row r="1607" spans="1:7" x14ac:dyDescent="0.3">
      <c r="A1607" s="355" t="s">
        <v>7400</v>
      </c>
      <c r="B1607" s="355" t="s">
        <v>7401</v>
      </c>
      <c r="D1607" s="563" t="s">
        <v>7399</v>
      </c>
      <c r="E1607" s="564" t="s">
        <v>7281</v>
      </c>
      <c r="F1607" s="355">
        <v>0</v>
      </c>
      <c r="G1607" s="355">
        <v>158.9</v>
      </c>
    </row>
    <row r="1608" spans="1:7" x14ac:dyDescent="0.3">
      <c r="A1608" s="355" t="s">
        <v>7402</v>
      </c>
      <c r="B1608" s="355" t="s">
        <v>7403</v>
      </c>
      <c r="D1608" s="563" t="s">
        <v>7404</v>
      </c>
      <c r="E1608" s="564" t="s">
        <v>1268</v>
      </c>
      <c r="F1608" s="355">
        <v>0</v>
      </c>
      <c r="G1608" s="355">
        <v>170.42</v>
      </c>
    </row>
    <row r="1609" spans="1:7" x14ac:dyDescent="0.3">
      <c r="A1609" s="355" t="s">
        <v>7405</v>
      </c>
      <c r="B1609" s="355" t="s">
        <v>7406</v>
      </c>
      <c r="D1609" s="563" t="s">
        <v>7407</v>
      </c>
      <c r="E1609" s="564" t="s">
        <v>1268</v>
      </c>
      <c r="F1609" s="355">
        <v>0</v>
      </c>
      <c r="G1609" s="355">
        <v>174.15</v>
      </c>
    </row>
    <row r="1610" spans="1:7" x14ac:dyDescent="0.3">
      <c r="A1610" s="355" t="s">
        <v>7408</v>
      </c>
      <c r="B1610" s="355" t="s">
        <v>7409</v>
      </c>
      <c r="D1610" s="563" t="s">
        <v>7410</v>
      </c>
      <c r="E1610" s="564" t="s">
        <v>1268</v>
      </c>
      <c r="F1610" s="355">
        <v>0</v>
      </c>
      <c r="G1610" s="355">
        <v>173.31</v>
      </c>
    </row>
    <row r="1611" spans="1:7" x14ac:dyDescent="0.3">
      <c r="A1611" s="355" t="s">
        <v>7411</v>
      </c>
      <c r="B1611" s="355" t="s">
        <v>7412</v>
      </c>
      <c r="D1611" s="563" t="s">
        <v>7413</v>
      </c>
      <c r="E1611" s="564" t="s">
        <v>1268</v>
      </c>
      <c r="F1611" s="355">
        <v>0</v>
      </c>
      <c r="G1611" s="355">
        <v>178.47</v>
      </c>
    </row>
    <row r="1612" spans="1:7" x14ac:dyDescent="0.3">
      <c r="A1612" s="355" t="s">
        <v>7414</v>
      </c>
      <c r="B1612" s="355" t="s">
        <v>7415</v>
      </c>
      <c r="D1612" s="563" t="s">
        <v>7416</v>
      </c>
      <c r="E1612" s="564" t="s">
        <v>1268</v>
      </c>
      <c r="F1612" s="355">
        <v>0</v>
      </c>
      <c r="G1612" s="355">
        <v>173.31</v>
      </c>
    </row>
    <row r="1613" spans="1:7" x14ac:dyDescent="0.3">
      <c r="A1613" s="355" t="s">
        <v>7417</v>
      </c>
      <c r="B1613" s="355" t="s">
        <v>7418</v>
      </c>
      <c r="D1613" s="563" t="s">
        <v>7419</v>
      </c>
      <c r="E1613" s="564" t="s">
        <v>1268</v>
      </c>
      <c r="F1613" s="355">
        <v>0</v>
      </c>
      <c r="G1613" s="355">
        <v>173.31</v>
      </c>
    </row>
    <row r="1614" spans="1:7" x14ac:dyDescent="0.3">
      <c r="A1614" s="355" t="s">
        <v>7420</v>
      </c>
      <c r="B1614" s="355" t="s">
        <v>7421</v>
      </c>
      <c r="D1614" s="563" t="s">
        <v>7422</v>
      </c>
      <c r="E1614" s="564" t="s">
        <v>3599</v>
      </c>
      <c r="F1614" s="355">
        <v>0</v>
      </c>
      <c r="G1614" s="355">
        <v>187.12</v>
      </c>
    </row>
    <row r="1615" spans="1:7" x14ac:dyDescent="0.3">
      <c r="A1615" s="355" t="s">
        <v>7423</v>
      </c>
      <c r="B1615" s="355" t="s">
        <v>7424</v>
      </c>
      <c r="D1615" s="563" t="s">
        <v>7422</v>
      </c>
      <c r="E1615" s="564" t="s">
        <v>3599</v>
      </c>
      <c r="F1615" s="355">
        <v>0</v>
      </c>
      <c r="G1615" s="355">
        <v>187.12</v>
      </c>
    </row>
    <row r="1616" spans="1:7" x14ac:dyDescent="0.3">
      <c r="A1616" s="355" t="s">
        <v>7425</v>
      </c>
      <c r="B1616" s="355" t="s">
        <v>7426</v>
      </c>
      <c r="D1616" s="563" t="s">
        <v>7422</v>
      </c>
      <c r="E1616" s="564" t="s">
        <v>3599</v>
      </c>
      <c r="F1616" s="355">
        <v>0</v>
      </c>
      <c r="G1616" s="355">
        <v>187.12</v>
      </c>
    </row>
    <row r="1617" spans="1:7" x14ac:dyDescent="0.3">
      <c r="A1617" s="355" t="s">
        <v>7427</v>
      </c>
      <c r="B1617" s="355" t="s">
        <v>7428</v>
      </c>
      <c r="D1617" s="563" t="s">
        <v>7422</v>
      </c>
      <c r="E1617" s="564" t="s">
        <v>3599</v>
      </c>
      <c r="F1617" s="355">
        <v>0</v>
      </c>
      <c r="G1617" s="355">
        <v>198.81</v>
      </c>
    </row>
    <row r="1618" spans="1:7" x14ac:dyDescent="0.3">
      <c r="A1618" s="355" t="s">
        <v>7429</v>
      </c>
      <c r="B1618" s="355" t="s">
        <v>7430</v>
      </c>
      <c r="D1618" s="563" t="s">
        <v>7422</v>
      </c>
      <c r="E1618" s="564" t="s">
        <v>3599</v>
      </c>
      <c r="F1618" s="355">
        <v>0</v>
      </c>
      <c r="G1618" s="355">
        <v>187.12</v>
      </c>
    </row>
    <row r="1619" spans="1:7" x14ac:dyDescent="0.3">
      <c r="A1619" s="355" t="s">
        <v>7431</v>
      </c>
      <c r="B1619" s="355" t="s">
        <v>7432</v>
      </c>
      <c r="D1619" s="563" t="s">
        <v>7422</v>
      </c>
      <c r="E1619" s="564" t="s">
        <v>3599</v>
      </c>
      <c r="F1619" s="355">
        <v>0</v>
      </c>
      <c r="G1619" s="355">
        <v>187.12</v>
      </c>
    </row>
    <row r="1620" spans="1:7" x14ac:dyDescent="0.3">
      <c r="A1620" s="355" t="s">
        <v>7433</v>
      </c>
      <c r="B1620" s="355" t="s">
        <v>7434</v>
      </c>
      <c r="D1620" s="563" t="s">
        <v>7422</v>
      </c>
      <c r="E1620" s="564" t="s">
        <v>3599</v>
      </c>
      <c r="F1620" s="355">
        <v>0</v>
      </c>
      <c r="G1620" s="355">
        <v>187.12</v>
      </c>
    </row>
    <row r="1621" spans="1:7" x14ac:dyDescent="0.3">
      <c r="A1621" s="355" t="s">
        <v>7435</v>
      </c>
      <c r="B1621" s="355" t="s">
        <v>7436</v>
      </c>
      <c r="D1621" s="563" t="s">
        <v>7422</v>
      </c>
      <c r="E1621" s="564" t="s">
        <v>3599</v>
      </c>
      <c r="F1621" s="355">
        <v>0</v>
      </c>
      <c r="G1621" s="355">
        <v>198.98</v>
      </c>
    </row>
    <row r="1622" spans="1:7" x14ac:dyDescent="0.3">
      <c r="A1622" s="355" t="s">
        <v>7437</v>
      </c>
      <c r="B1622" s="355" t="s">
        <v>7438</v>
      </c>
      <c r="D1622" s="563" t="s">
        <v>7422</v>
      </c>
      <c r="E1622" s="564" t="s">
        <v>3599</v>
      </c>
      <c r="F1622" s="355">
        <v>0</v>
      </c>
      <c r="G1622" s="355">
        <v>198.98</v>
      </c>
    </row>
    <row r="1623" spans="1:7" x14ac:dyDescent="0.3">
      <c r="A1623" s="355" t="s">
        <v>7439</v>
      </c>
      <c r="B1623" s="355" t="s">
        <v>7440</v>
      </c>
      <c r="D1623" s="563" t="s">
        <v>7422</v>
      </c>
      <c r="E1623" s="564" t="s">
        <v>3599</v>
      </c>
      <c r="F1623" s="355">
        <v>0</v>
      </c>
      <c r="G1623" s="355">
        <v>198.98</v>
      </c>
    </row>
    <row r="1624" spans="1:7" x14ac:dyDescent="0.3">
      <c r="A1624" s="355" t="s">
        <v>7441</v>
      </c>
      <c r="B1624" s="355" t="s">
        <v>7442</v>
      </c>
      <c r="D1624" s="563" t="s">
        <v>7422</v>
      </c>
      <c r="E1624" s="564" t="s">
        <v>3599</v>
      </c>
      <c r="F1624" s="355">
        <v>0</v>
      </c>
      <c r="G1624" s="355">
        <v>187.12</v>
      </c>
    </row>
    <row r="1625" spans="1:7" x14ac:dyDescent="0.3">
      <c r="A1625" s="355" t="s">
        <v>7443</v>
      </c>
      <c r="B1625" s="355" t="s">
        <v>7444</v>
      </c>
      <c r="D1625" s="563" t="s">
        <v>7422</v>
      </c>
      <c r="E1625" s="564" t="s">
        <v>3599</v>
      </c>
      <c r="F1625" s="355">
        <v>0</v>
      </c>
      <c r="G1625" s="355">
        <v>191.86</v>
      </c>
    </row>
    <row r="1626" spans="1:7" x14ac:dyDescent="0.3">
      <c r="A1626" s="355" t="s">
        <v>7445</v>
      </c>
      <c r="B1626" s="355" t="s">
        <v>7446</v>
      </c>
      <c r="D1626" s="563" t="s">
        <v>7422</v>
      </c>
      <c r="E1626" s="564" t="s">
        <v>3599</v>
      </c>
      <c r="F1626" s="355">
        <v>0</v>
      </c>
      <c r="G1626" s="355">
        <v>185.17</v>
      </c>
    </row>
    <row r="1627" spans="1:7" x14ac:dyDescent="0.3">
      <c r="A1627" s="355" t="s">
        <v>7447</v>
      </c>
      <c r="B1627" s="355" t="s">
        <v>7448</v>
      </c>
      <c r="D1627" s="563" t="s">
        <v>7422</v>
      </c>
      <c r="E1627" s="564" t="s">
        <v>3599</v>
      </c>
      <c r="F1627" s="355">
        <v>0</v>
      </c>
      <c r="G1627" s="355">
        <v>188.98</v>
      </c>
    </row>
    <row r="1628" spans="1:7" x14ac:dyDescent="0.3">
      <c r="A1628" s="355" t="s">
        <v>7449</v>
      </c>
      <c r="B1628" s="355" t="s">
        <v>7450</v>
      </c>
      <c r="D1628" s="563" t="s">
        <v>7422</v>
      </c>
      <c r="E1628" s="564" t="s">
        <v>3599</v>
      </c>
      <c r="F1628" s="355">
        <v>0</v>
      </c>
      <c r="G1628" s="355">
        <v>190.51</v>
      </c>
    </row>
    <row r="1629" spans="1:7" x14ac:dyDescent="0.3">
      <c r="A1629" s="355" t="s">
        <v>7451</v>
      </c>
      <c r="B1629" s="355" t="s">
        <v>7452</v>
      </c>
      <c r="D1629" s="563" t="s">
        <v>7422</v>
      </c>
      <c r="E1629" s="564" t="s">
        <v>3599</v>
      </c>
      <c r="F1629" s="355">
        <v>0</v>
      </c>
      <c r="G1629" s="355">
        <v>208.98</v>
      </c>
    </row>
    <row r="1630" spans="1:7" x14ac:dyDescent="0.3">
      <c r="A1630" s="355" t="s">
        <v>7453</v>
      </c>
      <c r="B1630" s="355" t="s">
        <v>7454</v>
      </c>
      <c r="D1630" s="563" t="s">
        <v>7422</v>
      </c>
      <c r="E1630" s="564" t="s">
        <v>3599</v>
      </c>
      <c r="F1630" s="355">
        <v>0</v>
      </c>
      <c r="G1630" s="355">
        <v>199.83</v>
      </c>
    </row>
    <row r="1631" spans="1:7" x14ac:dyDescent="0.3">
      <c r="A1631" s="355" t="s">
        <v>7455</v>
      </c>
      <c r="B1631" s="355" t="s">
        <v>7456</v>
      </c>
      <c r="D1631" s="563" t="s">
        <v>7422</v>
      </c>
      <c r="E1631" s="564" t="s">
        <v>3599</v>
      </c>
      <c r="F1631" s="355">
        <v>0</v>
      </c>
      <c r="G1631" s="355">
        <v>186.61</v>
      </c>
    </row>
    <row r="1632" spans="1:7" x14ac:dyDescent="0.3">
      <c r="A1632" s="355" t="s">
        <v>7457</v>
      </c>
      <c r="B1632" s="355" t="s">
        <v>7458</v>
      </c>
      <c r="D1632" s="563" t="s">
        <v>7422</v>
      </c>
      <c r="E1632" s="564" t="s">
        <v>3599</v>
      </c>
      <c r="F1632" s="355">
        <v>0</v>
      </c>
      <c r="G1632" s="355">
        <v>198.98</v>
      </c>
    </row>
    <row r="1633" spans="1:7" x14ac:dyDescent="0.3">
      <c r="A1633" s="355" t="s">
        <v>7459</v>
      </c>
      <c r="B1633" s="355" t="s">
        <v>7460</v>
      </c>
      <c r="D1633" s="563" t="s">
        <v>7422</v>
      </c>
      <c r="E1633" s="564" t="s">
        <v>3599</v>
      </c>
      <c r="F1633" s="355">
        <v>0</v>
      </c>
      <c r="G1633" s="355">
        <v>192.37</v>
      </c>
    </row>
    <row r="1634" spans="1:7" x14ac:dyDescent="0.3">
      <c r="A1634" s="355" t="s">
        <v>7461</v>
      </c>
      <c r="B1634" s="355" t="s">
        <v>7462</v>
      </c>
      <c r="D1634" s="563" t="s">
        <v>7422</v>
      </c>
      <c r="E1634" s="564" t="s">
        <v>3599</v>
      </c>
      <c r="F1634" s="355">
        <v>0</v>
      </c>
      <c r="G1634" s="355">
        <v>187.12</v>
      </c>
    </row>
    <row r="1635" spans="1:7" x14ac:dyDescent="0.3">
      <c r="A1635" s="355" t="s">
        <v>7463</v>
      </c>
      <c r="B1635" s="355" t="s">
        <v>7464</v>
      </c>
      <c r="D1635" s="563" t="s">
        <v>7422</v>
      </c>
      <c r="E1635" s="564" t="s">
        <v>3599</v>
      </c>
      <c r="F1635" s="355">
        <v>0</v>
      </c>
      <c r="G1635" s="355">
        <v>187.12</v>
      </c>
    </row>
    <row r="1636" spans="1:7" x14ac:dyDescent="0.3">
      <c r="A1636" s="355" t="s">
        <v>7465</v>
      </c>
      <c r="B1636" s="355" t="s">
        <v>7466</v>
      </c>
      <c r="D1636" s="563" t="s">
        <v>7422</v>
      </c>
      <c r="E1636" s="564" t="s">
        <v>3599</v>
      </c>
      <c r="F1636" s="355">
        <v>0</v>
      </c>
      <c r="G1636" s="355">
        <v>180.59</v>
      </c>
    </row>
    <row r="1637" spans="1:7" x14ac:dyDescent="0.3">
      <c r="A1637" s="355" t="s">
        <v>7467</v>
      </c>
      <c r="B1637" s="355" t="s">
        <v>7468</v>
      </c>
      <c r="D1637" s="563" t="s">
        <v>7422</v>
      </c>
      <c r="E1637" s="564" t="s">
        <v>3599</v>
      </c>
      <c r="F1637" s="355">
        <v>0</v>
      </c>
      <c r="G1637" s="355">
        <v>187.88</v>
      </c>
    </row>
    <row r="1638" spans="1:7" x14ac:dyDescent="0.3">
      <c r="A1638" s="355" t="s">
        <v>7469</v>
      </c>
      <c r="B1638" s="355" t="s">
        <v>7470</v>
      </c>
      <c r="D1638" s="563" t="s">
        <v>7422</v>
      </c>
      <c r="E1638" s="564" t="s">
        <v>3599</v>
      </c>
      <c r="F1638" s="355">
        <v>0</v>
      </c>
      <c r="G1638" s="355">
        <v>189.83</v>
      </c>
    </row>
    <row r="1639" spans="1:7" x14ac:dyDescent="0.3">
      <c r="A1639" s="355" t="s">
        <v>7471</v>
      </c>
      <c r="B1639" s="355" t="s">
        <v>7472</v>
      </c>
      <c r="D1639" s="563" t="s">
        <v>7422</v>
      </c>
      <c r="E1639" s="564" t="s">
        <v>3599</v>
      </c>
      <c r="F1639" s="355">
        <v>0</v>
      </c>
      <c r="G1639" s="355">
        <v>187.12</v>
      </c>
    </row>
    <row r="1640" spans="1:7" x14ac:dyDescent="0.3">
      <c r="A1640" s="355" t="s">
        <v>7473</v>
      </c>
      <c r="B1640" s="355" t="s">
        <v>7474</v>
      </c>
      <c r="D1640" s="563" t="s">
        <v>7422</v>
      </c>
      <c r="E1640" s="564" t="s">
        <v>3599</v>
      </c>
      <c r="F1640" s="355">
        <v>0</v>
      </c>
      <c r="G1640" s="355">
        <v>187.12</v>
      </c>
    </row>
    <row r="1641" spans="1:7" x14ac:dyDescent="0.3">
      <c r="A1641" s="355" t="s">
        <v>7475</v>
      </c>
      <c r="B1641" s="355" t="s">
        <v>7476</v>
      </c>
      <c r="D1641" s="563" t="s">
        <v>7422</v>
      </c>
      <c r="E1641" s="564" t="s">
        <v>3599</v>
      </c>
      <c r="F1641" s="355">
        <v>0</v>
      </c>
      <c r="G1641" s="355">
        <v>185</v>
      </c>
    </row>
    <row r="1642" spans="1:7" x14ac:dyDescent="0.3">
      <c r="A1642" s="355" t="s">
        <v>7477</v>
      </c>
      <c r="B1642" s="355" t="s">
        <v>7478</v>
      </c>
      <c r="D1642" s="563" t="s">
        <v>7422</v>
      </c>
      <c r="E1642" s="564" t="s">
        <v>3599</v>
      </c>
      <c r="F1642" s="355">
        <v>0</v>
      </c>
      <c r="G1642" s="355">
        <v>198.98</v>
      </c>
    </row>
    <row r="1643" spans="1:7" x14ac:dyDescent="0.3">
      <c r="A1643" s="355" t="s">
        <v>7479</v>
      </c>
      <c r="B1643" s="355" t="s">
        <v>7480</v>
      </c>
      <c r="D1643" s="563" t="s">
        <v>7422</v>
      </c>
      <c r="E1643" s="564" t="s">
        <v>3599</v>
      </c>
      <c r="F1643" s="355">
        <v>0</v>
      </c>
      <c r="G1643" s="355">
        <v>186.86</v>
      </c>
    </row>
    <row r="1644" spans="1:7" x14ac:dyDescent="0.3">
      <c r="A1644" s="355" t="s">
        <v>7481</v>
      </c>
      <c r="B1644" s="355" t="s">
        <v>7482</v>
      </c>
      <c r="D1644" s="563" t="s">
        <v>7483</v>
      </c>
      <c r="E1644" s="564" t="s">
        <v>3660</v>
      </c>
      <c r="F1644" s="355">
        <v>0</v>
      </c>
      <c r="G1644" s="355">
        <v>187.12</v>
      </c>
    </row>
    <row r="1645" spans="1:7" x14ac:dyDescent="0.3">
      <c r="A1645" s="355" t="s">
        <v>7484</v>
      </c>
      <c r="B1645" s="355" t="s">
        <v>7485</v>
      </c>
      <c r="D1645" s="563" t="s">
        <v>7483</v>
      </c>
      <c r="E1645" s="564" t="s">
        <v>3660</v>
      </c>
      <c r="F1645" s="355">
        <v>0</v>
      </c>
      <c r="G1645" s="355">
        <v>198.98</v>
      </c>
    </row>
    <row r="1646" spans="1:7" x14ac:dyDescent="0.3">
      <c r="A1646" s="355" t="s">
        <v>7486</v>
      </c>
      <c r="B1646" s="355" t="s">
        <v>7487</v>
      </c>
      <c r="D1646" s="563" t="s">
        <v>7483</v>
      </c>
      <c r="E1646" s="564" t="s">
        <v>3660</v>
      </c>
      <c r="F1646" s="355">
        <v>0</v>
      </c>
      <c r="G1646" s="355">
        <v>213.05</v>
      </c>
    </row>
    <row r="1647" spans="1:7" x14ac:dyDescent="0.3">
      <c r="A1647" s="355" t="s">
        <v>7488</v>
      </c>
      <c r="B1647" s="355" t="s">
        <v>7489</v>
      </c>
      <c r="D1647" s="563" t="s">
        <v>7483</v>
      </c>
      <c r="E1647" s="564" t="s">
        <v>3660</v>
      </c>
      <c r="F1647" s="355">
        <v>0</v>
      </c>
      <c r="G1647" s="355">
        <v>187.12</v>
      </c>
    </row>
    <row r="1648" spans="1:7" x14ac:dyDescent="0.3">
      <c r="A1648" s="355" t="s">
        <v>7490</v>
      </c>
      <c r="B1648" s="355" t="s">
        <v>7491</v>
      </c>
      <c r="D1648" s="563" t="s">
        <v>7483</v>
      </c>
      <c r="E1648" s="564" t="s">
        <v>3660</v>
      </c>
      <c r="F1648" s="355">
        <v>0</v>
      </c>
      <c r="G1648" s="355">
        <v>187.12</v>
      </c>
    </row>
    <row r="1649" spans="1:7" x14ac:dyDescent="0.3">
      <c r="A1649" s="355" t="s">
        <v>7492</v>
      </c>
      <c r="B1649" s="355" t="s">
        <v>7493</v>
      </c>
      <c r="D1649" s="563" t="s">
        <v>7483</v>
      </c>
      <c r="E1649" s="564" t="s">
        <v>3660</v>
      </c>
      <c r="F1649" s="355">
        <v>0</v>
      </c>
      <c r="G1649" s="355">
        <v>201.19</v>
      </c>
    </row>
    <row r="1650" spans="1:7" x14ac:dyDescent="0.3">
      <c r="A1650" s="355" t="s">
        <v>7494</v>
      </c>
      <c r="B1650" s="355" t="s">
        <v>7495</v>
      </c>
      <c r="D1650" s="563" t="s">
        <v>7483</v>
      </c>
      <c r="E1650" s="564" t="s">
        <v>3660</v>
      </c>
      <c r="F1650" s="355">
        <v>0</v>
      </c>
      <c r="G1650" s="355">
        <v>176.69</v>
      </c>
    </row>
    <row r="1651" spans="1:7" x14ac:dyDescent="0.3">
      <c r="A1651" s="355" t="s">
        <v>7496</v>
      </c>
      <c r="B1651" s="355" t="s">
        <v>7497</v>
      </c>
      <c r="D1651" s="563" t="s">
        <v>7483</v>
      </c>
      <c r="E1651" s="564" t="s">
        <v>3660</v>
      </c>
      <c r="F1651" s="355">
        <v>0</v>
      </c>
      <c r="G1651" s="355">
        <v>180.25</v>
      </c>
    </row>
    <row r="1652" spans="1:7" x14ac:dyDescent="0.3">
      <c r="A1652" s="355" t="s">
        <v>7498</v>
      </c>
      <c r="B1652" s="355" t="s">
        <v>7499</v>
      </c>
      <c r="D1652" s="563" t="s">
        <v>7483</v>
      </c>
      <c r="E1652" s="564" t="s">
        <v>3660</v>
      </c>
      <c r="F1652" s="355">
        <v>0</v>
      </c>
      <c r="G1652" s="355">
        <v>352.97</v>
      </c>
    </row>
    <row r="1653" spans="1:7" x14ac:dyDescent="0.3">
      <c r="A1653" s="355" t="s">
        <v>7500</v>
      </c>
      <c r="B1653" s="355" t="s">
        <v>7501</v>
      </c>
      <c r="D1653" s="563" t="s">
        <v>7483</v>
      </c>
      <c r="E1653" s="564" t="s">
        <v>3660</v>
      </c>
      <c r="F1653" s="355">
        <v>0</v>
      </c>
      <c r="G1653" s="355">
        <v>186.95</v>
      </c>
    </row>
    <row r="1654" spans="1:7" x14ac:dyDescent="0.3">
      <c r="A1654" s="355" t="s">
        <v>7502</v>
      </c>
      <c r="B1654" s="355" t="s">
        <v>7503</v>
      </c>
      <c r="D1654" s="563" t="s">
        <v>7504</v>
      </c>
      <c r="E1654" s="564" t="s">
        <v>7505</v>
      </c>
      <c r="F1654" s="355">
        <v>0</v>
      </c>
      <c r="G1654" s="355">
        <v>198.98</v>
      </c>
    </row>
    <row r="1655" spans="1:7" x14ac:dyDescent="0.3">
      <c r="A1655" s="355" t="s">
        <v>7506</v>
      </c>
      <c r="B1655" s="355" t="s">
        <v>7507</v>
      </c>
      <c r="D1655" s="563" t="s">
        <v>7483</v>
      </c>
      <c r="E1655" s="564" t="s">
        <v>3660</v>
      </c>
      <c r="F1655" s="355">
        <v>0</v>
      </c>
      <c r="G1655" s="355">
        <v>188.39</v>
      </c>
    </row>
    <row r="1656" spans="1:7" x14ac:dyDescent="0.3">
      <c r="A1656" s="355" t="s">
        <v>7508</v>
      </c>
      <c r="B1656" s="355" t="s">
        <v>7509</v>
      </c>
      <c r="D1656" s="563" t="s">
        <v>7483</v>
      </c>
      <c r="E1656" s="564" t="s">
        <v>3660</v>
      </c>
      <c r="F1656" s="355">
        <v>0</v>
      </c>
      <c r="G1656" s="355">
        <v>182.29</v>
      </c>
    </row>
    <row r="1657" spans="1:7" x14ac:dyDescent="0.3">
      <c r="A1657" s="355" t="s">
        <v>7510</v>
      </c>
      <c r="B1657" s="355" t="s">
        <v>7511</v>
      </c>
      <c r="D1657" s="563" t="s">
        <v>7483</v>
      </c>
      <c r="E1657" s="564" t="s">
        <v>3660</v>
      </c>
      <c r="F1657" s="355">
        <v>0</v>
      </c>
      <c r="G1657" s="355">
        <v>186.36</v>
      </c>
    </row>
    <row r="1658" spans="1:7" x14ac:dyDescent="0.3">
      <c r="A1658" s="355" t="s">
        <v>7512</v>
      </c>
      <c r="B1658" s="355" t="s">
        <v>7513</v>
      </c>
      <c r="D1658" s="563" t="s">
        <v>7483</v>
      </c>
      <c r="E1658" s="564" t="s">
        <v>3660</v>
      </c>
      <c r="F1658" s="355">
        <v>0</v>
      </c>
      <c r="G1658" s="355">
        <v>188.39</v>
      </c>
    </row>
    <row r="1659" spans="1:7" x14ac:dyDescent="0.3">
      <c r="A1659" s="355" t="s">
        <v>7514</v>
      </c>
      <c r="B1659" s="355" t="s">
        <v>7515</v>
      </c>
      <c r="D1659" s="563" t="s">
        <v>7483</v>
      </c>
      <c r="E1659" s="564" t="s">
        <v>3660</v>
      </c>
      <c r="F1659" s="355">
        <v>0</v>
      </c>
      <c r="G1659" s="355">
        <v>187.12</v>
      </c>
    </row>
    <row r="1660" spans="1:7" x14ac:dyDescent="0.3">
      <c r="A1660" s="355" t="s">
        <v>7516</v>
      </c>
      <c r="B1660" s="355" t="s">
        <v>7517</v>
      </c>
      <c r="D1660" s="563" t="s">
        <v>7483</v>
      </c>
      <c r="E1660" s="564" t="s">
        <v>3660</v>
      </c>
      <c r="F1660" s="355">
        <v>0</v>
      </c>
      <c r="G1660" s="355">
        <v>184.66</v>
      </c>
    </row>
    <row r="1661" spans="1:7" x14ac:dyDescent="0.3">
      <c r="A1661" s="355" t="s">
        <v>7518</v>
      </c>
      <c r="B1661" s="355" t="s">
        <v>7519</v>
      </c>
      <c r="D1661" s="563" t="s">
        <v>7483</v>
      </c>
      <c r="E1661" s="564" t="s">
        <v>3660</v>
      </c>
      <c r="F1661" s="355">
        <v>0</v>
      </c>
      <c r="G1661" s="355">
        <v>194.83</v>
      </c>
    </row>
    <row r="1662" spans="1:7" x14ac:dyDescent="0.3">
      <c r="A1662" s="355" t="s">
        <v>7520</v>
      </c>
      <c r="B1662" s="355" t="s">
        <v>7521</v>
      </c>
      <c r="D1662" s="563" t="s">
        <v>7483</v>
      </c>
      <c r="E1662" s="564" t="s">
        <v>3660</v>
      </c>
      <c r="F1662" s="355">
        <v>0</v>
      </c>
      <c r="G1662" s="355">
        <v>189.92</v>
      </c>
    </row>
    <row r="1663" spans="1:7" x14ac:dyDescent="0.3">
      <c r="A1663" s="355" t="s">
        <v>7522</v>
      </c>
      <c r="B1663" s="355" t="s">
        <v>7523</v>
      </c>
      <c r="D1663" s="563" t="s">
        <v>7483</v>
      </c>
      <c r="E1663" s="564" t="s">
        <v>3660</v>
      </c>
      <c r="F1663" s="355">
        <v>0</v>
      </c>
      <c r="G1663" s="355">
        <v>213.05</v>
      </c>
    </row>
    <row r="1664" spans="1:7" x14ac:dyDescent="0.3">
      <c r="A1664" s="355" t="s">
        <v>7524</v>
      </c>
      <c r="B1664" s="355" t="s">
        <v>7525</v>
      </c>
      <c r="D1664" s="563" t="s">
        <v>7483</v>
      </c>
      <c r="E1664" s="564" t="s">
        <v>3660</v>
      </c>
      <c r="F1664" s="355">
        <v>0</v>
      </c>
      <c r="G1664" s="355">
        <v>189.92</v>
      </c>
    </row>
    <row r="1665" spans="1:7" x14ac:dyDescent="0.3">
      <c r="A1665" s="355" t="s">
        <v>7526</v>
      </c>
      <c r="B1665" s="355" t="s">
        <v>7527</v>
      </c>
      <c r="D1665" s="563" t="s">
        <v>7528</v>
      </c>
      <c r="E1665" s="564" t="s">
        <v>7039</v>
      </c>
      <c r="F1665" s="355">
        <v>0</v>
      </c>
      <c r="G1665" s="355">
        <v>45.93</v>
      </c>
    </row>
    <row r="1666" spans="1:7" x14ac:dyDescent="0.3">
      <c r="A1666" s="355" t="s">
        <v>7529</v>
      </c>
      <c r="B1666" s="355" t="s">
        <v>7530</v>
      </c>
      <c r="D1666" s="563" t="s">
        <v>7531</v>
      </c>
      <c r="E1666" s="564" t="s">
        <v>1268</v>
      </c>
      <c r="F1666" s="355">
        <v>0</v>
      </c>
      <c r="G1666" s="355">
        <v>45.93</v>
      </c>
    </row>
    <row r="1667" spans="1:7" x14ac:dyDescent="0.3">
      <c r="A1667" s="355" t="s">
        <v>7532</v>
      </c>
      <c r="B1667" s="355" t="s">
        <v>7533</v>
      </c>
      <c r="D1667" s="563" t="s">
        <v>7534</v>
      </c>
      <c r="E1667" s="564" t="s">
        <v>7535</v>
      </c>
      <c r="F1667" s="355">
        <v>0</v>
      </c>
      <c r="G1667" s="355">
        <v>45.93</v>
      </c>
    </row>
    <row r="1668" spans="1:7" x14ac:dyDescent="0.3">
      <c r="A1668" s="355" t="s">
        <v>7536</v>
      </c>
      <c r="B1668" s="355" t="s">
        <v>7537</v>
      </c>
      <c r="D1668" s="563" t="s">
        <v>7528</v>
      </c>
      <c r="E1668" s="564" t="s">
        <v>7045</v>
      </c>
      <c r="F1668" s="355">
        <v>0</v>
      </c>
      <c r="G1668" s="355">
        <v>45.93</v>
      </c>
    </row>
    <row r="1669" spans="1:7" x14ac:dyDescent="0.3">
      <c r="A1669" s="355" t="s">
        <v>7538</v>
      </c>
      <c r="B1669" s="355" t="s">
        <v>7539</v>
      </c>
      <c r="D1669" s="563" t="s">
        <v>7540</v>
      </c>
      <c r="E1669" s="564" t="s">
        <v>1268</v>
      </c>
      <c r="F1669" s="355">
        <v>0</v>
      </c>
      <c r="G1669" s="355">
        <v>45.93</v>
      </c>
    </row>
    <row r="1670" spans="1:7" x14ac:dyDescent="0.3">
      <c r="A1670" s="355" t="s">
        <v>7541</v>
      </c>
      <c r="B1670" s="355" t="s">
        <v>7542</v>
      </c>
      <c r="D1670" s="563" t="s">
        <v>7543</v>
      </c>
      <c r="E1670" s="564" t="s">
        <v>1268</v>
      </c>
      <c r="F1670" s="355">
        <v>0</v>
      </c>
      <c r="G1670" s="355">
        <v>45.93</v>
      </c>
    </row>
    <row r="1671" spans="1:7" x14ac:dyDescent="0.3">
      <c r="A1671" s="355" t="s">
        <v>7544</v>
      </c>
      <c r="B1671" s="355" t="s">
        <v>7545</v>
      </c>
      <c r="D1671" s="563" t="s">
        <v>7546</v>
      </c>
      <c r="E1671" s="564" t="s">
        <v>7010</v>
      </c>
      <c r="F1671" s="355">
        <v>0</v>
      </c>
      <c r="G1671" s="355">
        <v>45.93</v>
      </c>
    </row>
    <row r="1672" spans="1:7" x14ac:dyDescent="0.3">
      <c r="A1672" s="355" t="s">
        <v>7547</v>
      </c>
      <c r="B1672" s="355" t="s">
        <v>7548</v>
      </c>
      <c r="D1672" s="563" t="s">
        <v>7546</v>
      </c>
      <c r="E1672" s="564" t="s">
        <v>7010</v>
      </c>
      <c r="F1672" s="355">
        <v>0</v>
      </c>
      <c r="G1672" s="355">
        <v>45.93</v>
      </c>
    </row>
    <row r="1673" spans="1:7" x14ac:dyDescent="0.3">
      <c r="A1673" s="355" t="s">
        <v>7549</v>
      </c>
      <c r="B1673" s="355" t="s">
        <v>7550</v>
      </c>
      <c r="D1673" s="563" t="s">
        <v>7546</v>
      </c>
      <c r="E1673" s="564" t="s">
        <v>7010</v>
      </c>
      <c r="F1673" s="355">
        <v>0</v>
      </c>
      <c r="G1673" s="355">
        <v>45.93</v>
      </c>
    </row>
    <row r="1674" spans="1:7" x14ac:dyDescent="0.3">
      <c r="A1674" s="355" t="s">
        <v>7551</v>
      </c>
      <c r="B1674" s="355" t="s">
        <v>7548</v>
      </c>
      <c r="D1674" s="563" t="s">
        <v>7546</v>
      </c>
      <c r="E1674" s="564" t="s">
        <v>7010</v>
      </c>
      <c r="F1674" s="355">
        <v>0</v>
      </c>
      <c r="G1674" s="355">
        <v>45.93</v>
      </c>
    </row>
    <row r="1675" spans="1:7" x14ac:dyDescent="0.3">
      <c r="A1675" s="355" t="s">
        <v>7552</v>
      </c>
      <c r="B1675" s="355" t="s">
        <v>7553</v>
      </c>
      <c r="D1675" s="563" t="s">
        <v>7546</v>
      </c>
      <c r="E1675" s="564" t="s">
        <v>7010</v>
      </c>
      <c r="F1675" s="355">
        <v>0</v>
      </c>
      <c r="G1675" s="355">
        <v>45.93</v>
      </c>
    </row>
    <row r="1676" spans="1:7" x14ac:dyDescent="0.3">
      <c r="A1676" s="355" t="s">
        <v>7554</v>
      </c>
      <c r="B1676" s="355" t="s">
        <v>7555</v>
      </c>
      <c r="D1676" s="563" t="s">
        <v>7546</v>
      </c>
      <c r="E1676" s="564" t="s">
        <v>7556</v>
      </c>
      <c r="F1676" s="355">
        <v>0</v>
      </c>
      <c r="G1676" s="355">
        <v>45.93</v>
      </c>
    </row>
    <row r="1677" spans="1:7" x14ac:dyDescent="0.3">
      <c r="A1677" s="355" t="s">
        <v>7557</v>
      </c>
      <c r="B1677" s="355" t="s">
        <v>7558</v>
      </c>
      <c r="D1677" s="563" t="s">
        <v>7559</v>
      </c>
      <c r="E1677" s="564" t="s">
        <v>1268</v>
      </c>
      <c r="F1677" s="355">
        <v>0</v>
      </c>
      <c r="G1677" s="355">
        <v>45.93</v>
      </c>
    </row>
    <row r="1678" spans="1:7" x14ac:dyDescent="0.3">
      <c r="A1678" s="355" t="s">
        <v>7560</v>
      </c>
      <c r="B1678" s="355" t="s">
        <v>7561</v>
      </c>
      <c r="D1678" s="563" t="s">
        <v>7562</v>
      </c>
      <c r="E1678" s="564" t="s">
        <v>7535</v>
      </c>
      <c r="F1678" s="355">
        <v>0</v>
      </c>
      <c r="G1678" s="355">
        <v>45.93</v>
      </c>
    </row>
    <row r="1679" spans="1:7" x14ac:dyDescent="0.3">
      <c r="A1679" s="355" t="s">
        <v>7563</v>
      </c>
      <c r="B1679" s="355" t="s">
        <v>7564</v>
      </c>
      <c r="D1679" s="563" t="s">
        <v>7546</v>
      </c>
      <c r="E1679" s="564" t="s">
        <v>7010</v>
      </c>
      <c r="F1679" s="355">
        <v>0</v>
      </c>
      <c r="G1679" s="355">
        <v>45.93</v>
      </c>
    </row>
    <row r="1680" spans="1:7" x14ac:dyDescent="0.3">
      <c r="A1680" s="355" t="s">
        <v>7565</v>
      </c>
      <c r="B1680" s="355" t="s">
        <v>7566</v>
      </c>
      <c r="D1680" s="563" t="s">
        <v>7546</v>
      </c>
      <c r="E1680" s="564" t="s">
        <v>7010</v>
      </c>
      <c r="F1680" s="355">
        <v>0</v>
      </c>
      <c r="G1680" s="355">
        <v>45.93</v>
      </c>
    </row>
    <row r="1681" spans="1:7" x14ac:dyDescent="0.3">
      <c r="A1681" s="355" t="s">
        <v>7567</v>
      </c>
      <c r="B1681" s="355" t="s">
        <v>7568</v>
      </c>
      <c r="D1681" s="563" t="s">
        <v>7546</v>
      </c>
      <c r="E1681" s="564" t="s">
        <v>7010</v>
      </c>
      <c r="F1681" s="355">
        <v>0</v>
      </c>
      <c r="G1681" s="355">
        <v>45.93</v>
      </c>
    </row>
    <row r="1682" spans="1:7" x14ac:dyDescent="0.3">
      <c r="A1682" s="355" t="s">
        <v>7569</v>
      </c>
      <c r="B1682" s="355" t="s">
        <v>7570</v>
      </c>
      <c r="D1682" s="563" t="s">
        <v>7546</v>
      </c>
      <c r="E1682" s="564" t="s">
        <v>7010</v>
      </c>
      <c r="F1682" s="355">
        <v>0</v>
      </c>
      <c r="G1682" s="355">
        <v>45.93</v>
      </c>
    </row>
    <row r="1683" spans="1:7" x14ac:dyDescent="0.3">
      <c r="A1683" s="355" t="s">
        <v>7571</v>
      </c>
      <c r="B1683" s="355" t="s">
        <v>7572</v>
      </c>
      <c r="D1683" s="563" t="s">
        <v>7546</v>
      </c>
      <c r="E1683" s="564" t="s">
        <v>7010</v>
      </c>
      <c r="F1683" s="355">
        <v>0</v>
      </c>
      <c r="G1683" s="355">
        <v>45.93</v>
      </c>
    </row>
    <row r="1684" spans="1:7" x14ac:dyDescent="0.3">
      <c r="A1684" s="355" t="s">
        <v>7573</v>
      </c>
      <c r="B1684" s="355" t="s">
        <v>7574</v>
      </c>
      <c r="D1684" s="563" t="s">
        <v>7546</v>
      </c>
      <c r="E1684" s="564" t="s">
        <v>7575</v>
      </c>
      <c r="F1684" s="355">
        <v>0</v>
      </c>
      <c r="G1684" s="355">
        <v>45.93</v>
      </c>
    </row>
    <row r="1685" spans="1:7" x14ac:dyDescent="0.3">
      <c r="A1685" s="355" t="s">
        <v>7576</v>
      </c>
      <c r="B1685" s="355" t="s">
        <v>7577</v>
      </c>
      <c r="D1685" s="563" t="s">
        <v>7546</v>
      </c>
      <c r="E1685" s="564" t="s">
        <v>7010</v>
      </c>
      <c r="F1685" s="355">
        <v>0</v>
      </c>
      <c r="G1685" s="355">
        <v>44.83</v>
      </c>
    </row>
    <row r="1686" spans="1:7" x14ac:dyDescent="0.3">
      <c r="A1686" s="355" t="s">
        <v>7578</v>
      </c>
      <c r="B1686" s="355" t="s">
        <v>7579</v>
      </c>
      <c r="D1686" s="563" t="s">
        <v>7546</v>
      </c>
      <c r="E1686" s="564" t="s">
        <v>7580</v>
      </c>
      <c r="F1686" s="355">
        <v>0</v>
      </c>
      <c r="G1686" s="355">
        <v>45.93</v>
      </c>
    </row>
    <row r="1687" spans="1:7" x14ac:dyDescent="0.3">
      <c r="A1687" s="355" t="s">
        <v>7581</v>
      </c>
      <c r="B1687" s="355" t="s">
        <v>7582</v>
      </c>
      <c r="D1687" s="563" t="s">
        <v>7546</v>
      </c>
      <c r="E1687" s="564" t="s">
        <v>7583</v>
      </c>
      <c r="F1687" s="355">
        <v>0</v>
      </c>
      <c r="G1687" s="355">
        <v>45.93</v>
      </c>
    </row>
    <row r="1688" spans="1:7" x14ac:dyDescent="0.3">
      <c r="A1688" s="355" t="s">
        <v>7584</v>
      </c>
      <c r="B1688" s="355" t="s">
        <v>7585</v>
      </c>
      <c r="D1688" s="563" t="s">
        <v>7586</v>
      </c>
      <c r="E1688" s="564" t="s">
        <v>7587</v>
      </c>
      <c r="F1688" s="355">
        <v>0</v>
      </c>
      <c r="G1688" s="355">
        <v>6.78</v>
      </c>
    </row>
    <row r="1689" spans="1:7" x14ac:dyDescent="0.3">
      <c r="A1689" s="355" t="s">
        <v>7588</v>
      </c>
      <c r="B1689" s="355" t="s">
        <v>7589</v>
      </c>
      <c r="D1689" s="563" t="s">
        <v>7590</v>
      </c>
      <c r="E1689" s="564" t="s">
        <v>7039</v>
      </c>
      <c r="F1689" s="355">
        <v>0</v>
      </c>
      <c r="G1689" s="355">
        <v>33.31</v>
      </c>
    </row>
    <row r="1690" spans="1:7" x14ac:dyDescent="0.3">
      <c r="A1690" s="355" t="s">
        <v>7591</v>
      </c>
      <c r="B1690" s="355" t="s">
        <v>7592</v>
      </c>
      <c r="D1690" s="563" t="s">
        <v>7590</v>
      </c>
      <c r="E1690" s="564" t="s">
        <v>7593</v>
      </c>
      <c r="F1690" s="355">
        <v>0</v>
      </c>
      <c r="G1690" s="355">
        <v>34.15</v>
      </c>
    </row>
    <row r="1691" spans="1:7" x14ac:dyDescent="0.3">
      <c r="A1691" s="355" t="s">
        <v>7594</v>
      </c>
      <c r="B1691" s="355" t="s">
        <v>7589</v>
      </c>
      <c r="D1691" s="563" t="s">
        <v>7595</v>
      </c>
      <c r="E1691" s="564" t="s">
        <v>1268</v>
      </c>
      <c r="F1691" s="355">
        <v>0</v>
      </c>
      <c r="G1691" s="355">
        <v>34.15</v>
      </c>
    </row>
    <row r="1692" spans="1:7" x14ac:dyDescent="0.3">
      <c r="A1692" s="355" t="s">
        <v>7596</v>
      </c>
      <c r="B1692" s="355" t="s">
        <v>7592</v>
      </c>
      <c r="D1692" s="563" t="s">
        <v>7595</v>
      </c>
      <c r="E1692" s="564" t="s">
        <v>7597</v>
      </c>
      <c r="F1692" s="355">
        <v>0</v>
      </c>
      <c r="G1692" s="355">
        <v>34.15</v>
      </c>
    </row>
    <row r="1693" spans="1:7" x14ac:dyDescent="0.3">
      <c r="A1693" s="355" t="s">
        <v>7598</v>
      </c>
      <c r="B1693" s="355" t="s">
        <v>7599</v>
      </c>
      <c r="D1693" s="563" t="s">
        <v>7600</v>
      </c>
      <c r="E1693" s="564" t="s">
        <v>7039</v>
      </c>
      <c r="F1693" s="355">
        <v>0</v>
      </c>
      <c r="G1693" s="355">
        <v>34.15</v>
      </c>
    </row>
    <row r="1694" spans="1:7" x14ac:dyDescent="0.3">
      <c r="A1694" s="355" t="s">
        <v>7601</v>
      </c>
      <c r="B1694" s="355" t="s">
        <v>7602</v>
      </c>
      <c r="D1694" s="563" t="s">
        <v>7603</v>
      </c>
      <c r="E1694" s="564" t="s">
        <v>7604</v>
      </c>
      <c r="F1694" s="355">
        <v>0</v>
      </c>
      <c r="G1694" s="355">
        <v>34.15</v>
      </c>
    </row>
    <row r="1695" spans="1:7" x14ac:dyDescent="0.3">
      <c r="A1695" s="355" t="s">
        <v>7605</v>
      </c>
      <c r="B1695" s="355" t="s">
        <v>7606</v>
      </c>
      <c r="D1695" s="563" t="s">
        <v>7607</v>
      </c>
      <c r="E1695" s="564" t="s">
        <v>5795</v>
      </c>
      <c r="F1695" s="355">
        <v>0</v>
      </c>
      <c r="G1695" s="355">
        <v>7.12</v>
      </c>
    </row>
    <row r="1696" spans="1:7" x14ac:dyDescent="0.3">
      <c r="A1696" s="355" t="s">
        <v>7608</v>
      </c>
      <c r="B1696" s="355" t="s">
        <v>7609</v>
      </c>
      <c r="D1696" s="563" t="s">
        <v>7590</v>
      </c>
      <c r="E1696" s="564" t="s">
        <v>7045</v>
      </c>
      <c r="F1696" s="355">
        <v>0</v>
      </c>
      <c r="G1696" s="355">
        <v>33.31</v>
      </c>
    </row>
    <row r="1697" spans="1:7" x14ac:dyDescent="0.3">
      <c r="A1697" s="355" t="s">
        <v>7610</v>
      </c>
      <c r="B1697" s="355" t="s">
        <v>7611</v>
      </c>
      <c r="D1697" s="563" t="s">
        <v>7590</v>
      </c>
      <c r="E1697" s="564" t="s">
        <v>7612</v>
      </c>
      <c r="F1697" s="355">
        <v>0</v>
      </c>
      <c r="G1697" s="355">
        <v>33.31</v>
      </c>
    </row>
    <row r="1698" spans="1:7" x14ac:dyDescent="0.3">
      <c r="A1698" s="355" t="s">
        <v>7613</v>
      </c>
      <c r="B1698" s="355" t="s">
        <v>7609</v>
      </c>
      <c r="D1698" s="563" t="s">
        <v>7614</v>
      </c>
      <c r="E1698" s="564" t="s">
        <v>1268</v>
      </c>
      <c r="F1698" s="355">
        <v>0</v>
      </c>
      <c r="G1698" s="355">
        <v>16.86</v>
      </c>
    </row>
    <row r="1699" spans="1:7" x14ac:dyDescent="0.3">
      <c r="A1699" s="355" t="s">
        <v>7615</v>
      </c>
      <c r="B1699" s="355" t="s">
        <v>7616</v>
      </c>
      <c r="D1699" s="563" t="s">
        <v>7617</v>
      </c>
      <c r="E1699" s="564" t="s">
        <v>7618</v>
      </c>
      <c r="F1699" s="355">
        <v>0</v>
      </c>
      <c r="G1699" s="355">
        <v>34.15</v>
      </c>
    </row>
    <row r="1700" spans="1:7" x14ac:dyDescent="0.3">
      <c r="A1700" s="355" t="s">
        <v>7619</v>
      </c>
      <c r="B1700" s="355" t="s">
        <v>7611</v>
      </c>
      <c r="D1700" s="563" t="s">
        <v>7614</v>
      </c>
      <c r="E1700" s="564" t="s">
        <v>7597</v>
      </c>
      <c r="F1700" s="355">
        <v>0</v>
      </c>
      <c r="G1700" s="355">
        <v>16.86</v>
      </c>
    </row>
    <row r="1701" spans="1:7" x14ac:dyDescent="0.3">
      <c r="A1701" s="355" t="s">
        <v>7620</v>
      </c>
      <c r="B1701" s="355" t="s">
        <v>7621</v>
      </c>
      <c r="D1701" s="563" t="s">
        <v>7603</v>
      </c>
      <c r="E1701" s="564" t="s">
        <v>7622</v>
      </c>
      <c r="F1701" s="355">
        <v>0</v>
      </c>
      <c r="G1701" s="355">
        <v>34.15</v>
      </c>
    </row>
    <row r="1702" spans="1:7" x14ac:dyDescent="0.3">
      <c r="A1702" s="355" t="s">
        <v>7623</v>
      </c>
      <c r="B1702" s="355" t="s">
        <v>7624</v>
      </c>
      <c r="D1702" s="563" t="s">
        <v>7614</v>
      </c>
      <c r="E1702" s="564" t="s">
        <v>7625</v>
      </c>
      <c r="F1702" s="355">
        <v>0</v>
      </c>
      <c r="G1702" s="355">
        <v>15.51</v>
      </c>
    </row>
    <row r="1703" spans="1:7" x14ac:dyDescent="0.3">
      <c r="A1703" s="355" t="s">
        <v>7626</v>
      </c>
      <c r="B1703" s="355" t="s">
        <v>7627</v>
      </c>
      <c r="D1703" s="563" t="s">
        <v>7628</v>
      </c>
      <c r="E1703" s="564" t="s">
        <v>4815</v>
      </c>
      <c r="F1703" s="355">
        <v>0</v>
      </c>
      <c r="G1703" s="355">
        <v>7.12</v>
      </c>
    </row>
    <row r="1704" spans="1:7" x14ac:dyDescent="0.3">
      <c r="A1704" s="355" t="s">
        <v>7629</v>
      </c>
      <c r="B1704" s="355" t="s">
        <v>7630</v>
      </c>
      <c r="D1704" s="563" t="s">
        <v>7617</v>
      </c>
      <c r="E1704" s="564" t="s">
        <v>7631</v>
      </c>
      <c r="F1704" s="355">
        <v>0</v>
      </c>
      <c r="G1704" s="355">
        <v>33.31</v>
      </c>
    </row>
    <row r="1705" spans="1:7" x14ac:dyDescent="0.3">
      <c r="A1705" s="355" t="s">
        <v>7632</v>
      </c>
      <c r="B1705" s="355" t="s">
        <v>7633</v>
      </c>
      <c r="D1705" s="563" t="s">
        <v>7603</v>
      </c>
      <c r="E1705" s="564" t="s">
        <v>7634</v>
      </c>
      <c r="F1705" s="355">
        <v>0</v>
      </c>
      <c r="G1705" s="355">
        <v>34.15</v>
      </c>
    </row>
    <row r="1706" spans="1:7" x14ac:dyDescent="0.3">
      <c r="A1706" s="355" t="s">
        <v>7635</v>
      </c>
      <c r="B1706" s="355" t="s">
        <v>7636</v>
      </c>
      <c r="D1706" s="563" t="s">
        <v>7637</v>
      </c>
      <c r="E1706" s="564" t="s">
        <v>7638</v>
      </c>
      <c r="F1706" s="355">
        <v>0</v>
      </c>
      <c r="G1706" s="355">
        <v>33.31</v>
      </c>
    </row>
    <row r="1707" spans="1:7" x14ac:dyDescent="0.3">
      <c r="A1707" s="355" t="s">
        <v>7639</v>
      </c>
      <c r="B1707" s="355" t="s">
        <v>7640</v>
      </c>
      <c r="D1707" s="563" t="s">
        <v>7641</v>
      </c>
      <c r="E1707" s="564" t="s">
        <v>7642</v>
      </c>
      <c r="F1707" s="355">
        <v>0</v>
      </c>
      <c r="G1707" s="355">
        <v>34.24</v>
      </c>
    </row>
    <row r="1708" spans="1:7" x14ac:dyDescent="0.3">
      <c r="A1708" s="355" t="s">
        <v>7643</v>
      </c>
      <c r="B1708" s="355" t="s">
        <v>7644</v>
      </c>
      <c r="D1708" s="563" t="s">
        <v>7645</v>
      </c>
      <c r="E1708" s="564" t="s">
        <v>7646</v>
      </c>
      <c r="F1708" s="355">
        <v>0</v>
      </c>
      <c r="G1708" s="355">
        <v>40.93</v>
      </c>
    </row>
    <row r="1709" spans="1:7" x14ac:dyDescent="0.3">
      <c r="A1709" s="355" t="s">
        <v>7647</v>
      </c>
      <c r="B1709" s="355" t="s">
        <v>7648</v>
      </c>
      <c r="D1709" s="563" t="s">
        <v>7649</v>
      </c>
      <c r="E1709" s="564" t="s">
        <v>7650</v>
      </c>
      <c r="F1709" s="355">
        <v>0</v>
      </c>
      <c r="G1709" s="355">
        <v>99.83</v>
      </c>
    </row>
    <row r="1710" spans="1:7" x14ac:dyDescent="0.3">
      <c r="A1710" s="355" t="s">
        <v>7651</v>
      </c>
      <c r="B1710" s="355" t="s">
        <v>7652</v>
      </c>
      <c r="D1710" s="563" t="s">
        <v>7653</v>
      </c>
      <c r="E1710" s="564" t="s">
        <v>7654</v>
      </c>
      <c r="F1710" s="355">
        <v>0</v>
      </c>
      <c r="G1710" s="355">
        <v>121.1</v>
      </c>
    </row>
    <row r="1711" spans="1:7" x14ac:dyDescent="0.3">
      <c r="A1711" s="355" t="s">
        <v>7655</v>
      </c>
      <c r="B1711" s="355" t="s">
        <v>7656</v>
      </c>
      <c r="D1711" s="563" t="s">
        <v>7657</v>
      </c>
      <c r="E1711" s="564" t="s">
        <v>7658</v>
      </c>
      <c r="F1711" s="355">
        <v>0</v>
      </c>
      <c r="G1711" s="355">
        <v>40.42</v>
      </c>
    </row>
    <row r="1712" spans="1:7" x14ac:dyDescent="0.3">
      <c r="A1712" s="355" t="s">
        <v>7659</v>
      </c>
      <c r="B1712" s="355" t="s">
        <v>7660</v>
      </c>
      <c r="D1712" s="563" t="s">
        <v>7661</v>
      </c>
      <c r="E1712" s="564" t="s">
        <v>1268</v>
      </c>
      <c r="F1712" s="355">
        <v>0</v>
      </c>
      <c r="G1712" s="355">
        <v>21.44</v>
      </c>
    </row>
    <row r="1713" spans="1:7" x14ac:dyDescent="0.3">
      <c r="A1713" s="355" t="s">
        <v>7662</v>
      </c>
      <c r="B1713" s="355" t="s">
        <v>7663</v>
      </c>
      <c r="D1713" s="563" t="s">
        <v>7617</v>
      </c>
      <c r="E1713" s="564" t="s">
        <v>7664</v>
      </c>
      <c r="F1713" s="355">
        <v>0</v>
      </c>
      <c r="G1713" s="355">
        <v>34.15</v>
      </c>
    </row>
    <row r="1714" spans="1:7" x14ac:dyDescent="0.3">
      <c r="A1714" s="355" t="s">
        <v>7665</v>
      </c>
      <c r="B1714" s="355" t="s">
        <v>7666</v>
      </c>
      <c r="D1714" s="563" t="s">
        <v>7603</v>
      </c>
      <c r="E1714" s="564" t="s">
        <v>7667</v>
      </c>
      <c r="F1714" s="355">
        <v>0</v>
      </c>
      <c r="G1714" s="355">
        <v>34.15</v>
      </c>
    </row>
    <row r="1715" spans="1:7" x14ac:dyDescent="0.3">
      <c r="A1715" s="355" t="s">
        <v>7668</v>
      </c>
      <c r="B1715" s="355" t="s">
        <v>7669</v>
      </c>
      <c r="D1715" s="563" t="s">
        <v>7670</v>
      </c>
      <c r="E1715" s="564" t="s">
        <v>7671</v>
      </c>
      <c r="F1715" s="355">
        <v>0</v>
      </c>
      <c r="G1715" s="355">
        <v>34.409999999999997</v>
      </c>
    </row>
    <row r="1716" spans="1:7" x14ac:dyDescent="0.3">
      <c r="A1716" s="355" t="s">
        <v>7672</v>
      </c>
      <c r="B1716" s="355" t="s">
        <v>7673</v>
      </c>
      <c r="D1716" s="563" t="s">
        <v>7641</v>
      </c>
      <c r="E1716" s="564" t="s">
        <v>7650</v>
      </c>
      <c r="F1716" s="355">
        <v>0</v>
      </c>
      <c r="G1716" s="355">
        <v>35.68</v>
      </c>
    </row>
    <row r="1717" spans="1:7" x14ac:dyDescent="0.3">
      <c r="A1717" s="355" t="s">
        <v>7674</v>
      </c>
      <c r="B1717" s="355" t="s">
        <v>7675</v>
      </c>
      <c r="D1717" s="563" t="s">
        <v>7676</v>
      </c>
      <c r="E1717" s="564" t="s">
        <v>1268</v>
      </c>
      <c r="F1717" s="355">
        <v>0</v>
      </c>
      <c r="G1717" s="355">
        <v>33.56</v>
      </c>
    </row>
    <row r="1718" spans="1:7" x14ac:dyDescent="0.3">
      <c r="A1718" s="355" t="s">
        <v>7677</v>
      </c>
      <c r="B1718" s="355" t="s">
        <v>7678</v>
      </c>
      <c r="D1718" s="563" t="s">
        <v>7649</v>
      </c>
      <c r="E1718" s="564" t="s">
        <v>7679</v>
      </c>
      <c r="F1718" s="355">
        <v>0</v>
      </c>
      <c r="G1718" s="355">
        <v>103.39</v>
      </c>
    </row>
    <row r="1719" spans="1:7" x14ac:dyDescent="0.3">
      <c r="A1719" s="355" t="s">
        <v>7680</v>
      </c>
      <c r="B1719" s="355" t="s">
        <v>7681</v>
      </c>
      <c r="D1719" s="563" t="s">
        <v>7682</v>
      </c>
      <c r="E1719" s="564" t="s">
        <v>7654</v>
      </c>
      <c r="F1719" s="355">
        <v>0</v>
      </c>
      <c r="G1719" s="355">
        <v>125.34</v>
      </c>
    </row>
    <row r="1720" spans="1:7" x14ac:dyDescent="0.3">
      <c r="A1720" s="355" t="s">
        <v>7683</v>
      </c>
      <c r="B1720" s="355" t="s">
        <v>7684</v>
      </c>
      <c r="D1720" s="563" t="s">
        <v>7685</v>
      </c>
      <c r="E1720" s="564" t="s">
        <v>7658</v>
      </c>
      <c r="F1720" s="355">
        <v>0</v>
      </c>
      <c r="G1720" s="355">
        <v>41.44</v>
      </c>
    </row>
    <row r="1721" spans="1:7" x14ac:dyDescent="0.3">
      <c r="A1721" s="355" t="s">
        <v>7686</v>
      </c>
      <c r="B1721" s="355" t="s">
        <v>7687</v>
      </c>
      <c r="D1721" s="563" t="s">
        <v>7688</v>
      </c>
      <c r="E1721" s="564" t="s">
        <v>1268</v>
      </c>
      <c r="F1721" s="355">
        <v>0</v>
      </c>
      <c r="G1721" s="355">
        <v>22.03</v>
      </c>
    </row>
    <row r="1722" spans="1:7" x14ac:dyDescent="0.3">
      <c r="A1722" s="355" t="s">
        <v>7689</v>
      </c>
      <c r="B1722" s="355" t="s">
        <v>7690</v>
      </c>
      <c r="D1722" s="563" t="s">
        <v>7637</v>
      </c>
      <c r="E1722" s="564" t="s">
        <v>7691</v>
      </c>
      <c r="F1722" s="355">
        <v>0</v>
      </c>
      <c r="G1722" s="355">
        <v>34.409999999999997</v>
      </c>
    </row>
    <row r="1723" spans="1:7" x14ac:dyDescent="0.3">
      <c r="A1723" s="355" t="s">
        <v>7692</v>
      </c>
      <c r="B1723" s="355" t="s">
        <v>7693</v>
      </c>
      <c r="D1723" s="563" t="s">
        <v>7641</v>
      </c>
      <c r="E1723" s="564" t="s">
        <v>7679</v>
      </c>
      <c r="F1723" s="355">
        <v>0</v>
      </c>
      <c r="G1723" s="355">
        <v>81.53</v>
      </c>
    </row>
    <row r="1724" spans="1:7" x14ac:dyDescent="0.3">
      <c r="A1724" s="355" t="s">
        <v>7694</v>
      </c>
      <c r="B1724" s="355" t="s">
        <v>7695</v>
      </c>
      <c r="D1724" s="563" t="s">
        <v>7696</v>
      </c>
      <c r="E1724" s="564" t="s">
        <v>7697</v>
      </c>
      <c r="F1724" s="355">
        <v>0</v>
      </c>
      <c r="G1724" s="355">
        <v>34.409999999999997</v>
      </c>
    </row>
    <row r="1725" spans="1:7" x14ac:dyDescent="0.3">
      <c r="A1725" s="355" t="s">
        <v>7698</v>
      </c>
      <c r="B1725" s="355" t="s">
        <v>7699</v>
      </c>
      <c r="D1725" s="563" t="s">
        <v>7700</v>
      </c>
      <c r="E1725" s="564" t="s">
        <v>4542</v>
      </c>
      <c r="F1725" s="355">
        <v>0</v>
      </c>
      <c r="G1725" s="355">
        <v>33.56</v>
      </c>
    </row>
    <row r="1726" spans="1:7" x14ac:dyDescent="0.3">
      <c r="A1726" s="355" t="s">
        <v>7701</v>
      </c>
      <c r="B1726" s="355" t="s">
        <v>7702</v>
      </c>
      <c r="D1726" s="563" t="s">
        <v>7649</v>
      </c>
      <c r="E1726" s="564" t="s">
        <v>7703</v>
      </c>
      <c r="F1726" s="355">
        <v>0</v>
      </c>
      <c r="G1726" s="355">
        <v>103.39</v>
      </c>
    </row>
    <row r="1727" spans="1:7" x14ac:dyDescent="0.3">
      <c r="A1727" s="355" t="s">
        <v>7704</v>
      </c>
      <c r="B1727" s="355" t="s">
        <v>7705</v>
      </c>
      <c r="D1727" s="563" t="s">
        <v>7706</v>
      </c>
      <c r="E1727" s="564" t="s">
        <v>7654</v>
      </c>
      <c r="F1727" s="355">
        <v>0</v>
      </c>
      <c r="G1727" s="355">
        <v>125.34</v>
      </c>
    </row>
    <row r="1728" spans="1:7" x14ac:dyDescent="0.3">
      <c r="A1728" s="355" t="s">
        <v>7707</v>
      </c>
      <c r="B1728" s="355" t="s">
        <v>7708</v>
      </c>
      <c r="D1728" s="563" t="s">
        <v>7709</v>
      </c>
      <c r="E1728" s="564" t="s">
        <v>7658</v>
      </c>
      <c r="F1728" s="355">
        <v>0</v>
      </c>
      <c r="G1728" s="355">
        <v>41.44</v>
      </c>
    </row>
    <row r="1729" spans="1:7" x14ac:dyDescent="0.3">
      <c r="A1729" s="355" t="s">
        <v>7710</v>
      </c>
      <c r="B1729" s="355" t="s">
        <v>7711</v>
      </c>
      <c r="D1729" s="563" t="s">
        <v>7712</v>
      </c>
      <c r="E1729" s="564" t="s">
        <v>1268</v>
      </c>
      <c r="F1729" s="355">
        <v>0</v>
      </c>
      <c r="G1729" s="355">
        <v>22.03</v>
      </c>
    </row>
    <row r="1730" spans="1:7" x14ac:dyDescent="0.3">
      <c r="A1730" s="355" t="s">
        <v>7713</v>
      </c>
      <c r="B1730" s="355" t="s">
        <v>7714</v>
      </c>
      <c r="D1730" s="563" t="s">
        <v>7637</v>
      </c>
      <c r="E1730" s="564" t="s">
        <v>7715</v>
      </c>
      <c r="F1730" s="355">
        <v>0</v>
      </c>
      <c r="G1730" s="355">
        <v>34.409999999999997</v>
      </c>
    </row>
    <row r="1731" spans="1:7" x14ac:dyDescent="0.3">
      <c r="A1731" s="355" t="s">
        <v>7716</v>
      </c>
      <c r="B1731" s="355" t="s">
        <v>7717</v>
      </c>
      <c r="D1731" s="563" t="s">
        <v>7641</v>
      </c>
      <c r="E1731" s="564" t="s">
        <v>7703</v>
      </c>
      <c r="F1731" s="355">
        <v>0</v>
      </c>
      <c r="G1731" s="355">
        <v>51.36</v>
      </c>
    </row>
    <row r="1732" spans="1:7" x14ac:dyDescent="0.3">
      <c r="A1732" s="355" t="s">
        <v>7718</v>
      </c>
      <c r="B1732" s="355" t="s">
        <v>7719</v>
      </c>
      <c r="D1732" s="563" t="s">
        <v>7720</v>
      </c>
      <c r="E1732" s="564" t="s">
        <v>7697</v>
      </c>
      <c r="F1732" s="355">
        <v>0</v>
      </c>
      <c r="G1732" s="355">
        <v>34.409999999999997</v>
      </c>
    </row>
    <row r="1733" spans="1:7" x14ac:dyDescent="0.3">
      <c r="A1733" s="355" t="s">
        <v>7721</v>
      </c>
      <c r="B1733" s="355" t="s">
        <v>7722</v>
      </c>
      <c r="D1733" s="563" t="s">
        <v>7723</v>
      </c>
      <c r="E1733" s="564" t="s">
        <v>7724</v>
      </c>
      <c r="F1733" s="355">
        <v>0</v>
      </c>
      <c r="G1733" s="355">
        <v>33.56</v>
      </c>
    </row>
    <row r="1734" spans="1:7" x14ac:dyDescent="0.3">
      <c r="A1734" s="355" t="s">
        <v>7725</v>
      </c>
      <c r="B1734" s="355" t="s">
        <v>7726</v>
      </c>
      <c r="D1734" s="563" t="s">
        <v>7649</v>
      </c>
      <c r="E1734" s="564" t="s">
        <v>7727</v>
      </c>
      <c r="F1734" s="355">
        <v>0</v>
      </c>
      <c r="G1734" s="355">
        <v>103.39</v>
      </c>
    </row>
    <row r="1735" spans="1:7" x14ac:dyDescent="0.3">
      <c r="A1735" s="355" t="s">
        <v>7728</v>
      </c>
      <c r="B1735" s="355" t="s">
        <v>7729</v>
      </c>
      <c r="D1735" s="563" t="s">
        <v>7730</v>
      </c>
      <c r="E1735" s="564" t="s">
        <v>7654</v>
      </c>
      <c r="F1735" s="355">
        <v>0</v>
      </c>
      <c r="G1735" s="355">
        <v>125.34</v>
      </c>
    </row>
    <row r="1736" spans="1:7" x14ac:dyDescent="0.3">
      <c r="A1736" s="355" t="s">
        <v>7731</v>
      </c>
      <c r="B1736" s="355" t="s">
        <v>7732</v>
      </c>
      <c r="D1736" s="563" t="s">
        <v>7733</v>
      </c>
      <c r="E1736" s="564" t="s">
        <v>7658</v>
      </c>
      <c r="F1736" s="355">
        <v>0</v>
      </c>
      <c r="G1736" s="355">
        <v>41.44</v>
      </c>
    </row>
    <row r="1737" spans="1:7" x14ac:dyDescent="0.3">
      <c r="A1737" s="355" t="s">
        <v>7734</v>
      </c>
      <c r="B1737" s="355" t="s">
        <v>7735</v>
      </c>
      <c r="D1737" s="563" t="s">
        <v>7736</v>
      </c>
      <c r="E1737" s="564" t="s">
        <v>1268</v>
      </c>
      <c r="F1737" s="355">
        <v>0</v>
      </c>
      <c r="G1737" s="355">
        <v>22.03</v>
      </c>
    </row>
    <row r="1738" spans="1:7" x14ac:dyDescent="0.3">
      <c r="A1738" s="355" t="s">
        <v>7737</v>
      </c>
      <c r="B1738" s="355" t="s">
        <v>7738</v>
      </c>
      <c r="D1738" s="563" t="s">
        <v>7637</v>
      </c>
      <c r="E1738" s="564" t="s">
        <v>7739</v>
      </c>
      <c r="F1738" s="355">
        <v>0</v>
      </c>
      <c r="G1738" s="355">
        <v>34.409999999999997</v>
      </c>
    </row>
    <row r="1739" spans="1:7" x14ac:dyDescent="0.3">
      <c r="A1739" s="355" t="s">
        <v>7740</v>
      </c>
      <c r="B1739" s="355" t="s">
        <v>7741</v>
      </c>
      <c r="D1739" s="563" t="s">
        <v>7641</v>
      </c>
      <c r="E1739" s="564" t="s">
        <v>7727</v>
      </c>
      <c r="F1739" s="355">
        <v>0</v>
      </c>
      <c r="G1739" s="355">
        <v>35.68</v>
      </c>
    </row>
    <row r="1740" spans="1:7" x14ac:dyDescent="0.3">
      <c r="A1740" s="355" t="s">
        <v>7742</v>
      </c>
      <c r="B1740" s="355" t="s">
        <v>7743</v>
      </c>
      <c r="D1740" s="563" t="s">
        <v>7744</v>
      </c>
      <c r="E1740" s="564" t="s">
        <v>7697</v>
      </c>
      <c r="F1740" s="355">
        <v>0</v>
      </c>
      <c r="G1740" s="355">
        <v>34.409999999999997</v>
      </c>
    </row>
    <row r="1741" spans="1:7" x14ac:dyDescent="0.3">
      <c r="A1741" s="355" t="s">
        <v>7745</v>
      </c>
      <c r="B1741" s="355" t="s">
        <v>7746</v>
      </c>
      <c r="D1741" s="563" t="s">
        <v>7747</v>
      </c>
      <c r="E1741" s="564" t="s">
        <v>7724</v>
      </c>
      <c r="F1741" s="355">
        <v>0</v>
      </c>
      <c r="G1741" s="355">
        <v>34.409999999999997</v>
      </c>
    </row>
    <row r="1742" spans="1:7" x14ac:dyDescent="0.3">
      <c r="A1742" s="355" t="s">
        <v>7748</v>
      </c>
      <c r="B1742" s="355" t="s">
        <v>7749</v>
      </c>
      <c r="D1742" s="563" t="s">
        <v>7649</v>
      </c>
      <c r="E1742" s="564" t="s">
        <v>7750</v>
      </c>
      <c r="F1742" s="355">
        <v>0</v>
      </c>
      <c r="G1742" s="355">
        <v>100.76</v>
      </c>
    </row>
    <row r="1743" spans="1:7" x14ac:dyDescent="0.3">
      <c r="A1743" s="355" t="s">
        <v>7751</v>
      </c>
      <c r="B1743" s="355" t="s">
        <v>7752</v>
      </c>
      <c r="D1743" s="563" t="s">
        <v>7753</v>
      </c>
      <c r="E1743" s="564" t="s">
        <v>7654</v>
      </c>
      <c r="F1743" s="355">
        <v>0</v>
      </c>
      <c r="G1743" s="355">
        <v>125.34</v>
      </c>
    </row>
    <row r="1744" spans="1:7" x14ac:dyDescent="0.3">
      <c r="A1744" s="355" t="s">
        <v>7754</v>
      </c>
      <c r="B1744" s="355" t="s">
        <v>7755</v>
      </c>
      <c r="D1744" s="563" t="s">
        <v>7756</v>
      </c>
      <c r="E1744" s="564" t="s">
        <v>7658</v>
      </c>
      <c r="F1744" s="355">
        <v>0</v>
      </c>
      <c r="G1744" s="355">
        <v>41.44</v>
      </c>
    </row>
    <row r="1745" spans="1:7" x14ac:dyDescent="0.3">
      <c r="A1745" s="355" t="s">
        <v>7757</v>
      </c>
      <c r="B1745" s="355" t="s">
        <v>7758</v>
      </c>
      <c r="D1745" s="563" t="s">
        <v>7759</v>
      </c>
      <c r="E1745" s="564" t="s">
        <v>1268</v>
      </c>
      <c r="F1745" s="355">
        <v>0</v>
      </c>
      <c r="G1745" s="355">
        <v>21.36</v>
      </c>
    </row>
    <row r="1746" spans="1:7" x14ac:dyDescent="0.3">
      <c r="A1746" s="355" t="s">
        <v>7760</v>
      </c>
      <c r="B1746" s="355" t="s">
        <v>7761</v>
      </c>
      <c r="D1746" s="563" t="s">
        <v>7762</v>
      </c>
      <c r="E1746" s="564" t="s">
        <v>7763</v>
      </c>
      <c r="F1746" s="355">
        <v>0</v>
      </c>
      <c r="G1746" s="355">
        <v>34.409999999999997</v>
      </c>
    </row>
    <row r="1747" spans="1:7" x14ac:dyDescent="0.3">
      <c r="A1747" s="355" t="s">
        <v>7764</v>
      </c>
      <c r="B1747" s="355" t="s">
        <v>7765</v>
      </c>
      <c r="D1747" s="563" t="s">
        <v>7766</v>
      </c>
      <c r="E1747" s="564" t="s">
        <v>7767</v>
      </c>
      <c r="F1747" s="355">
        <v>0</v>
      </c>
      <c r="G1747" s="355">
        <v>34.409999999999997</v>
      </c>
    </row>
    <row r="1748" spans="1:7" x14ac:dyDescent="0.3">
      <c r="A1748" s="355" t="s">
        <v>7768</v>
      </c>
      <c r="B1748" s="355" t="s">
        <v>7769</v>
      </c>
      <c r="D1748" s="563" t="s">
        <v>7766</v>
      </c>
      <c r="E1748" s="564" t="s">
        <v>7770</v>
      </c>
      <c r="F1748" s="355">
        <v>0</v>
      </c>
      <c r="G1748" s="355">
        <v>33.56</v>
      </c>
    </row>
    <row r="1749" spans="1:7" x14ac:dyDescent="0.3">
      <c r="A1749" s="355" t="s">
        <v>7771</v>
      </c>
      <c r="B1749" s="355" t="s">
        <v>7772</v>
      </c>
      <c r="D1749" s="563" t="s">
        <v>7773</v>
      </c>
      <c r="E1749" s="564" t="s">
        <v>7774</v>
      </c>
      <c r="F1749" s="355">
        <v>0</v>
      </c>
      <c r="G1749" s="355">
        <v>34.409999999999997</v>
      </c>
    </row>
    <row r="1750" spans="1:7" x14ac:dyDescent="0.3">
      <c r="A1750" s="355" t="s">
        <v>7775</v>
      </c>
      <c r="B1750" s="355" t="s">
        <v>7776</v>
      </c>
      <c r="D1750" s="563" t="s">
        <v>7773</v>
      </c>
      <c r="E1750" s="564" t="s">
        <v>7777</v>
      </c>
      <c r="F1750" s="355">
        <v>0</v>
      </c>
      <c r="G1750" s="355">
        <v>33.979999999999997</v>
      </c>
    </row>
    <row r="1751" spans="1:7" x14ac:dyDescent="0.3">
      <c r="A1751" s="355" t="s">
        <v>7778</v>
      </c>
      <c r="B1751" s="355" t="s">
        <v>7779</v>
      </c>
      <c r="D1751" s="563" t="s">
        <v>7600</v>
      </c>
      <c r="E1751" s="564" t="s">
        <v>7780</v>
      </c>
      <c r="F1751" s="355">
        <v>0</v>
      </c>
      <c r="G1751" s="355">
        <v>30.42</v>
      </c>
    </row>
    <row r="1752" spans="1:7" x14ac:dyDescent="0.3">
      <c r="A1752" s="355" t="s">
        <v>7781</v>
      </c>
      <c r="B1752" s="355" t="s">
        <v>7782</v>
      </c>
      <c r="D1752" s="563" t="s">
        <v>7600</v>
      </c>
      <c r="E1752" s="564" t="s">
        <v>7783</v>
      </c>
      <c r="F1752" s="355">
        <v>0</v>
      </c>
      <c r="G1752" s="355">
        <v>29.75</v>
      </c>
    </row>
    <row r="1753" spans="1:7" x14ac:dyDescent="0.3">
      <c r="A1753" s="355" t="s">
        <v>7784</v>
      </c>
      <c r="B1753" s="355" t="s">
        <v>7785</v>
      </c>
      <c r="D1753" s="563" t="s">
        <v>7786</v>
      </c>
      <c r="E1753" s="564" t="s">
        <v>7787</v>
      </c>
      <c r="F1753" s="355">
        <v>0</v>
      </c>
      <c r="G1753" s="355">
        <v>29.75</v>
      </c>
    </row>
    <row r="1754" spans="1:7" x14ac:dyDescent="0.3">
      <c r="A1754" s="355" t="s">
        <v>7788</v>
      </c>
      <c r="B1754" s="355" t="s">
        <v>7785</v>
      </c>
      <c r="D1754" s="563" t="s">
        <v>7786</v>
      </c>
      <c r="E1754" s="564" t="s">
        <v>7787</v>
      </c>
      <c r="F1754" s="355">
        <v>0</v>
      </c>
      <c r="G1754" s="355">
        <v>29.75</v>
      </c>
    </row>
    <row r="1755" spans="1:7" x14ac:dyDescent="0.3">
      <c r="A1755" s="355" t="s">
        <v>7789</v>
      </c>
      <c r="B1755" s="355" t="s">
        <v>7790</v>
      </c>
      <c r="D1755" s="563" t="s">
        <v>7791</v>
      </c>
      <c r="E1755" s="564" t="s">
        <v>1268</v>
      </c>
      <c r="F1755" s="355">
        <v>0</v>
      </c>
      <c r="G1755" s="355">
        <v>59.66</v>
      </c>
    </row>
    <row r="1756" spans="1:7" x14ac:dyDescent="0.3">
      <c r="A1756" s="355" t="s">
        <v>7792</v>
      </c>
      <c r="B1756" s="355" t="s">
        <v>7790</v>
      </c>
      <c r="D1756" s="563" t="s">
        <v>7791</v>
      </c>
      <c r="E1756" s="564" t="s">
        <v>1268</v>
      </c>
      <c r="F1756" s="355">
        <v>0</v>
      </c>
      <c r="G1756" s="355">
        <v>54.41</v>
      </c>
    </row>
    <row r="1757" spans="1:7" x14ac:dyDescent="0.3">
      <c r="A1757" s="355" t="s">
        <v>7793</v>
      </c>
      <c r="B1757" s="355" t="s">
        <v>7794</v>
      </c>
      <c r="D1757" s="563" t="s">
        <v>7795</v>
      </c>
      <c r="E1757" s="564" t="s">
        <v>1268</v>
      </c>
      <c r="F1757" s="355">
        <v>0</v>
      </c>
      <c r="G1757" s="355">
        <v>54.41</v>
      </c>
    </row>
    <row r="1758" spans="1:7" x14ac:dyDescent="0.3">
      <c r="A1758" s="355" t="s">
        <v>7796</v>
      </c>
      <c r="B1758" s="355" t="s">
        <v>7797</v>
      </c>
      <c r="D1758" s="563" t="s">
        <v>7798</v>
      </c>
      <c r="E1758" s="564" t="s">
        <v>7799</v>
      </c>
      <c r="F1758" s="355">
        <v>0</v>
      </c>
      <c r="G1758" s="355">
        <v>54.41</v>
      </c>
    </row>
    <row r="1759" spans="1:7" x14ac:dyDescent="0.3">
      <c r="A1759" s="355" t="s">
        <v>7800</v>
      </c>
      <c r="B1759" s="355" t="s">
        <v>7801</v>
      </c>
      <c r="D1759" s="563" t="s">
        <v>7802</v>
      </c>
      <c r="E1759" s="564" t="s">
        <v>7803</v>
      </c>
      <c r="F1759" s="355">
        <v>0</v>
      </c>
      <c r="G1759" s="355">
        <v>54.41</v>
      </c>
    </row>
    <row r="1760" spans="1:7" x14ac:dyDescent="0.3">
      <c r="A1760" s="355" t="s">
        <v>7804</v>
      </c>
      <c r="B1760" s="355" t="s">
        <v>7805</v>
      </c>
      <c r="D1760" s="563" t="s">
        <v>7806</v>
      </c>
      <c r="E1760" s="564" t="s">
        <v>1268</v>
      </c>
      <c r="F1760" s="355">
        <v>0</v>
      </c>
      <c r="G1760" s="355">
        <v>54.41</v>
      </c>
    </row>
    <row r="1761" spans="1:7" x14ac:dyDescent="0.3">
      <c r="A1761" s="355" t="s">
        <v>7807</v>
      </c>
      <c r="B1761" s="355" t="s">
        <v>7808</v>
      </c>
      <c r="D1761" s="563" t="s">
        <v>7798</v>
      </c>
      <c r="E1761" s="564" t="s">
        <v>7809</v>
      </c>
      <c r="F1761" s="355">
        <v>0</v>
      </c>
      <c r="G1761" s="355">
        <v>54.41</v>
      </c>
    </row>
    <row r="1762" spans="1:7" x14ac:dyDescent="0.3">
      <c r="A1762" s="355" t="s">
        <v>7810</v>
      </c>
      <c r="B1762" s="355" t="s">
        <v>7811</v>
      </c>
      <c r="D1762" s="563" t="s">
        <v>7802</v>
      </c>
      <c r="E1762" s="564" t="s">
        <v>7812</v>
      </c>
      <c r="F1762" s="355">
        <v>0</v>
      </c>
      <c r="G1762" s="355">
        <v>54.41</v>
      </c>
    </row>
    <row r="1763" spans="1:7" x14ac:dyDescent="0.3">
      <c r="A1763" s="355" t="s">
        <v>7813</v>
      </c>
      <c r="B1763" s="355" t="s">
        <v>7814</v>
      </c>
      <c r="D1763" s="563" t="s">
        <v>7815</v>
      </c>
      <c r="E1763" s="564" t="s">
        <v>1268</v>
      </c>
      <c r="F1763" s="355">
        <v>0</v>
      </c>
      <c r="G1763" s="355">
        <v>54.92</v>
      </c>
    </row>
    <row r="1764" spans="1:7" x14ac:dyDescent="0.3">
      <c r="A1764" s="355" t="s">
        <v>7816</v>
      </c>
      <c r="B1764" s="355" t="s">
        <v>7817</v>
      </c>
      <c r="D1764" s="563" t="s">
        <v>7798</v>
      </c>
      <c r="E1764" s="564" t="s">
        <v>7818</v>
      </c>
      <c r="F1764" s="355">
        <v>0</v>
      </c>
      <c r="G1764" s="355">
        <v>81.19</v>
      </c>
    </row>
    <row r="1765" spans="1:7" x14ac:dyDescent="0.3">
      <c r="A1765" s="355" t="s">
        <v>7819</v>
      </c>
      <c r="B1765" s="355" t="s">
        <v>7820</v>
      </c>
      <c r="D1765" s="563" t="s">
        <v>7802</v>
      </c>
      <c r="E1765" s="564" t="s">
        <v>7821</v>
      </c>
      <c r="F1765" s="355">
        <v>0</v>
      </c>
      <c r="G1765" s="355">
        <v>54.41</v>
      </c>
    </row>
    <row r="1766" spans="1:7" x14ac:dyDescent="0.3">
      <c r="A1766" s="355" t="s">
        <v>7822</v>
      </c>
      <c r="B1766" s="355" t="s">
        <v>7823</v>
      </c>
      <c r="D1766" s="563" t="s">
        <v>7824</v>
      </c>
      <c r="E1766" s="564" t="s">
        <v>1268</v>
      </c>
      <c r="F1766" s="355">
        <v>0</v>
      </c>
      <c r="G1766" s="355">
        <v>56.61</v>
      </c>
    </row>
    <row r="1767" spans="1:7" x14ac:dyDescent="0.3">
      <c r="A1767" s="355" t="s">
        <v>7825</v>
      </c>
      <c r="B1767" s="355" t="s">
        <v>7826</v>
      </c>
      <c r="D1767" s="563" t="s">
        <v>7798</v>
      </c>
      <c r="E1767" s="564" t="s">
        <v>7827</v>
      </c>
      <c r="F1767" s="355">
        <v>0</v>
      </c>
      <c r="G1767" s="355">
        <v>82.8</v>
      </c>
    </row>
    <row r="1768" spans="1:7" x14ac:dyDescent="0.3">
      <c r="A1768" s="355" t="s">
        <v>7828</v>
      </c>
      <c r="B1768" s="355" t="s">
        <v>7829</v>
      </c>
      <c r="D1768" s="563" t="s">
        <v>7802</v>
      </c>
      <c r="E1768" s="564" t="s">
        <v>7830</v>
      </c>
      <c r="F1768" s="355">
        <v>0</v>
      </c>
      <c r="G1768" s="355">
        <v>55.93</v>
      </c>
    </row>
    <row r="1769" spans="1:7" x14ac:dyDescent="0.3">
      <c r="A1769" s="355" t="s">
        <v>7831</v>
      </c>
      <c r="B1769" s="355" t="s">
        <v>7832</v>
      </c>
      <c r="D1769" s="563" t="s">
        <v>7833</v>
      </c>
      <c r="E1769" s="564" t="s">
        <v>1268</v>
      </c>
      <c r="F1769" s="355">
        <v>0</v>
      </c>
      <c r="G1769" s="355">
        <v>58.31</v>
      </c>
    </row>
    <row r="1770" spans="1:7" x14ac:dyDescent="0.3">
      <c r="A1770" s="355" t="s">
        <v>7834</v>
      </c>
      <c r="B1770" s="355" t="s">
        <v>7835</v>
      </c>
      <c r="D1770" s="563" t="s">
        <v>7798</v>
      </c>
      <c r="E1770" s="564" t="s">
        <v>7836</v>
      </c>
      <c r="F1770" s="355">
        <v>0</v>
      </c>
      <c r="G1770" s="355">
        <v>84.49</v>
      </c>
    </row>
    <row r="1771" spans="1:7" x14ac:dyDescent="0.3">
      <c r="A1771" s="355" t="s">
        <v>7837</v>
      </c>
      <c r="B1771" s="355" t="s">
        <v>7838</v>
      </c>
      <c r="D1771" s="563" t="s">
        <v>7802</v>
      </c>
      <c r="E1771" s="564" t="s">
        <v>7839</v>
      </c>
      <c r="F1771" s="355">
        <v>0</v>
      </c>
      <c r="G1771" s="355">
        <v>57.63</v>
      </c>
    </row>
    <row r="1772" spans="1:7" x14ac:dyDescent="0.3">
      <c r="A1772" s="355" t="s">
        <v>7840</v>
      </c>
      <c r="B1772" s="355" t="s">
        <v>7841</v>
      </c>
      <c r="D1772" s="563" t="s">
        <v>7842</v>
      </c>
      <c r="E1772" s="564" t="s">
        <v>1268</v>
      </c>
      <c r="F1772" s="355">
        <v>0</v>
      </c>
      <c r="G1772" s="355">
        <v>60</v>
      </c>
    </row>
    <row r="1773" spans="1:7" x14ac:dyDescent="0.3">
      <c r="A1773" s="355" t="s">
        <v>7843</v>
      </c>
      <c r="B1773" s="355" t="s">
        <v>7844</v>
      </c>
      <c r="D1773" s="563" t="s">
        <v>7798</v>
      </c>
      <c r="E1773" s="564" t="s">
        <v>7845</v>
      </c>
      <c r="F1773" s="355">
        <v>0</v>
      </c>
      <c r="G1773" s="355">
        <v>86.19</v>
      </c>
    </row>
    <row r="1774" spans="1:7" x14ac:dyDescent="0.3">
      <c r="A1774" s="355" t="s">
        <v>7846</v>
      </c>
      <c r="B1774" s="355" t="s">
        <v>7847</v>
      </c>
      <c r="D1774" s="563" t="s">
        <v>7802</v>
      </c>
      <c r="E1774" s="564" t="s">
        <v>7848</v>
      </c>
      <c r="F1774" s="355">
        <v>0</v>
      </c>
      <c r="G1774" s="355">
        <v>59.32</v>
      </c>
    </row>
    <row r="1775" spans="1:7" x14ac:dyDescent="0.3">
      <c r="A1775" s="355" t="s">
        <v>7849</v>
      </c>
      <c r="B1775" s="355" t="s">
        <v>7850</v>
      </c>
      <c r="D1775" s="563" t="s">
        <v>7851</v>
      </c>
      <c r="E1775" s="564" t="s">
        <v>1268</v>
      </c>
      <c r="F1775" s="355">
        <v>0</v>
      </c>
      <c r="G1775" s="355">
        <v>66.95</v>
      </c>
    </row>
    <row r="1776" spans="1:7" x14ac:dyDescent="0.3">
      <c r="A1776" s="355" t="s">
        <v>7852</v>
      </c>
      <c r="B1776" s="355" t="s">
        <v>7853</v>
      </c>
      <c r="D1776" s="563" t="s">
        <v>7798</v>
      </c>
      <c r="E1776" s="564" t="s">
        <v>7854</v>
      </c>
      <c r="F1776" s="355">
        <v>0</v>
      </c>
      <c r="G1776" s="355">
        <v>93.14</v>
      </c>
    </row>
    <row r="1777" spans="1:7" x14ac:dyDescent="0.3">
      <c r="A1777" s="355" t="s">
        <v>7855</v>
      </c>
      <c r="B1777" s="355" t="s">
        <v>7856</v>
      </c>
      <c r="D1777" s="563" t="s">
        <v>7802</v>
      </c>
      <c r="E1777" s="564" t="s">
        <v>7857</v>
      </c>
      <c r="F1777" s="355">
        <v>0</v>
      </c>
      <c r="G1777" s="355">
        <v>60.93</v>
      </c>
    </row>
    <row r="1778" spans="1:7" x14ac:dyDescent="0.3">
      <c r="A1778" s="355" t="s">
        <v>7858</v>
      </c>
      <c r="B1778" s="355" t="s">
        <v>7859</v>
      </c>
      <c r="D1778" s="563" t="s">
        <v>7860</v>
      </c>
      <c r="E1778" s="564" t="s">
        <v>1268</v>
      </c>
      <c r="F1778" s="355">
        <v>0</v>
      </c>
      <c r="G1778" s="355">
        <v>57.8</v>
      </c>
    </row>
    <row r="1779" spans="1:7" x14ac:dyDescent="0.3">
      <c r="A1779" s="355" t="s">
        <v>7861</v>
      </c>
      <c r="B1779" s="355" t="s">
        <v>7862</v>
      </c>
      <c r="D1779" s="563" t="s">
        <v>7798</v>
      </c>
      <c r="E1779" s="564" t="s">
        <v>7863</v>
      </c>
      <c r="F1779" s="355">
        <v>0</v>
      </c>
      <c r="G1779" s="355">
        <v>83.98</v>
      </c>
    </row>
    <row r="1780" spans="1:7" x14ac:dyDescent="0.3">
      <c r="A1780" s="355" t="s">
        <v>7864</v>
      </c>
      <c r="B1780" s="355" t="s">
        <v>7865</v>
      </c>
      <c r="D1780" s="563" t="s">
        <v>7802</v>
      </c>
      <c r="E1780" s="564" t="s">
        <v>7866</v>
      </c>
      <c r="F1780" s="355">
        <v>0</v>
      </c>
      <c r="G1780" s="355">
        <v>63.73</v>
      </c>
    </row>
    <row r="1781" spans="1:7" x14ac:dyDescent="0.3">
      <c r="A1781" s="355" t="s">
        <v>7867</v>
      </c>
      <c r="B1781" s="355" t="s">
        <v>7868</v>
      </c>
      <c r="D1781" s="563" t="s">
        <v>7869</v>
      </c>
      <c r="E1781" s="564" t="s">
        <v>7870</v>
      </c>
      <c r="F1781" s="355">
        <v>0</v>
      </c>
      <c r="G1781" s="355">
        <v>53.14</v>
      </c>
    </row>
    <row r="1782" spans="1:7" x14ac:dyDescent="0.3">
      <c r="A1782" s="355" t="s">
        <v>7871</v>
      </c>
      <c r="B1782" s="355" t="s">
        <v>7872</v>
      </c>
      <c r="D1782" s="563" t="s">
        <v>7873</v>
      </c>
      <c r="E1782" s="564" t="s">
        <v>7874</v>
      </c>
      <c r="F1782" s="355">
        <v>0</v>
      </c>
      <c r="G1782" s="355">
        <v>78.64</v>
      </c>
    </row>
    <row r="1783" spans="1:7" x14ac:dyDescent="0.3">
      <c r="A1783" s="355" t="s">
        <v>7875</v>
      </c>
      <c r="B1783" s="355" t="s">
        <v>7876</v>
      </c>
      <c r="D1783" s="563" t="s">
        <v>7873</v>
      </c>
      <c r="E1783" s="564" t="s">
        <v>7877</v>
      </c>
      <c r="F1783" s="355">
        <v>0</v>
      </c>
      <c r="G1783" s="355">
        <v>78.64</v>
      </c>
    </row>
    <row r="1784" spans="1:7" x14ac:dyDescent="0.3">
      <c r="A1784" s="355" t="s">
        <v>7878</v>
      </c>
      <c r="B1784" s="355" t="s">
        <v>7879</v>
      </c>
      <c r="D1784" s="563" t="s">
        <v>7873</v>
      </c>
      <c r="E1784" s="564" t="s">
        <v>7880</v>
      </c>
      <c r="F1784" s="355">
        <v>0</v>
      </c>
      <c r="G1784" s="355">
        <v>78.64</v>
      </c>
    </row>
    <row r="1785" spans="1:7" x14ac:dyDescent="0.3">
      <c r="A1785" s="355" t="s">
        <v>7881</v>
      </c>
      <c r="B1785" s="355" t="s">
        <v>7882</v>
      </c>
      <c r="D1785" s="563" t="s">
        <v>7873</v>
      </c>
      <c r="E1785" s="564" t="s">
        <v>7883</v>
      </c>
      <c r="F1785" s="355">
        <v>0</v>
      </c>
      <c r="G1785" s="355">
        <v>78.64</v>
      </c>
    </row>
    <row r="1786" spans="1:7" x14ac:dyDescent="0.3">
      <c r="A1786" s="355" t="s">
        <v>7884</v>
      </c>
      <c r="B1786" s="355" t="s">
        <v>7885</v>
      </c>
      <c r="D1786" s="563" t="s">
        <v>7886</v>
      </c>
      <c r="E1786" s="564" t="s">
        <v>1268</v>
      </c>
      <c r="F1786" s="355">
        <v>0</v>
      </c>
      <c r="G1786" s="355">
        <v>27.71</v>
      </c>
    </row>
    <row r="1787" spans="1:7" x14ac:dyDescent="0.3">
      <c r="A1787" s="355" t="s">
        <v>7887</v>
      </c>
      <c r="B1787" s="355" t="s">
        <v>7888</v>
      </c>
      <c r="D1787" s="563" t="s">
        <v>7889</v>
      </c>
      <c r="E1787" s="564" t="s">
        <v>1268</v>
      </c>
      <c r="F1787" s="355">
        <v>0</v>
      </c>
      <c r="G1787" s="355">
        <v>31.19</v>
      </c>
    </row>
    <row r="1788" spans="1:7" x14ac:dyDescent="0.3">
      <c r="A1788" s="355" t="s">
        <v>7890</v>
      </c>
      <c r="B1788" s="355" t="s">
        <v>7891</v>
      </c>
      <c r="D1788" s="563" t="s">
        <v>7892</v>
      </c>
      <c r="E1788" s="564" t="s">
        <v>1268</v>
      </c>
      <c r="F1788" s="355">
        <v>0</v>
      </c>
      <c r="G1788" s="355">
        <v>32.200000000000003</v>
      </c>
    </row>
    <row r="1789" spans="1:7" x14ac:dyDescent="0.3">
      <c r="A1789" s="355" t="s">
        <v>7893</v>
      </c>
      <c r="B1789" s="355" t="s">
        <v>7894</v>
      </c>
      <c r="D1789" s="563" t="s">
        <v>7895</v>
      </c>
      <c r="E1789" s="564" t="s">
        <v>1268</v>
      </c>
      <c r="F1789" s="355">
        <v>0</v>
      </c>
      <c r="G1789" s="355">
        <v>34.409999999999997</v>
      </c>
    </row>
    <row r="1790" spans="1:7" x14ac:dyDescent="0.3">
      <c r="A1790" s="355" t="s">
        <v>7896</v>
      </c>
      <c r="B1790" s="355" t="s">
        <v>7897</v>
      </c>
      <c r="D1790" s="563" t="s">
        <v>7898</v>
      </c>
      <c r="E1790" s="564" t="s">
        <v>1268</v>
      </c>
      <c r="F1790" s="355">
        <v>0</v>
      </c>
      <c r="G1790" s="355">
        <v>36.1</v>
      </c>
    </row>
    <row r="1791" spans="1:7" x14ac:dyDescent="0.3">
      <c r="A1791" s="355" t="s">
        <v>7899</v>
      </c>
      <c r="B1791" s="355" t="s">
        <v>7900</v>
      </c>
      <c r="D1791" s="563" t="s">
        <v>7901</v>
      </c>
      <c r="E1791" s="564" t="s">
        <v>1268</v>
      </c>
      <c r="F1791" s="355">
        <v>0</v>
      </c>
      <c r="G1791" s="355">
        <v>37.71</v>
      </c>
    </row>
    <row r="1792" spans="1:7" x14ac:dyDescent="0.3">
      <c r="A1792" s="355" t="s">
        <v>7902</v>
      </c>
      <c r="B1792" s="355" t="s">
        <v>7903</v>
      </c>
      <c r="D1792" s="563" t="s">
        <v>7904</v>
      </c>
      <c r="E1792" s="564" t="s">
        <v>1268</v>
      </c>
      <c r="F1792" s="355">
        <v>0</v>
      </c>
      <c r="G1792" s="355">
        <v>39.409999999999997</v>
      </c>
    </row>
    <row r="1793" spans="1:7" x14ac:dyDescent="0.3">
      <c r="A1793" s="355" t="s">
        <v>7905</v>
      </c>
      <c r="B1793" s="355" t="s">
        <v>7906</v>
      </c>
      <c r="D1793" s="563" t="s">
        <v>7907</v>
      </c>
      <c r="E1793" s="564" t="s">
        <v>1268</v>
      </c>
      <c r="F1793" s="355">
        <v>0</v>
      </c>
      <c r="G1793" s="355">
        <v>39.49</v>
      </c>
    </row>
    <row r="1794" spans="1:7" x14ac:dyDescent="0.3">
      <c r="A1794" s="355" t="s">
        <v>7908</v>
      </c>
      <c r="B1794" s="355" t="s">
        <v>7909</v>
      </c>
      <c r="D1794" s="563" t="s">
        <v>7910</v>
      </c>
      <c r="E1794" s="564" t="s">
        <v>1268</v>
      </c>
      <c r="F1794" s="355">
        <v>0</v>
      </c>
      <c r="G1794" s="355">
        <v>38.729999999999997</v>
      </c>
    </row>
    <row r="1795" spans="1:7" x14ac:dyDescent="0.3">
      <c r="A1795" s="355" t="s">
        <v>7911</v>
      </c>
      <c r="B1795" s="355" t="s">
        <v>7912</v>
      </c>
      <c r="D1795" s="563" t="s">
        <v>7913</v>
      </c>
      <c r="E1795" s="564" t="s">
        <v>1268</v>
      </c>
      <c r="F1795" s="355">
        <v>0</v>
      </c>
      <c r="G1795" s="355">
        <v>76.86</v>
      </c>
    </row>
    <row r="1796" spans="1:7" x14ac:dyDescent="0.3">
      <c r="A1796" s="355" t="s">
        <v>7914</v>
      </c>
      <c r="B1796" s="355" t="s">
        <v>7915</v>
      </c>
      <c r="D1796" s="563" t="s">
        <v>7916</v>
      </c>
      <c r="E1796" s="564" t="s">
        <v>1268</v>
      </c>
      <c r="F1796" s="355">
        <v>0</v>
      </c>
      <c r="G1796" s="355">
        <v>76.86</v>
      </c>
    </row>
    <row r="1797" spans="1:7" x14ac:dyDescent="0.3">
      <c r="A1797" s="355" t="s">
        <v>7917</v>
      </c>
      <c r="B1797" s="355" t="s">
        <v>7918</v>
      </c>
      <c r="D1797" s="563" t="s">
        <v>7919</v>
      </c>
      <c r="E1797" s="564" t="s">
        <v>1268</v>
      </c>
      <c r="F1797" s="355">
        <v>0</v>
      </c>
      <c r="G1797" s="355">
        <v>76.86</v>
      </c>
    </row>
    <row r="1798" spans="1:7" x14ac:dyDescent="0.3">
      <c r="A1798" s="355" t="s">
        <v>7920</v>
      </c>
      <c r="B1798" s="355" t="s">
        <v>7921</v>
      </c>
      <c r="D1798" s="563" t="s">
        <v>7922</v>
      </c>
      <c r="E1798" s="564" t="s">
        <v>7923</v>
      </c>
      <c r="F1798" s="355">
        <v>0</v>
      </c>
      <c r="G1798" s="355">
        <v>13.22</v>
      </c>
    </row>
    <row r="1799" spans="1:7" x14ac:dyDescent="0.3">
      <c r="A1799" s="355" t="s">
        <v>7924</v>
      </c>
      <c r="B1799" s="355" t="s">
        <v>7925</v>
      </c>
      <c r="D1799" s="563" t="s">
        <v>7926</v>
      </c>
      <c r="E1799" s="564" t="s">
        <v>1268</v>
      </c>
      <c r="F1799" s="355">
        <v>0</v>
      </c>
      <c r="G1799" s="355">
        <v>8.98</v>
      </c>
    </row>
    <row r="1800" spans="1:7" x14ac:dyDescent="0.3">
      <c r="A1800" s="355" t="s">
        <v>7927</v>
      </c>
      <c r="B1800" s="355" t="s">
        <v>7928</v>
      </c>
      <c r="D1800" s="563" t="s">
        <v>7929</v>
      </c>
      <c r="E1800" s="564" t="s">
        <v>7930</v>
      </c>
      <c r="F1800" s="355">
        <v>0</v>
      </c>
      <c r="G1800" s="355">
        <v>2.97</v>
      </c>
    </row>
    <row r="1801" spans="1:7" x14ac:dyDescent="0.3">
      <c r="A1801" s="355" t="s">
        <v>7931</v>
      </c>
      <c r="B1801" s="355" t="s">
        <v>7932</v>
      </c>
      <c r="D1801" s="563" t="s">
        <v>7933</v>
      </c>
      <c r="E1801" s="564" t="s">
        <v>7930</v>
      </c>
      <c r="F1801" s="355">
        <v>0</v>
      </c>
      <c r="G1801" s="355">
        <v>2.97</v>
      </c>
    </row>
    <row r="1802" spans="1:7" x14ac:dyDescent="0.3">
      <c r="A1802" s="355" t="s">
        <v>7934</v>
      </c>
      <c r="B1802" s="355" t="s">
        <v>7935</v>
      </c>
      <c r="D1802" s="563" t="s">
        <v>7936</v>
      </c>
      <c r="E1802" s="564" t="s">
        <v>1268</v>
      </c>
      <c r="F1802" s="355">
        <v>0</v>
      </c>
      <c r="G1802" s="355">
        <v>4.66</v>
      </c>
    </row>
    <row r="1803" spans="1:7" x14ac:dyDescent="0.3">
      <c r="A1803" s="355" t="s">
        <v>7937</v>
      </c>
      <c r="B1803" s="355" t="s">
        <v>7938</v>
      </c>
      <c r="D1803" s="563" t="s">
        <v>7939</v>
      </c>
      <c r="E1803" s="564" t="s">
        <v>7940</v>
      </c>
      <c r="F1803" s="355">
        <v>0</v>
      </c>
      <c r="G1803" s="355">
        <v>2.97</v>
      </c>
    </row>
    <row r="1804" spans="1:7" x14ac:dyDescent="0.3">
      <c r="A1804" s="355" t="s">
        <v>7941</v>
      </c>
      <c r="B1804" s="355" t="s">
        <v>7942</v>
      </c>
      <c r="D1804" s="563" t="s">
        <v>7943</v>
      </c>
      <c r="E1804" s="564" t="s">
        <v>7944</v>
      </c>
      <c r="F1804" s="355">
        <v>0</v>
      </c>
      <c r="G1804" s="355">
        <v>2.63</v>
      </c>
    </row>
    <row r="1805" spans="1:7" x14ac:dyDescent="0.3">
      <c r="A1805" s="355" t="s">
        <v>7945</v>
      </c>
      <c r="B1805" s="355" t="s">
        <v>7946</v>
      </c>
      <c r="D1805" s="563" t="s">
        <v>7947</v>
      </c>
      <c r="E1805" s="564" t="s">
        <v>1268</v>
      </c>
      <c r="F1805" s="355">
        <v>0</v>
      </c>
      <c r="G1805" s="355">
        <v>25.93</v>
      </c>
    </row>
    <row r="1806" spans="1:7" x14ac:dyDescent="0.3">
      <c r="A1806" s="355" t="s">
        <v>7948</v>
      </c>
      <c r="B1806" s="355" t="s">
        <v>7949</v>
      </c>
      <c r="D1806" s="563" t="s">
        <v>7950</v>
      </c>
      <c r="E1806" s="564" t="s">
        <v>1268</v>
      </c>
      <c r="F1806" s="355">
        <v>0</v>
      </c>
      <c r="G1806" s="355">
        <v>2.2000000000000002</v>
      </c>
    </row>
    <row r="1807" spans="1:7" x14ac:dyDescent="0.3">
      <c r="A1807" s="355" t="s">
        <v>7951</v>
      </c>
      <c r="B1807" s="355" t="s">
        <v>7952</v>
      </c>
      <c r="D1807" s="563" t="s">
        <v>7953</v>
      </c>
      <c r="E1807" s="564" t="s">
        <v>1268</v>
      </c>
      <c r="F1807" s="355">
        <v>0</v>
      </c>
      <c r="G1807" s="355">
        <v>27.97</v>
      </c>
    </row>
    <row r="1808" spans="1:7" x14ac:dyDescent="0.3">
      <c r="A1808" s="355" t="s">
        <v>7954</v>
      </c>
      <c r="B1808" s="355" t="s">
        <v>7955</v>
      </c>
      <c r="D1808" s="563" t="s">
        <v>7956</v>
      </c>
      <c r="E1808" s="564" t="s">
        <v>7957</v>
      </c>
      <c r="F1808" s="355">
        <v>0</v>
      </c>
      <c r="G1808" s="355">
        <v>27.97</v>
      </c>
    </row>
    <row r="1809" spans="1:7" x14ac:dyDescent="0.3">
      <c r="A1809" s="355" t="s">
        <v>7958</v>
      </c>
      <c r="B1809" s="355" t="s">
        <v>7959</v>
      </c>
      <c r="D1809" s="563" t="s">
        <v>7960</v>
      </c>
      <c r="E1809" s="564" t="s">
        <v>1268</v>
      </c>
      <c r="F1809" s="355">
        <v>0</v>
      </c>
      <c r="G1809" s="355">
        <v>27.97</v>
      </c>
    </row>
    <row r="1810" spans="1:7" x14ac:dyDescent="0.3">
      <c r="A1810" s="355" t="s">
        <v>7961</v>
      </c>
      <c r="B1810" s="355" t="s">
        <v>7962</v>
      </c>
      <c r="D1810" s="563" t="s">
        <v>7963</v>
      </c>
      <c r="E1810" s="564" t="s">
        <v>7964</v>
      </c>
      <c r="F1810" s="355">
        <v>0</v>
      </c>
      <c r="G1810" s="355">
        <v>28.73</v>
      </c>
    </row>
    <row r="1811" spans="1:7" x14ac:dyDescent="0.3">
      <c r="A1811" s="355" t="s">
        <v>7965</v>
      </c>
      <c r="B1811" s="355" t="s">
        <v>7966</v>
      </c>
      <c r="D1811" s="563" t="s">
        <v>7967</v>
      </c>
      <c r="E1811" s="564" t="s">
        <v>1268</v>
      </c>
      <c r="F1811" s="355">
        <v>0</v>
      </c>
      <c r="G1811" s="355">
        <v>28.73</v>
      </c>
    </row>
    <row r="1812" spans="1:7" x14ac:dyDescent="0.3">
      <c r="A1812" s="355" t="s">
        <v>7968</v>
      </c>
      <c r="B1812" s="355" t="s">
        <v>7969</v>
      </c>
      <c r="D1812" s="563" t="s">
        <v>7970</v>
      </c>
      <c r="E1812" s="564" t="s">
        <v>7957</v>
      </c>
      <c r="F1812" s="355">
        <v>0</v>
      </c>
      <c r="G1812" s="355">
        <v>28.9</v>
      </c>
    </row>
    <row r="1813" spans="1:7" x14ac:dyDescent="0.3">
      <c r="A1813" s="355" t="s">
        <v>7971</v>
      </c>
      <c r="B1813" s="355" t="s">
        <v>7972</v>
      </c>
      <c r="D1813" s="563" t="s">
        <v>7973</v>
      </c>
      <c r="E1813" s="564" t="s">
        <v>1268</v>
      </c>
      <c r="F1813" s="355">
        <v>0</v>
      </c>
      <c r="G1813" s="355">
        <v>31.19</v>
      </c>
    </row>
    <row r="1814" spans="1:7" x14ac:dyDescent="0.3">
      <c r="A1814" s="355" t="s">
        <v>7974</v>
      </c>
      <c r="B1814" s="355" t="s">
        <v>7975</v>
      </c>
      <c r="D1814" s="563" t="s">
        <v>7976</v>
      </c>
      <c r="E1814" s="564" t="s">
        <v>7964</v>
      </c>
      <c r="F1814" s="355">
        <v>0</v>
      </c>
      <c r="G1814" s="355">
        <v>30.59</v>
      </c>
    </row>
    <row r="1815" spans="1:7" x14ac:dyDescent="0.3">
      <c r="A1815" s="355" t="s">
        <v>7977</v>
      </c>
      <c r="B1815" s="355" t="s">
        <v>7978</v>
      </c>
      <c r="D1815" s="563" t="s">
        <v>7979</v>
      </c>
      <c r="E1815" s="564" t="s">
        <v>1268</v>
      </c>
      <c r="F1815" s="355">
        <v>0</v>
      </c>
      <c r="G1815" s="355">
        <v>31.44</v>
      </c>
    </row>
    <row r="1816" spans="1:7" x14ac:dyDescent="0.3">
      <c r="A1816" s="355" t="s">
        <v>7980</v>
      </c>
      <c r="B1816" s="355" t="s">
        <v>7981</v>
      </c>
      <c r="D1816" s="563" t="s">
        <v>7982</v>
      </c>
      <c r="E1816" s="564" t="s">
        <v>7957</v>
      </c>
      <c r="F1816" s="355">
        <v>0</v>
      </c>
      <c r="G1816" s="355">
        <v>32.29</v>
      </c>
    </row>
    <row r="1817" spans="1:7" x14ac:dyDescent="0.3">
      <c r="A1817" s="355" t="s">
        <v>7983</v>
      </c>
      <c r="B1817" s="355" t="s">
        <v>7984</v>
      </c>
      <c r="D1817" s="563" t="s">
        <v>7985</v>
      </c>
      <c r="E1817" s="564" t="s">
        <v>1268</v>
      </c>
      <c r="F1817" s="355">
        <v>0</v>
      </c>
      <c r="G1817" s="355">
        <v>27.97</v>
      </c>
    </row>
    <row r="1818" spans="1:7" x14ac:dyDescent="0.3">
      <c r="A1818" s="355" t="s">
        <v>7986</v>
      </c>
      <c r="B1818" s="355" t="s">
        <v>7987</v>
      </c>
      <c r="D1818" s="563" t="s">
        <v>7988</v>
      </c>
      <c r="E1818" s="564" t="s">
        <v>7964</v>
      </c>
      <c r="F1818" s="355">
        <v>0</v>
      </c>
      <c r="G1818" s="355">
        <v>33.979999999999997</v>
      </c>
    </row>
    <row r="1819" spans="1:7" x14ac:dyDescent="0.3">
      <c r="A1819" s="355" t="s">
        <v>7989</v>
      </c>
      <c r="B1819" s="355" t="s">
        <v>7990</v>
      </c>
      <c r="D1819" s="563" t="s">
        <v>7991</v>
      </c>
      <c r="E1819" s="564" t="s">
        <v>1268</v>
      </c>
      <c r="F1819" s="355">
        <v>0</v>
      </c>
      <c r="G1819" s="355">
        <v>27.97</v>
      </c>
    </row>
    <row r="1820" spans="1:7" x14ac:dyDescent="0.3">
      <c r="A1820" s="355" t="s">
        <v>7992</v>
      </c>
      <c r="B1820" s="355" t="s">
        <v>7993</v>
      </c>
      <c r="D1820" s="563" t="s">
        <v>7994</v>
      </c>
      <c r="E1820" s="564" t="s">
        <v>7957</v>
      </c>
      <c r="F1820" s="355">
        <v>0</v>
      </c>
      <c r="G1820" s="355">
        <v>34.15</v>
      </c>
    </row>
    <row r="1821" spans="1:7" x14ac:dyDescent="0.3">
      <c r="A1821" s="355" t="s">
        <v>7995</v>
      </c>
      <c r="B1821" s="355" t="s">
        <v>7996</v>
      </c>
      <c r="D1821" s="563" t="s">
        <v>7997</v>
      </c>
      <c r="E1821" s="564" t="s">
        <v>7998</v>
      </c>
      <c r="F1821" s="355">
        <v>0</v>
      </c>
      <c r="G1821" s="355">
        <v>53.14</v>
      </c>
    </row>
    <row r="1822" spans="1:7" x14ac:dyDescent="0.3">
      <c r="A1822" s="355" t="s">
        <v>7999</v>
      </c>
      <c r="B1822" s="355" t="s">
        <v>8000</v>
      </c>
      <c r="D1822" s="563" t="s">
        <v>7997</v>
      </c>
      <c r="E1822" s="564" t="s">
        <v>7998</v>
      </c>
      <c r="F1822" s="355">
        <v>0</v>
      </c>
      <c r="G1822" s="355">
        <v>54.41</v>
      </c>
    </row>
    <row r="1823" spans="1:7" x14ac:dyDescent="0.3">
      <c r="A1823" s="355" t="s">
        <v>8001</v>
      </c>
      <c r="B1823" s="355" t="s">
        <v>8002</v>
      </c>
      <c r="D1823" s="563" t="s">
        <v>7997</v>
      </c>
      <c r="E1823" s="564" t="s">
        <v>7998</v>
      </c>
      <c r="F1823" s="355">
        <v>0</v>
      </c>
      <c r="G1823" s="355">
        <v>53.14</v>
      </c>
    </row>
    <row r="1824" spans="1:7" x14ac:dyDescent="0.3">
      <c r="A1824" s="355" t="s">
        <v>8003</v>
      </c>
      <c r="B1824" s="355" t="s">
        <v>8004</v>
      </c>
      <c r="D1824" s="563" t="s">
        <v>7997</v>
      </c>
      <c r="E1824" s="564" t="s">
        <v>7998</v>
      </c>
      <c r="F1824" s="355">
        <v>0</v>
      </c>
      <c r="G1824" s="355">
        <v>54.41</v>
      </c>
    </row>
    <row r="1825" spans="1:7" x14ac:dyDescent="0.3">
      <c r="A1825" s="355" t="s">
        <v>8005</v>
      </c>
      <c r="B1825" s="355" t="s">
        <v>8006</v>
      </c>
      <c r="D1825" s="563" t="s">
        <v>7997</v>
      </c>
      <c r="E1825" s="564" t="s">
        <v>7998</v>
      </c>
      <c r="F1825" s="355">
        <v>0</v>
      </c>
      <c r="G1825" s="355">
        <v>54.41</v>
      </c>
    </row>
    <row r="1826" spans="1:7" x14ac:dyDescent="0.3">
      <c r="A1826" s="355" t="s">
        <v>8007</v>
      </c>
      <c r="B1826" s="355" t="s">
        <v>8008</v>
      </c>
      <c r="D1826" s="563" t="s">
        <v>7997</v>
      </c>
      <c r="E1826" s="564" t="s">
        <v>7998</v>
      </c>
      <c r="F1826" s="355">
        <v>0</v>
      </c>
      <c r="G1826" s="355">
        <v>54.41</v>
      </c>
    </row>
    <row r="1827" spans="1:7" x14ac:dyDescent="0.3">
      <c r="A1827" s="355" t="s">
        <v>8009</v>
      </c>
      <c r="B1827" s="355" t="s">
        <v>8010</v>
      </c>
      <c r="D1827" s="563" t="s">
        <v>7997</v>
      </c>
      <c r="E1827" s="564" t="s">
        <v>7998</v>
      </c>
      <c r="F1827" s="355">
        <v>0</v>
      </c>
      <c r="G1827" s="355">
        <v>54.41</v>
      </c>
    </row>
    <row r="1828" spans="1:7" x14ac:dyDescent="0.3">
      <c r="A1828" s="355" t="s">
        <v>8011</v>
      </c>
      <c r="B1828" s="355" t="s">
        <v>8012</v>
      </c>
      <c r="D1828" s="563" t="s">
        <v>7997</v>
      </c>
      <c r="E1828" s="564" t="s">
        <v>7998</v>
      </c>
      <c r="F1828" s="355">
        <v>0</v>
      </c>
      <c r="G1828" s="355">
        <v>54.41</v>
      </c>
    </row>
    <row r="1829" spans="1:7" x14ac:dyDescent="0.3">
      <c r="A1829" s="355" t="s">
        <v>8013</v>
      </c>
      <c r="B1829" s="355" t="s">
        <v>8014</v>
      </c>
      <c r="D1829" s="563" t="s">
        <v>7997</v>
      </c>
      <c r="E1829" s="564" t="s">
        <v>7998</v>
      </c>
      <c r="F1829" s="355">
        <v>0</v>
      </c>
      <c r="G1829" s="355">
        <v>54.41</v>
      </c>
    </row>
    <row r="1830" spans="1:7" x14ac:dyDescent="0.3">
      <c r="A1830" s="355" t="s">
        <v>8015</v>
      </c>
      <c r="B1830" s="355" t="s">
        <v>8016</v>
      </c>
      <c r="D1830" s="563" t="s">
        <v>7997</v>
      </c>
      <c r="E1830" s="564" t="s">
        <v>7998</v>
      </c>
      <c r="F1830" s="355">
        <v>0</v>
      </c>
      <c r="G1830" s="355">
        <v>54.41</v>
      </c>
    </row>
    <row r="1831" spans="1:7" x14ac:dyDescent="0.3">
      <c r="A1831" s="355" t="s">
        <v>8017</v>
      </c>
      <c r="B1831" s="355" t="s">
        <v>8018</v>
      </c>
      <c r="D1831" s="563" t="s">
        <v>7997</v>
      </c>
      <c r="E1831" s="564" t="s">
        <v>7998</v>
      </c>
      <c r="F1831" s="355">
        <v>0</v>
      </c>
      <c r="G1831" s="355">
        <v>54.41</v>
      </c>
    </row>
    <row r="1832" spans="1:7" x14ac:dyDescent="0.3">
      <c r="A1832" s="355" t="s">
        <v>8019</v>
      </c>
      <c r="B1832" s="355" t="s">
        <v>8020</v>
      </c>
      <c r="D1832" s="563" t="s">
        <v>7997</v>
      </c>
      <c r="E1832" s="564" t="s">
        <v>7998</v>
      </c>
      <c r="F1832" s="355">
        <v>0</v>
      </c>
      <c r="G1832" s="355">
        <v>54.41</v>
      </c>
    </row>
    <row r="1833" spans="1:7" x14ac:dyDescent="0.3">
      <c r="A1833" s="355" t="s">
        <v>8021</v>
      </c>
      <c r="B1833" s="355" t="s">
        <v>8022</v>
      </c>
      <c r="D1833" s="563" t="s">
        <v>7997</v>
      </c>
      <c r="E1833" s="564" t="s">
        <v>7998</v>
      </c>
      <c r="F1833" s="355">
        <v>0</v>
      </c>
      <c r="G1833" s="355">
        <v>54.41</v>
      </c>
    </row>
    <row r="1834" spans="1:7" x14ac:dyDescent="0.3">
      <c r="A1834" s="355" t="s">
        <v>8023</v>
      </c>
      <c r="B1834" s="355" t="s">
        <v>8024</v>
      </c>
      <c r="D1834" s="563" t="s">
        <v>7997</v>
      </c>
      <c r="E1834" s="564" t="s">
        <v>7998</v>
      </c>
      <c r="F1834" s="355">
        <v>0</v>
      </c>
      <c r="G1834" s="355">
        <v>54.41</v>
      </c>
    </row>
    <row r="1835" spans="1:7" x14ac:dyDescent="0.3">
      <c r="A1835" s="355" t="s">
        <v>8025</v>
      </c>
      <c r="B1835" s="355" t="s">
        <v>8026</v>
      </c>
      <c r="D1835" s="563" t="s">
        <v>7997</v>
      </c>
      <c r="E1835" s="564" t="s">
        <v>7998</v>
      </c>
      <c r="F1835" s="355">
        <v>0</v>
      </c>
      <c r="G1835" s="355">
        <v>54.41</v>
      </c>
    </row>
    <row r="1836" spans="1:7" x14ac:dyDescent="0.3">
      <c r="A1836" s="355" t="s">
        <v>8027</v>
      </c>
      <c r="B1836" s="355" t="s">
        <v>8028</v>
      </c>
      <c r="D1836" s="563" t="s">
        <v>7997</v>
      </c>
      <c r="E1836" s="564" t="s">
        <v>7998</v>
      </c>
      <c r="F1836" s="355">
        <v>0</v>
      </c>
      <c r="G1836" s="355">
        <v>54.41</v>
      </c>
    </row>
    <row r="1837" spans="1:7" x14ac:dyDescent="0.3">
      <c r="A1837" s="355" t="s">
        <v>8029</v>
      </c>
      <c r="B1837" s="355" t="s">
        <v>8030</v>
      </c>
      <c r="D1837" s="563" t="s">
        <v>7997</v>
      </c>
      <c r="E1837" s="564" t="s">
        <v>7998</v>
      </c>
      <c r="F1837" s="355">
        <v>0</v>
      </c>
      <c r="G1837" s="355">
        <v>54.41</v>
      </c>
    </row>
    <row r="1838" spans="1:7" x14ac:dyDescent="0.3">
      <c r="A1838" s="355" t="s">
        <v>8031</v>
      </c>
      <c r="B1838" s="355" t="s">
        <v>8032</v>
      </c>
      <c r="D1838" s="563" t="s">
        <v>7997</v>
      </c>
      <c r="E1838" s="564" t="s">
        <v>7998</v>
      </c>
      <c r="F1838" s="355">
        <v>0</v>
      </c>
      <c r="G1838" s="355">
        <v>54.41</v>
      </c>
    </row>
    <row r="1839" spans="1:7" x14ac:dyDescent="0.3">
      <c r="A1839" s="355" t="s">
        <v>8033</v>
      </c>
      <c r="B1839" s="355" t="s">
        <v>8034</v>
      </c>
      <c r="D1839" s="563" t="s">
        <v>8035</v>
      </c>
      <c r="E1839" s="564" t="s">
        <v>8036</v>
      </c>
      <c r="F1839" s="355">
        <v>0</v>
      </c>
      <c r="G1839" s="355">
        <v>49.58</v>
      </c>
    </row>
    <row r="1840" spans="1:7" x14ac:dyDescent="0.3">
      <c r="A1840" s="355" t="s">
        <v>8037</v>
      </c>
      <c r="B1840" s="355" t="s">
        <v>8038</v>
      </c>
      <c r="D1840" s="563" t="s">
        <v>8035</v>
      </c>
      <c r="E1840" s="564" t="s">
        <v>8039</v>
      </c>
      <c r="F1840" s="355">
        <v>0</v>
      </c>
      <c r="G1840" s="355">
        <v>56.19</v>
      </c>
    </row>
    <row r="1841" spans="1:7" x14ac:dyDescent="0.3">
      <c r="A1841" s="355" t="s">
        <v>8040</v>
      </c>
      <c r="B1841" s="355" t="s">
        <v>8041</v>
      </c>
      <c r="D1841" s="563" t="s">
        <v>8035</v>
      </c>
      <c r="E1841" s="564" t="s">
        <v>8042</v>
      </c>
      <c r="F1841" s="355">
        <v>0</v>
      </c>
      <c r="G1841" s="355">
        <v>62.54</v>
      </c>
    </row>
    <row r="1842" spans="1:7" x14ac:dyDescent="0.3">
      <c r="A1842" s="355" t="s">
        <v>8043</v>
      </c>
      <c r="B1842" s="355" t="s">
        <v>8044</v>
      </c>
      <c r="D1842" s="563" t="s">
        <v>8035</v>
      </c>
      <c r="E1842" s="564" t="s">
        <v>8045</v>
      </c>
      <c r="F1842" s="355">
        <v>0</v>
      </c>
      <c r="G1842" s="355">
        <v>68.98</v>
      </c>
    </row>
    <row r="1843" spans="1:7" x14ac:dyDescent="0.3">
      <c r="A1843" s="355" t="s">
        <v>8046</v>
      </c>
      <c r="B1843" s="355" t="s">
        <v>8047</v>
      </c>
      <c r="D1843" s="563" t="s">
        <v>8035</v>
      </c>
      <c r="E1843" s="564" t="s">
        <v>8048</v>
      </c>
      <c r="F1843" s="355">
        <v>0</v>
      </c>
      <c r="G1843" s="355">
        <v>75.34</v>
      </c>
    </row>
    <row r="1844" spans="1:7" x14ac:dyDescent="0.3">
      <c r="A1844" s="355" t="s">
        <v>8049</v>
      </c>
      <c r="B1844" s="355" t="s">
        <v>8050</v>
      </c>
      <c r="D1844" s="563" t="s">
        <v>8035</v>
      </c>
      <c r="E1844" s="564" t="s">
        <v>8051</v>
      </c>
      <c r="F1844" s="355">
        <v>0</v>
      </c>
      <c r="G1844" s="355">
        <v>81.78</v>
      </c>
    </row>
    <row r="1845" spans="1:7" x14ac:dyDescent="0.3">
      <c r="A1845" s="355" t="s">
        <v>8052</v>
      </c>
      <c r="B1845" s="355" t="s">
        <v>8053</v>
      </c>
      <c r="D1845" s="563" t="s">
        <v>8035</v>
      </c>
      <c r="E1845" s="564" t="s">
        <v>8054</v>
      </c>
      <c r="F1845" s="355">
        <v>0</v>
      </c>
      <c r="G1845" s="355">
        <v>86.1</v>
      </c>
    </row>
    <row r="1846" spans="1:7" x14ac:dyDescent="0.3">
      <c r="A1846" s="355" t="s">
        <v>8055</v>
      </c>
      <c r="B1846" s="355" t="s">
        <v>8056</v>
      </c>
      <c r="D1846" s="563" t="s">
        <v>8057</v>
      </c>
      <c r="E1846" s="564" t="s">
        <v>8058</v>
      </c>
      <c r="F1846" s="355">
        <v>0</v>
      </c>
      <c r="G1846" s="355">
        <v>45.08</v>
      </c>
    </row>
    <row r="1847" spans="1:7" x14ac:dyDescent="0.3">
      <c r="A1847" s="355" t="s">
        <v>8059</v>
      </c>
      <c r="B1847" s="355" t="s">
        <v>8060</v>
      </c>
      <c r="D1847" s="563" t="s">
        <v>8057</v>
      </c>
      <c r="E1847" s="564" t="s">
        <v>8061</v>
      </c>
      <c r="F1847" s="355">
        <v>0</v>
      </c>
      <c r="G1847" s="355">
        <v>43.98</v>
      </c>
    </row>
    <row r="1848" spans="1:7" x14ac:dyDescent="0.3">
      <c r="A1848" s="355" t="s">
        <v>8062</v>
      </c>
      <c r="B1848" s="355" t="s">
        <v>8063</v>
      </c>
      <c r="D1848" s="563" t="s">
        <v>8057</v>
      </c>
      <c r="E1848" s="564" t="s">
        <v>8064</v>
      </c>
      <c r="F1848" s="355">
        <v>0</v>
      </c>
      <c r="G1848" s="355">
        <v>43.98</v>
      </c>
    </row>
    <row r="1849" spans="1:7" x14ac:dyDescent="0.3">
      <c r="A1849" s="355" t="s">
        <v>8065</v>
      </c>
      <c r="B1849" s="355" t="s">
        <v>8066</v>
      </c>
      <c r="D1849" s="563" t="s">
        <v>8057</v>
      </c>
      <c r="E1849" s="564" t="s">
        <v>8067</v>
      </c>
      <c r="F1849" s="355">
        <v>0</v>
      </c>
      <c r="G1849" s="355">
        <v>45.08</v>
      </c>
    </row>
    <row r="1850" spans="1:7" x14ac:dyDescent="0.3">
      <c r="A1850" s="355" t="s">
        <v>8068</v>
      </c>
      <c r="B1850" s="355" t="s">
        <v>8069</v>
      </c>
      <c r="D1850" s="563" t="s">
        <v>8057</v>
      </c>
      <c r="E1850" s="564" t="s">
        <v>8070</v>
      </c>
      <c r="F1850" s="355">
        <v>0</v>
      </c>
      <c r="G1850" s="355">
        <v>43.98</v>
      </c>
    </row>
    <row r="1851" spans="1:7" x14ac:dyDescent="0.3">
      <c r="A1851" s="355" t="s">
        <v>8071</v>
      </c>
      <c r="B1851" s="355" t="s">
        <v>8072</v>
      </c>
      <c r="D1851" s="563" t="s">
        <v>8057</v>
      </c>
      <c r="E1851" s="564" t="s">
        <v>8073</v>
      </c>
      <c r="F1851" s="355">
        <v>0</v>
      </c>
      <c r="G1851" s="355">
        <v>45.08</v>
      </c>
    </row>
    <row r="1852" spans="1:7" x14ac:dyDescent="0.3">
      <c r="A1852" s="355" t="s">
        <v>8074</v>
      </c>
      <c r="B1852" s="355" t="s">
        <v>8075</v>
      </c>
      <c r="D1852" s="563" t="s">
        <v>8057</v>
      </c>
      <c r="E1852" s="564" t="s">
        <v>8076</v>
      </c>
      <c r="F1852" s="355">
        <v>0</v>
      </c>
      <c r="G1852" s="355">
        <v>43.98</v>
      </c>
    </row>
    <row r="1853" spans="1:7" x14ac:dyDescent="0.3">
      <c r="A1853" s="355" t="s">
        <v>8077</v>
      </c>
      <c r="B1853" s="355" t="s">
        <v>8078</v>
      </c>
      <c r="D1853" s="563" t="s">
        <v>8079</v>
      </c>
      <c r="E1853" s="564" t="s">
        <v>1268</v>
      </c>
      <c r="F1853" s="355">
        <v>0</v>
      </c>
      <c r="G1853" s="355">
        <v>24.75</v>
      </c>
    </row>
    <row r="1854" spans="1:7" x14ac:dyDescent="0.3">
      <c r="A1854" s="355" t="s">
        <v>8080</v>
      </c>
      <c r="B1854" s="355" t="s">
        <v>8081</v>
      </c>
      <c r="D1854" s="563" t="s">
        <v>7953</v>
      </c>
      <c r="E1854" s="564" t="s">
        <v>1268</v>
      </c>
      <c r="F1854" s="355">
        <v>0</v>
      </c>
      <c r="G1854" s="355">
        <v>24.75</v>
      </c>
    </row>
    <row r="1855" spans="1:7" x14ac:dyDescent="0.3">
      <c r="A1855" s="355" t="s">
        <v>8082</v>
      </c>
      <c r="B1855" s="355" t="s">
        <v>8083</v>
      </c>
      <c r="D1855" s="563" t="s">
        <v>7960</v>
      </c>
      <c r="E1855" s="564" t="s">
        <v>1268</v>
      </c>
      <c r="F1855" s="355">
        <v>0</v>
      </c>
      <c r="G1855" s="355">
        <v>29.07</v>
      </c>
    </row>
    <row r="1856" spans="1:7" x14ac:dyDescent="0.3">
      <c r="A1856" s="355" t="s">
        <v>8084</v>
      </c>
      <c r="B1856" s="355" t="s">
        <v>8085</v>
      </c>
      <c r="D1856" s="563" t="s">
        <v>7967</v>
      </c>
      <c r="E1856" s="564" t="s">
        <v>1268</v>
      </c>
      <c r="F1856" s="355">
        <v>0</v>
      </c>
      <c r="G1856" s="355">
        <v>30.68</v>
      </c>
    </row>
    <row r="1857" spans="1:7" x14ac:dyDescent="0.3">
      <c r="A1857" s="355" t="s">
        <v>8086</v>
      </c>
      <c r="B1857" s="355" t="s">
        <v>8087</v>
      </c>
      <c r="D1857" s="563" t="s">
        <v>7973</v>
      </c>
      <c r="E1857" s="564" t="s">
        <v>1268</v>
      </c>
      <c r="F1857" s="355">
        <v>0</v>
      </c>
      <c r="G1857" s="355">
        <v>32.369999999999997</v>
      </c>
    </row>
    <row r="1858" spans="1:7" x14ac:dyDescent="0.3">
      <c r="A1858" s="355" t="s">
        <v>8088</v>
      </c>
      <c r="B1858" s="355" t="s">
        <v>8089</v>
      </c>
      <c r="D1858" s="563" t="s">
        <v>7979</v>
      </c>
      <c r="E1858" s="564" t="s">
        <v>1268</v>
      </c>
      <c r="F1858" s="355">
        <v>0</v>
      </c>
      <c r="G1858" s="355">
        <v>34.15</v>
      </c>
    </row>
    <row r="1859" spans="1:7" x14ac:dyDescent="0.3">
      <c r="A1859" s="355" t="s">
        <v>8090</v>
      </c>
      <c r="B1859" s="355" t="s">
        <v>8091</v>
      </c>
      <c r="D1859" s="563" t="s">
        <v>7985</v>
      </c>
      <c r="E1859" s="564" t="s">
        <v>1268</v>
      </c>
      <c r="F1859" s="355">
        <v>0</v>
      </c>
      <c r="G1859" s="355">
        <v>33.31</v>
      </c>
    </row>
    <row r="1860" spans="1:7" x14ac:dyDescent="0.3">
      <c r="A1860" s="355" t="s">
        <v>8092</v>
      </c>
      <c r="B1860" s="355" t="s">
        <v>8093</v>
      </c>
      <c r="D1860" s="563" t="s">
        <v>7991</v>
      </c>
      <c r="E1860" s="564" t="s">
        <v>1268</v>
      </c>
      <c r="F1860" s="355">
        <v>0</v>
      </c>
      <c r="G1860" s="355">
        <v>28.98</v>
      </c>
    </row>
    <row r="1861" spans="1:7" x14ac:dyDescent="0.3">
      <c r="A1861" s="355" t="s">
        <v>8094</v>
      </c>
      <c r="B1861" s="355" t="s">
        <v>8095</v>
      </c>
      <c r="D1861" s="563" t="s">
        <v>8096</v>
      </c>
      <c r="E1861" s="564" t="s">
        <v>8097</v>
      </c>
      <c r="F1861" s="355">
        <v>0</v>
      </c>
      <c r="G1861" s="355">
        <v>28.22</v>
      </c>
    </row>
    <row r="1862" spans="1:7" x14ac:dyDescent="0.3">
      <c r="A1862" s="355" t="s">
        <v>8098</v>
      </c>
      <c r="B1862" s="355" t="s">
        <v>8099</v>
      </c>
      <c r="D1862" s="563" t="s">
        <v>8096</v>
      </c>
      <c r="E1862" s="564" t="s">
        <v>8100</v>
      </c>
      <c r="F1862" s="355">
        <v>0</v>
      </c>
      <c r="G1862" s="355">
        <v>29.32</v>
      </c>
    </row>
    <row r="1863" spans="1:7" x14ac:dyDescent="0.3">
      <c r="A1863" s="355" t="s">
        <v>8101</v>
      </c>
      <c r="B1863" s="355" t="s">
        <v>8102</v>
      </c>
      <c r="D1863" s="563" t="s">
        <v>8096</v>
      </c>
      <c r="E1863" s="564" t="s">
        <v>8103</v>
      </c>
      <c r="F1863" s="355">
        <v>0</v>
      </c>
      <c r="G1863" s="355">
        <v>31.53</v>
      </c>
    </row>
    <row r="1864" spans="1:7" x14ac:dyDescent="0.3">
      <c r="A1864" s="355" t="s">
        <v>8104</v>
      </c>
      <c r="B1864" s="355" t="s">
        <v>8105</v>
      </c>
      <c r="D1864" s="563" t="s">
        <v>8096</v>
      </c>
      <c r="E1864" s="564" t="s">
        <v>8106</v>
      </c>
      <c r="F1864" s="355">
        <v>0</v>
      </c>
      <c r="G1864" s="355">
        <v>32.71</v>
      </c>
    </row>
    <row r="1865" spans="1:7" x14ac:dyDescent="0.3">
      <c r="A1865" s="355" t="s">
        <v>8107</v>
      </c>
      <c r="B1865" s="355" t="s">
        <v>8108</v>
      </c>
      <c r="D1865" s="563" t="s">
        <v>8096</v>
      </c>
      <c r="E1865" s="564" t="s">
        <v>8109</v>
      </c>
      <c r="F1865" s="355">
        <v>0</v>
      </c>
      <c r="G1865" s="355">
        <v>34.75</v>
      </c>
    </row>
    <row r="1866" spans="1:7" x14ac:dyDescent="0.3">
      <c r="A1866" s="355" t="s">
        <v>8110</v>
      </c>
      <c r="B1866" s="355" t="s">
        <v>8111</v>
      </c>
      <c r="D1866" s="563" t="s">
        <v>8096</v>
      </c>
      <c r="E1866" s="564" t="s">
        <v>8112</v>
      </c>
      <c r="F1866" s="355">
        <v>0</v>
      </c>
      <c r="G1866" s="355">
        <v>27.03</v>
      </c>
    </row>
    <row r="1867" spans="1:7" x14ac:dyDescent="0.3">
      <c r="A1867" s="355" t="s">
        <v>8113</v>
      </c>
      <c r="B1867" s="355" t="s">
        <v>8114</v>
      </c>
      <c r="D1867" s="563" t="s">
        <v>8096</v>
      </c>
      <c r="E1867" s="564" t="s">
        <v>8115</v>
      </c>
      <c r="F1867" s="355">
        <v>0</v>
      </c>
      <c r="G1867" s="355">
        <v>30.93</v>
      </c>
    </row>
    <row r="1868" spans="1:7" x14ac:dyDescent="0.3">
      <c r="A1868" s="355" t="s">
        <v>8116</v>
      </c>
      <c r="B1868" s="355" t="s">
        <v>8117</v>
      </c>
      <c r="D1868" s="563" t="s">
        <v>8118</v>
      </c>
      <c r="E1868" s="564" t="s">
        <v>8119</v>
      </c>
      <c r="F1868" s="355">
        <v>0</v>
      </c>
      <c r="G1868" s="355">
        <v>52.63</v>
      </c>
    </row>
    <row r="1869" spans="1:7" x14ac:dyDescent="0.3">
      <c r="A1869" s="355" t="s">
        <v>8120</v>
      </c>
      <c r="B1869" s="355" t="s">
        <v>8121</v>
      </c>
      <c r="D1869" s="563" t="s">
        <v>8118</v>
      </c>
      <c r="E1869" s="564" t="s">
        <v>8122</v>
      </c>
      <c r="F1869" s="355">
        <v>0</v>
      </c>
      <c r="G1869" s="355">
        <v>52.63</v>
      </c>
    </row>
    <row r="1870" spans="1:7" x14ac:dyDescent="0.3">
      <c r="A1870" s="355" t="s">
        <v>8123</v>
      </c>
      <c r="B1870" s="355" t="s">
        <v>8124</v>
      </c>
      <c r="D1870" s="563" t="s">
        <v>8125</v>
      </c>
      <c r="E1870" s="564" t="s">
        <v>8126</v>
      </c>
      <c r="F1870" s="355">
        <v>0</v>
      </c>
      <c r="G1870" s="355">
        <v>52.63</v>
      </c>
    </row>
    <row r="1871" spans="1:7" x14ac:dyDescent="0.3">
      <c r="A1871" s="355" t="s">
        <v>8127</v>
      </c>
      <c r="B1871" s="355" t="s">
        <v>8128</v>
      </c>
      <c r="D1871" s="563" t="s">
        <v>8125</v>
      </c>
      <c r="E1871" s="564" t="s">
        <v>8129</v>
      </c>
      <c r="F1871" s="355">
        <v>0</v>
      </c>
      <c r="G1871" s="355">
        <v>52.63</v>
      </c>
    </row>
    <row r="1872" spans="1:7" x14ac:dyDescent="0.3">
      <c r="A1872" s="355" t="s">
        <v>8130</v>
      </c>
      <c r="B1872" s="355" t="s">
        <v>8131</v>
      </c>
      <c r="D1872" s="563" t="s">
        <v>8132</v>
      </c>
      <c r="E1872" s="564" t="s">
        <v>8133</v>
      </c>
      <c r="F1872" s="355">
        <v>0</v>
      </c>
      <c r="G1872" s="355">
        <v>52.63</v>
      </c>
    </row>
    <row r="1873" spans="1:7" x14ac:dyDescent="0.3">
      <c r="A1873" s="355" t="s">
        <v>8134</v>
      </c>
      <c r="B1873" s="355" t="s">
        <v>8135</v>
      </c>
      <c r="D1873" s="563" t="s">
        <v>8132</v>
      </c>
      <c r="E1873" s="564" t="s">
        <v>8136</v>
      </c>
      <c r="F1873" s="355">
        <v>0</v>
      </c>
      <c r="G1873" s="355">
        <v>52.63</v>
      </c>
    </row>
    <row r="1874" spans="1:7" x14ac:dyDescent="0.3">
      <c r="A1874" s="355" t="s">
        <v>8137</v>
      </c>
      <c r="B1874" s="355" t="s">
        <v>8138</v>
      </c>
      <c r="D1874" s="563" t="s">
        <v>8132</v>
      </c>
      <c r="E1874" s="564" t="s">
        <v>8139</v>
      </c>
      <c r="F1874" s="355">
        <v>0</v>
      </c>
      <c r="G1874" s="355">
        <v>52.63</v>
      </c>
    </row>
    <row r="1875" spans="1:7" x14ac:dyDescent="0.3">
      <c r="A1875" s="355" t="s">
        <v>8140</v>
      </c>
      <c r="B1875" s="355" t="s">
        <v>8141</v>
      </c>
      <c r="D1875" s="563" t="s">
        <v>8132</v>
      </c>
      <c r="E1875" s="564" t="s">
        <v>8142</v>
      </c>
      <c r="F1875" s="355">
        <v>0</v>
      </c>
      <c r="G1875" s="355">
        <v>52.63</v>
      </c>
    </row>
    <row r="1876" spans="1:7" x14ac:dyDescent="0.3">
      <c r="A1876" s="355" t="s">
        <v>8143</v>
      </c>
      <c r="B1876" s="355" t="s">
        <v>8144</v>
      </c>
      <c r="D1876" s="563" t="s">
        <v>8145</v>
      </c>
      <c r="E1876" s="564" t="s">
        <v>8146</v>
      </c>
      <c r="F1876" s="355">
        <v>0</v>
      </c>
      <c r="G1876" s="355">
        <v>85.42</v>
      </c>
    </row>
    <row r="1877" spans="1:7" x14ac:dyDescent="0.3">
      <c r="A1877" s="355" t="s">
        <v>8147</v>
      </c>
      <c r="B1877" s="355" t="s">
        <v>8148</v>
      </c>
      <c r="D1877" s="563" t="s">
        <v>8145</v>
      </c>
      <c r="E1877" s="564" t="s">
        <v>8149</v>
      </c>
      <c r="F1877" s="355">
        <v>0</v>
      </c>
      <c r="G1877" s="355">
        <v>85.42</v>
      </c>
    </row>
    <row r="1878" spans="1:7" x14ac:dyDescent="0.3">
      <c r="A1878" s="355" t="s">
        <v>8150</v>
      </c>
      <c r="B1878" s="355" t="s">
        <v>8151</v>
      </c>
      <c r="D1878" s="563" t="s">
        <v>8152</v>
      </c>
      <c r="E1878" s="564" t="s">
        <v>8153</v>
      </c>
      <c r="F1878" s="355">
        <v>0</v>
      </c>
      <c r="G1878" s="355">
        <v>85.42</v>
      </c>
    </row>
    <row r="1879" spans="1:7" x14ac:dyDescent="0.3">
      <c r="A1879" s="355" t="s">
        <v>8154</v>
      </c>
      <c r="B1879" s="355" t="s">
        <v>8155</v>
      </c>
      <c r="D1879" s="563" t="s">
        <v>8152</v>
      </c>
      <c r="E1879" s="564" t="s">
        <v>8156</v>
      </c>
      <c r="F1879" s="355">
        <v>0</v>
      </c>
      <c r="G1879" s="355">
        <v>85.42</v>
      </c>
    </row>
    <row r="1880" spans="1:7" x14ac:dyDescent="0.3">
      <c r="A1880" s="355" t="s">
        <v>8157</v>
      </c>
      <c r="B1880" s="355" t="s">
        <v>8158</v>
      </c>
      <c r="D1880" s="563" t="s">
        <v>8152</v>
      </c>
      <c r="E1880" s="564" t="s">
        <v>8159</v>
      </c>
      <c r="F1880" s="355">
        <v>0</v>
      </c>
      <c r="G1880" s="355">
        <v>85.42</v>
      </c>
    </row>
    <row r="1881" spans="1:7" x14ac:dyDescent="0.3">
      <c r="A1881" s="355" t="s">
        <v>8160</v>
      </c>
      <c r="B1881" s="355" t="s">
        <v>8161</v>
      </c>
      <c r="D1881" s="563" t="s">
        <v>8152</v>
      </c>
      <c r="E1881" s="564" t="s">
        <v>8162</v>
      </c>
      <c r="F1881" s="355">
        <v>0</v>
      </c>
      <c r="G1881" s="355">
        <v>85.42</v>
      </c>
    </row>
    <row r="1882" spans="1:7" x14ac:dyDescent="0.3">
      <c r="A1882" s="355" t="s">
        <v>8163</v>
      </c>
      <c r="B1882" s="355" t="s">
        <v>8164</v>
      </c>
      <c r="D1882" s="563" t="s">
        <v>8165</v>
      </c>
      <c r="E1882" s="564" t="s">
        <v>8166</v>
      </c>
      <c r="F1882" s="355">
        <v>0</v>
      </c>
      <c r="G1882" s="355">
        <v>85.42</v>
      </c>
    </row>
    <row r="1883" spans="1:7" x14ac:dyDescent="0.3">
      <c r="A1883" s="355" t="s">
        <v>8167</v>
      </c>
      <c r="B1883" s="355" t="s">
        <v>8168</v>
      </c>
      <c r="D1883" s="563" t="s">
        <v>8165</v>
      </c>
      <c r="E1883" s="564" t="s">
        <v>8169</v>
      </c>
      <c r="F1883" s="355">
        <v>0</v>
      </c>
      <c r="G1883" s="355">
        <v>85.42</v>
      </c>
    </row>
    <row r="1884" spans="1:7" x14ac:dyDescent="0.3">
      <c r="A1884" s="355" t="s">
        <v>8170</v>
      </c>
      <c r="B1884" s="355" t="s">
        <v>8171</v>
      </c>
      <c r="D1884" s="563" t="s">
        <v>8172</v>
      </c>
      <c r="E1884" s="564" t="s">
        <v>8173</v>
      </c>
      <c r="F1884" s="355">
        <v>0</v>
      </c>
      <c r="G1884" s="355">
        <v>4.75</v>
      </c>
    </row>
    <row r="1885" spans="1:7" x14ac:dyDescent="0.3">
      <c r="A1885" s="355" t="s">
        <v>8174</v>
      </c>
      <c r="B1885" s="355" t="s">
        <v>8175</v>
      </c>
      <c r="D1885" s="563" t="s">
        <v>8176</v>
      </c>
      <c r="E1885" s="564" t="s">
        <v>8177</v>
      </c>
      <c r="F1885" s="355">
        <v>0</v>
      </c>
      <c r="G1885" s="355">
        <v>4.32</v>
      </c>
    </row>
    <row r="1886" spans="1:7" x14ac:dyDescent="0.3">
      <c r="A1886" s="355" t="s">
        <v>8178</v>
      </c>
      <c r="B1886" s="355" t="s">
        <v>8179</v>
      </c>
      <c r="D1886" s="563" t="s">
        <v>8180</v>
      </c>
      <c r="E1886" s="564" t="s">
        <v>8181</v>
      </c>
      <c r="F1886" s="355">
        <v>0</v>
      </c>
      <c r="G1886" s="355">
        <v>16.53</v>
      </c>
    </row>
    <row r="1887" spans="1:7" x14ac:dyDescent="0.3">
      <c r="A1887" s="355" t="s">
        <v>8182</v>
      </c>
      <c r="B1887" s="355" t="s">
        <v>8183</v>
      </c>
      <c r="D1887" s="563" t="s">
        <v>8184</v>
      </c>
      <c r="E1887" s="564" t="s">
        <v>8185</v>
      </c>
      <c r="F1887" s="355">
        <v>0</v>
      </c>
      <c r="G1887" s="355">
        <v>22.12</v>
      </c>
    </row>
    <row r="1888" spans="1:7" x14ac:dyDescent="0.3">
      <c r="A1888" s="355" t="s">
        <v>8186</v>
      </c>
      <c r="B1888" s="355" t="s">
        <v>8187</v>
      </c>
      <c r="D1888" s="563" t="s">
        <v>8188</v>
      </c>
      <c r="E1888" s="564" t="s">
        <v>1268</v>
      </c>
      <c r="F1888" s="355">
        <v>0</v>
      </c>
      <c r="G1888" s="355">
        <v>28.14</v>
      </c>
    </row>
    <row r="1889" spans="1:7" x14ac:dyDescent="0.3">
      <c r="A1889" s="355" t="s">
        <v>8189</v>
      </c>
      <c r="B1889" s="355" t="s">
        <v>8190</v>
      </c>
      <c r="D1889" s="563" t="s">
        <v>8191</v>
      </c>
      <c r="E1889" s="564" t="s">
        <v>1268</v>
      </c>
      <c r="F1889" s="355">
        <v>0</v>
      </c>
      <c r="G1889" s="355">
        <v>33.049999999999997</v>
      </c>
    </row>
    <row r="1890" spans="1:7" x14ac:dyDescent="0.3">
      <c r="A1890" s="355" t="s">
        <v>8192</v>
      </c>
      <c r="B1890" s="355" t="s">
        <v>8193</v>
      </c>
      <c r="D1890" s="563" t="s">
        <v>8194</v>
      </c>
      <c r="E1890" s="564" t="s">
        <v>1268</v>
      </c>
      <c r="F1890" s="355">
        <v>0</v>
      </c>
      <c r="G1890" s="355">
        <v>96.53</v>
      </c>
    </row>
    <row r="1891" spans="1:7" x14ac:dyDescent="0.3">
      <c r="A1891" s="355" t="s">
        <v>8195</v>
      </c>
      <c r="B1891" s="355" t="s">
        <v>8196</v>
      </c>
      <c r="D1891" s="563" t="s">
        <v>8197</v>
      </c>
      <c r="E1891" s="564" t="s">
        <v>1268</v>
      </c>
      <c r="F1891" s="355">
        <v>0</v>
      </c>
      <c r="G1891" s="355">
        <v>161.94999999999999</v>
      </c>
    </row>
    <row r="1892" spans="1:7" x14ac:dyDescent="0.3">
      <c r="A1892" s="355" t="s">
        <v>8198</v>
      </c>
      <c r="B1892" s="355" t="s">
        <v>8199</v>
      </c>
      <c r="D1892" s="563" t="s">
        <v>8200</v>
      </c>
      <c r="E1892" s="564" t="s">
        <v>1268</v>
      </c>
      <c r="F1892" s="355">
        <v>0</v>
      </c>
      <c r="G1892" s="355">
        <v>94.15</v>
      </c>
    </row>
    <row r="1893" spans="1:7" x14ac:dyDescent="0.3">
      <c r="A1893" s="355" t="s">
        <v>8201</v>
      </c>
      <c r="B1893" s="355" t="s">
        <v>8202</v>
      </c>
      <c r="D1893" s="563" t="s">
        <v>8203</v>
      </c>
      <c r="E1893" s="564" t="s">
        <v>1268</v>
      </c>
      <c r="F1893" s="355">
        <v>0</v>
      </c>
      <c r="G1893" s="355">
        <v>94.15</v>
      </c>
    </row>
    <row r="1894" spans="1:7" x14ac:dyDescent="0.3">
      <c r="A1894" s="355" t="s">
        <v>8204</v>
      </c>
      <c r="B1894" s="355" t="s">
        <v>8205</v>
      </c>
      <c r="D1894" s="563" t="s">
        <v>8206</v>
      </c>
      <c r="E1894" s="564" t="s">
        <v>1268</v>
      </c>
      <c r="F1894" s="355">
        <v>0</v>
      </c>
      <c r="G1894" s="355">
        <v>161.94999999999999</v>
      </c>
    </row>
    <row r="1895" spans="1:7" x14ac:dyDescent="0.3">
      <c r="A1895" s="355" t="s">
        <v>8207</v>
      </c>
      <c r="B1895" s="355" t="s">
        <v>8208</v>
      </c>
      <c r="D1895" s="563" t="s">
        <v>8209</v>
      </c>
      <c r="E1895" s="564" t="s">
        <v>1268</v>
      </c>
      <c r="F1895" s="355">
        <v>0</v>
      </c>
      <c r="G1895" s="355">
        <v>94.15</v>
      </c>
    </row>
    <row r="1896" spans="1:7" x14ac:dyDescent="0.3">
      <c r="A1896" s="355" t="s">
        <v>8210</v>
      </c>
      <c r="B1896" s="355" t="s">
        <v>8211</v>
      </c>
      <c r="D1896" s="563" t="s">
        <v>8212</v>
      </c>
      <c r="E1896" s="564" t="s">
        <v>1268</v>
      </c>
      <c r="F1896" s="355">
        <v>0</v>
      </c>
      <c r="G1896" s="355">
        <v>94.15</v>
      </c>
    </row>
    <row r="1897" spans="1:7" x14ac:dyDescent="0.3">
      <c r="A1897" s="355" t="s">
        <v>8213</v>
      </c>
      <c r="B1897" s="355" t="s">
        <v>8214</v>
      </c>
      <c r="D1897" s="563" t="s">
        <v>8215</v>
      </c>
      <c r="E1897" s="564" t="s">
        <v>1268</v>
      </c>
      <c r="F1897" s="355">
        <v>0</v>
      </c>
      <c r="G1897" s="355">
        <v>96.53</v>
      </c>
    </row>
    <row r="1898" spans="1:7" x14ac:dyDescent="0.3">
      <c r="A1898" s="355" t="s">
        <v>8216</v>
      </c>
      <c r="B1898" s="355" t="s">
        <v>8217</v>
      </c>
      <c r="D1898" s="563" t="s">
        <v>8218</v>
      </c>
      <c r="E1898" s="564" t="s">
        <v>1268</v>
      </c>
      <c r="F1898" s="355">
        <v>0</v>
      </c>
      <c r="G1898" s="355">
        <v>94.15</v>
      </c>
    </row>
    <row r="1899" spans="1:7" x14ac:dyDescent="0.3">
      <c r="A1899" s="355" t="s">
        <v>8219</v>
      </c>
      <c r="B1899" s="355" t="s">
        <v>8220</v>
      </c>
      <c r="D1899" s="563" t="s">
        <v>8221</v>
      </c>
      <c r="E1899" s="564" t="s">
        <v>1268</v>
      </c>
      <c r="F1899" s="355">
        <v>0</v>
      </c>
      <c r="G1899" s="355">
        <v>96.53</v>
      </c>
    </row>
    <row r="1900" spans="1:7" x14ac:dyDescent="0.3">
      <c r="A1900" s="355" t="s">
        <v>8222</v>
      </c>
      <c r="B1900" s="355" t="s">
        <v>8223</v>
      </c>
      <c r="D1900" s="563" t="s">
        <v>8224</v>
      </c>
      <c r="E1900" s="564" t="s">
        <v>1268</v>
      </c>
      <c r="F1900" s="355">
        <v>0</v>
      </c>
      <c r="G1900" s="355">
        <v>96.53</v>
      </c>
    </row>
    <row r="1901" spans="1:7" x14ac:dyDescent="0.3">
      <c r="A1901" s="355" t="s">
        <v>8225</v>
      </c>
      <c r="B1901" s="355" t="s">
        <v>8226</v>
      </c>
      <c r="D1901" s="563" t="s">
        <v>8227</v>
      </c>
      <c r="E1901" s="564" t="s">
        <v>1268</v>
      </c>
      <c r="F1901" s="355">
        <v>0</v>
      </c>
      <c r="G1901" s="355">
        <v>94.15</v>
      </c>
    </row>
    <row r="1902" spans="1:7" x14ac:dyDescent="0.3">
      <c r="A1902" s="355" t="s">
        <v>8228</v>
      </c>
      <c r="B1902" s="355" t="s">
        <v>8229</v>
      </c>
      <c r="D1902" s="563" t="s">
        <v>8230</v>
      </c>
      <c r="E1902" s="564" t="s">
        <v>1268</v>
      </c>
      <c r="F1902" s="355">
        <v>0</v>
      </c>
      <c r="G1902" s="355">
        <v>96.53</v>
      </c>
    </row>
    <row r="1903" spans="1:7" x14ac:dyDescent="0.3">
      <c r="A1903" s="355" t="s">
        <v>8231</v>
      </c>
      <c r="B1903" s="355" t="s">
        <v>8232</v>
      </c>
      <c r="D1903" s="563" t="s">
        <v>8233</v>
      </c>
      <c r="E1903" s="564" t="s">
        <v>1268</v>
      </c>
      <c r="F1903" s="355">
        <v>0</v>
      </c>
      <c r="G1903" s="355">
        <v>96.53</v>
      </c>
    </row>
    <row r="1904" spans="1:7" x14ac:dyDescent="0.3">
      <c r="A1904" s="355" t="s">
        <v>8234</v>
      </c>
      <c r="B1904" s="355" t="s">
        <v>8235</v>
      </c>
      <c r="D1904" s="563" t="s">
        <v>8236</v>
      </c>
      <c r="E1904" s="564" t="s">
        <v>1268</v>
      </c>
      <c r="F1904" s="355">
        <v>0</v>
      </c>
      <c r="G1904" s="355">
        <v>96.53</v>
      </c>
    </row>
    <row r="1905" spans="1:7" x14ac:dyDescent="0.3">
      <c r="A1905" s="355" t="s">
        <v>8237</v>
      </c>
      <c r="B1905" s="355" t="s">
        <v>8238</v>
      </c>
      <c r="D1905" s="563" t="s">
        <v>8239</v>
      </c>
      <c r="E1905" s="564" t="s">
        <v>8240</v>
      </c>
      <c r="F1905" s="355">
        <v>0</v>
      </c>
      <c r="G1905" s="355">
        <v>96.53</v>
      </c>
    </row>
    <row r="1906" spans="1:7" x14ac:dyDescent="0.3">
      <c r="A1906" s="355" t="s">
        <v>8241</v>
      </c>
      <c r="B1906" s="355" t="s">
        <v>8242</v>
      </c>
      <c r="D1906" s="563" t="s">
        <v>8243</v>
      </c>
      <c r="E1906" s="564" t="s">
        <v>8240</v>
      </c>
      <c r="F1906" s="355">
        <v>0</v>
      </c>
      <c r="G1906" s="355">
        <v>96.53</v>
      </c>
    </row>
    <row r="1907" spans="1:7" x14ac:dyDescent="0.3">
      <c r="A1907" s="355" t="s">
        <v>8244</v>
      </c>
      <c r="B1907" s="355" t="s">
        <v>8245</v>
      </c>
      <c r="D1907" s="563" t="s">
        <v>8246</v>
      </c>
      <c r="E1907" s="564" t="s">
        <v>8240</v>
      </c>
      <c r="F1907" s="355">
        <v>0</v>
      </c>
      <c r="G1907" s="355">
        <v>96.53</v>
      </c>
    </row>
    <row r="1908" spans="1:7" x14ac:dyDescent="0.3">
      <c r="A1908" s="355" t="s">
        <v>8247</v>
      </c>
      <c r="B1908" s="355" t="s">
        <v>8248</v>
      </c>
      <c r="D1908" s="563" t="s">
        <v>8249</v>
      </c>
      <c r="E1908" s="564" t="s">
        <v>8240</v>
      </c>
      <c r="F1908" s="355">
        <v>0</v>
      </c>
      <c r="G1908" s="355">
        <v>96.53</v>
      </c>
    </row>
    <row r="1909" spans="1:7" x14ac:dyDescent="0.3">
      <c r="A1909" s="355" t="s">
        <v>8250</v>
      </c>
      <c r="B1909" s="355" t="s">
        <v>8251</v>
      </c>
      <c r="D1909" s="563" t="s">
        <v>8252</v>
      </c>
      <c r="E1909" s="564" t="s">
        <v>8240</v>
      </c>
      <c r="F1909" s="355">
        <v>0</v>
      </c>
      <c r="G1909" s="355">
        <v>96.53</v>
      </c>
    </row>
    <row r="1910" spans="1:7" x14ac:dyDescent="0.3">
      <c r="A1910" s="355" t="s">
        <v>8253</v>
      </c>
      <c r="B1910" s="355" t="s">
        <v>8254</v>
      </c>
      <c r="D1910" s="563" t="s">
        <v>8255</v>
      </c>
      <c r="E1910" s="564" t="s">
        <v>8240</v>
      </c>
      <c r="F1910" s="355">
        <v>0</v>
      </c>
      <c r="G1910" s="355">
        <v>94.15</v>
      </c>
    </row>
    <row r="1911" spans="1:7" x14ac:dyDescent="0.3">
      <c r="A1911" s="355" t="s">
        <v>8256</v>
      </c>
      <c r="B1911" s="355" t="s">
        <v>8257</v>
      </c>
      <c r="D1911" s="563" t="s">
        <v>8258</v>
      </c>
      <c r="E1911" s="564" t="s">
        <v>8240</v>
      </c>
      <c r="F1911" s="355">
        <v>0</v>
      </c>
      <c r="G1911" s="355">
        <v>96.53</v>
      </c>
    </row>
    <row r="1912" spans="1:7" x14ac:dyDescent="0.3">
      <c r="A1912" s="355" t="s">
        <v>8259</v>
      </c>
      <c r="B1912" s="355" t="s">
        <v>8260</v>
      </c>
      <c r="D1912" s="563" t="s">
        <v>8261</v>
      </c>
      <c r="E1912" s="564" t="s">
        <v>8262</v>
      </c>
      <c r="F1912" s="355">
        <v>0</v>
      </c>
      <c r="G1912" s="355">
        <v>50.85</v>
      </c>
    </row>
    <row r="1913" spans="1:7" x14ac:dyDescent="0.3">
      <c r="A1913" s="355" t="s">
        <v>8263</v>
      </c>
      <c r="B1913" s="355" t="s">
        <v>8264</v>
      </c>
      <c r="D1913" s="563" t="s">
        <v>8261</v>
      </c>
      <c r="E1913" s="564" t="s">
        <v>8265</v>
      </c>
      <c r="F1913" s="355">
        <v>0</v>
      </c>
      <c r="G1913" s="355">
        <v>50.85</v>
      </c>
    </row>
    <row r="1914" spans="1:7" x14ac:dyDescent="0.3">
      <c r="A1914" s="355" t="s">
        <v>8266</v>
      </c>
      <c r="B1914" s="355" t="s">
        <v>8264</v>
      </c>
      <c r="D1914" s="563" t="s">
        <v>8261</v>
      </c>
      <c r="E1914" s="564" t="s">
        <v>8265</v>
      </c>
      <c r="F1914" s="355">
        <v>0</v>
      </c>
      <c r="G1914" s="355">
        <v>50.85</v>
      </c>
    </row>
    <row r="1915" spans="1:7" x14ac:dyDescent="0.3">
      <c r="A1915" s="355" t="s">
        <v>8267</v>
      </c>
      <c r="B1915" s="355" t="s">
        <v>8268</v>
      </c>
      <c r="D1915" s="563" t="s">
        <v>8269</v>
      </c>
      <c r="E1915" s="564" t="s">
        <v>8270</v>
      </c>
      <c r="F1915" s="355">
        <v>0</v>
      </c>
      <c r="G1915" s="355">
        <v>49.92</v>
      </c>
    </row>
    <row r="1916" spans="1:7" x14ac:dyDescent="0.3">
      <c r="A1916" s="355" t="s">
        <v>8271</v>
      </c>
      <c r="B1916" s="355" t="s">
        <v>8272</v>
      </c>
      <c r="D1916" s="563" t="s">
        <v>8273</v>
      </c>
      <c r="E1916" s="564" t="s">
        <v>8274</v>
      </c>
      <c r="F1916" s="355">
        <v>0</v>
      </c>
      <c r="G1916" s="355">
        <v>50.85</v>
      </c>
    </row>
    <row r="1917" spans="1:7" x14ac:dyDescent="0.3">
      <c r="A1917" s="355" t="s">
        <v>8275</v>
      </c>
      <c r="B1917" s="355" t="s">
        <v>8276</v>
      </c>
      <c r="D1917" s="563" t="s">
        <v>8277</v>
      </c>
      <c r="E1917" s="564" t="s">
        <v>8278</v>
      </c>
      <c r="F1917" s="355">
        <v>0</v>
      </c>
      <c r="G1917" s="355">
        <v>50.85</v>
      </c>
    </row>
    <row r="1918" spans="1:7" x14ac:dyDescent="0.3">
      <c r="A1918" s="355" t="s">
        <v>8279</v>
      </c>
      <c r="B1918" s="355" t="s">
        <v>8280</v>
      </c>
      <c r="D1918" s="563" t="s">
        <v>8281</v>
      </c>
      <c r="E1918" s="564" t="s">
        <v>8274</v>
      </c>
      <c r="F1918" s="355">
        <v>0</v>
      </c>
      <c r="G1918" s="355">
        <v>50.85</v>
      </c>
    </row>
    <row r="1919" spans="1:7" x14ac:dyDescent="0.3">
      <c r="A1919" s="355" t="s">
        <v>8282</v>
      </c>
      <c r="B1919" s="355" t="s">
        <v>8283</v>
      </c>
      <c r="D1919" s="563" t="s">
        <v>8284</v>
      </c>
      <c r="E1919" s="564" t="s">
        <v>8278</v>
      </c>
      <c r="F1919" s="355">
        <v>0</v>
      </c>
      <c r="G1919" s="355">
        <v>50.85</v>
      </c>
    </row>
    <row r="1920" spans="1:7" x14ac:dyDescent="0.3">
      <c r="A1920" s="355" t="s">
        <v>8285</v>
      </c>
      <c r="B1920" s="355" t="s">
        <v>8286</v>
      </c>
      <c r="D1920" s="563" t="s">
        <v>8287</v>
      </c>
      <c r="E1920" s="564" t="s">
        <v>8270</v>
      </c>
      <c r="F1920" s="355">
        <v>0</v>
      </c>
      <c r="G1920" s="355">
        <v>50.85</v>
      </c>
    </row>
    <row r="1921" spans="1:7" x14ac:dyDescent="0.3">
      <c r="A1921" s="355" t="s">
        <v>8288</v>
      </c>
      <c r="B1921" s="355" t="s">
        <v>8289</v>
      </c>
      <c r="D1921" s="563" t="s">
        <v>8290</v>
      </c>
      <c r="E1921" s="564" t="s">
        <v>8278</v>
      </c>
      <c r="F1921" s="355">
        <v>0</v>
      </c>
      <c r="G1921" s="355">
        <v>50.85</v>
      </c>
    </row>
    <row r="1922" spans="1:7" x14ac:dyDescent="0.3">
      <c r="A1922" s="355" t="s">
        <v>8291</v>
      </c>
      <c r="B1922" s="355" t="s">
        <v>8292</v>
      </c>
      <c r="D1922" s="563" t="s">
        <v>8293</v>
      </c>
      <c r="E1922" s="564" t="s">
        <v>8270</v>
      </c>
      <c r="F1922" s="355">
        <v>0</v>
      </c>
      <c r="G1922" s="355">
        <v>50.85</v>
      </c>
    </row>
    <row r="1923" spans="1:7" x14ac:dyDescent="0.3">
      <c r="A1923" s="355" t="s">
        <v>8294</v>
      </c>
      <c r="B1923" s="355" t="s">
        <v>8295</v>
      </c>
      <c r="D1923" s="563" t="s">
        <v>8296</v>
      </c>
      <c r="E1923" s="564" t="s">
        <v>8274</v>
      </c>
      <c r="F1923" s="355">
        <v>0</v>
      </c>
      <c r="G1923" s="355">
        <v>50.85</v>
      </c>
    </row>
    <row r="1924" spans="1:7" x14ac:dyDescent="0.3">
      <c r="A1924" s="355" t="s">
        <v>8297</v>
      </c>
      <c r="B1924" s="355" t="s">
        <v>8298</v>
      </c>
      <c r="D1924" s="563" t="s">
        <v>8299</v>
      </c>
      <c r="E1924" s="564" t="s">
        <v>8278</v>
      </c>
      <c r="F1924" s="355">
        <v>0</v>
      </c>
      <c r="G1924" s="355">
        <v>50.85</v>
      </c>
    </row>
    <row r="1925" spans="1:7" x14ac:dyDescent="0.3">
      <c r="A1925" s="355" t="s">
        <v>8300</v>
      </c>
      <c r="B1925" s="355" t="s">
        <v>8301</v>
      </c>
      <c r="D1925" s="563" t="s">
        <v>8302</v>
      </c>
      <c r="E1925" s="564" t="s">
        <v>8270</v>
      </c>
      <c r="F1925" s="355">
        <v>0</v>
      </c>
      <c r="G1925" s="355">
        <v>50.85</v>
      </c>
    </row>
    <row r="1926" spans="1:7" x14ac:dyDescent="0.3">
      <c r="A1926" s="355" t="s">
        <v>8303</v>
      </c>
      <c r="B1926" s="355" t="s">
        <v>8304</v>
      </c>
      <c r="D1926" s="563" t="s">
        <v>8305</v>
      </c>
      <c r="E1926" s="564" t="s">
        <v>8274</v>
      </c>
      <c r="F1926" s="355">
        <v>0</v>
      </c>
      <c r="G1926" s="355">
        <v>50.85</v>
      </c>
    </row>
    <row r="1927" spans="1:7" x14ac:dyDescent="0.3">
      <c r="A1927" s="355" t="s">
        <v>8306</v>
      </c>
      <c r="B1927" s="355" t="s">
        <v>8307</v>
      </c>
      <c r="D1927" s="563" t="s">
        <v>8308</v>
      </c>
      <c r="E1927" s="564" t="s">
        <v>8278</v>
      </c>
      <c r="F1927" s="355">
        <v>0</v>
      </c>
      <c r="G1927" s="355">
        <v>50.85</v>
      </c>
    </row>
    <row r="1928" spans="1:7" x14ac:dyDescent="0.3">
      <c r="A1928" s="355" t="s">
        <v>8309</v>
      </c>
      <c r="B1928" s="355" t="s">
        <v>8310</v>
      </c>
      <c r="D1928" s="563" t="s">
        <v>8311</v>
      </c>
      <c r="E1928" s="564" t="s">
        <v>8270</v>
      </c>
      <c r="F1928" s="355">
        <v>0</v>
      </c>
      <c r="G1928" s="355">
        <v>52.2</v>
      </c>
    </row>
    <row r="1929" spans="1:7" x14ac:dyDescent="0.3">
      <c r="A1929" s="355" t="s">
        <v>8312</v>
      </c>
      <c r="B1929" s="355" t="s">
        <v>8313</v>
      </c>
      <c r="D1929" s="563" t="s">
        <v>8314</v>
      </c>
      <c r="E1929" s="564" t="s">
        <v>8274</v>
      </c>
      <c r="F1929" s="355">
        <v>0</v>
      </c>
      <c r="G1929" s="355">
        <v>50.85</v>
      </c>
    </row>
    <row r="1930" spans="1:7" x14ac:dyDescent="0.3">
      <c r="A1930" s="355" t="s">
        <v>8315</v>
      </c>
      <c r="B1930" s="355" t="s">
        <v>8316</v>
      </c>
      <c r="D1930" s="563" t="s">
        <v>8317</v>
      </c>
      <c r="E1930" s="564" t="s">
        <v>8278</v>
      </c>
      <c r="F1930" s="355">
        <v>0</v>
      </c>
      <c r="G1930" s="355">
        <v>50.85</v>
      </c>
    </row>
    <row r="1931" spans="1:7" x14ac:dyDescent="0.3">
      <c r="A1931" s="355" t="s">
        <v>8318</v>
      </c>
      <c r="B1931" s="355" t="s">
        <v>8319</v>
      </c>
      <c r="D1931" s="563" t="s">
        <v>8320</v>
      </c>
      <c r="E1931" s="564" t="s">
        <v>8270</v>
      </c>
      <c r="F1931" s="355">
        <v>0</v>
      </c>
      <c r="G1931" s="355">
        <v>50.85</v>
      </c>
    </row>
    <row r="1932" spans="1:7" x14ac:dyDescent="0.3">
      <c r="A1932" s="355" t="s">
        <v>8321</v>
      </c>
      <c r="B1932" s="355" t="s">
        <v>8322</v>
      </c>
      <c r="D1932" s="563" t="s">
        <v>8323</v>
      </c>
      <c r="E1932" s="564" t="s">
        <v>8324</v>
      </c>
      <c r="F1932" s="355">
        <v>0</v>
      </c>
      <c r="G1932" s="355">
        <v>13.14</v>
      </c>
    </row>
    <row r="1933" spans="1:7" x14ac:dyDescent="0.3">
      <c r="A1933" s="355" t="s">
        <v>8325</v>
      </c>
      <c r="B1933" s="355" t="s">
        <v>8326</v>
      </c>
      <c r="D1933" s="563" t="s">
        <v>8327</v>
      </c>
      <c r="E1933" s="564" t="s">
        <v>8328</v>
      </c>
      <c r="F1933" s="355">
        <v>0</v>
      </c>
      <c r="G1933" s="355">
        <v>24.75</v>
      </c>
    </row>
    <row r="1934" spans="1:7" x14ac:dyDescent="0.3">
      <c r="A1934" s="355" t="s">
        <v>8329</v>
      </c>
      <c r="B1934" s="355" t="s">
        <v>8330</v>
      </c>
      <c r="D1934" s="563" t="s">
        <v>8331</v>
      </c>
      <c r="E1934" s="564" t="s">
        <v>8332</v>
      </c>
      <c r="F1934" s="355">
        <v>0</v>
      </c>
      <c r="G1934" s="355">
        <v>47.46</v>
      </c>
    </row>
    <row r="1935" spans="1:7" x14ac:dyDescent="0.3">
      <c r="A1935" s="355" t="s">
        <v>8333</v>
      </c>
      <c r="B1935" s="355" t="s">
        <v>8334</v>
      </c>
      <c r="D1935" s="563" t="s">
        <v>8335</v>
      </c>
      <c r="E1935" s="564" t="s">
        <v>8328</v>
      </c>
      <c r="F1935" s="355">
        <v>0</v>
      </c>
      <c r="G1935" s="355">
        <v>24.75</v>
      </c>
    </row>
    <row r="1936" spans="1:7" x14ac:dyDescent="0.3">
      <c r="A1936" s="355" t="s">
        <v>8336</v>
      </c>
      <c r="B1936" s="355" t="s">
        <v>8337</v>
      </c>
      <c r="D1936" s="563" t="s">
        <v>8338</v>
      </c>
      <c r="E1936" s="564" t="s">
        <v>8332</v>
      </c>
      <c r="F1936" s="355">
        <v>0</v>
      </c>
      <c r="G1936" s="355">
        <v>47.46</v>
      </c>
    </row>
    <row r="1937" spans="1:7" x14ac:dyDescent="0.3">
      <c r="A1937" s="355" t="s">
        <v>8339</v>
      </c>
      <c r="B1937" s="355" t="s">
        <v>8340</v>
      </c>
      <c r="D1937" s="563" t="s">
        <v>8341</v>
      </c>
      <c r="E1937" s="564" t="s">
        <v>8342</v>
      </c>
      <c r="F1937" s="355">
        <v>0</v>
      </c>
      <c r="G1937" s="355">
        <v>27.71</v>
      </c>
    </row>
    <row r="1938" spans="1:7" x14ac:dyDescent="0.3">
      <c r="A1938" s="355" t="s">
        <v>8343</v>
      </c>
      <c r="B1938" s="355" t="s">
        <v>8344</v>
      </c>
      <c r="D1938" s="563" t="s">
        <v>8345</v>
      </c>
      <c r="E1938" s="564" t="s">
        <v>8332</v>
      </c>
      <c r="F1938" s="355">
        <v>0</v>
      </c>
      <c r="G1938" s="355">
        <v>47.46</v>
      </c>
    </row>
    <row r="1939" spans="1:7" x14ac:dyDescent="0.3">
      <c r="A1939" s="355" t="s">
        <v>8346</v>
      </c>
      <c r="B1939" s="355" t="s">
        <v>8347</v>
      </c>
      <c r="D1939" s="563" t="s">
        <v>8348</v>
      </c>
      <c r="E1939" s="564" t="s">
        <v>8328</v>
      </c>
      <c r="F1939" s="355">
        <v>0</v>
      </c>
      <c r="G1939" s="355">
        <v>47.46</v>
      </c>
    </row>
    <row r="1940" spans="1:7" x14ac:dyDescent="0.3">
      <c r="A1940" s="355" t="s">
        <v>8349</v>
      </c>
      <c r="B1940" s="355" t="s">
        <v>8350</v>
      </c>
      <c r="D1940" s="563" t="s">
        <v>8351</v>
      </c>
      <c r="E1940" s="564" t="s">
        <v>8332</v>
      </c>
      <c r="F1940" s="355">
        <v>0</v>
      </c>
      <c r="G1940" s="355">
        <v>47.46</v>
      </c>
    </row>
    <row r="1941" spans="1:7" x14ac:dyDescent="0.3">
      <c r="A1941" s="355" t="s">
        <v>8352</v>
      </c>
      <c r="B1941" s="355" t="s">
        <v>8353</v>
      </c>
      <c r="D1941" s="563" t="s">
        <v>8354</v>
      </c>
      <c r="E1941" s="564" t="s">
        <v>7250</v>
      </c>
      <c r="F1941" s="355">
        <v>0</v>
      </c>
      <c r="G1941" s="355">
        <v>405.59</v>
      </c>
    </row>
    <row r="1942" spans="1:7" x14ac:dyDescent="0.3">
      <c r="A1942" s="355" t="s">
        <v>8355</v>
      </c>
      <c r="B1942" s="355" t="s">
        <v>8356</v>
      </c>
      <c r="D1942" s="563" t="s">
        <v>8357</v>
      </c>
      <c r="E1942" s="564" t="s">
        <v>7250</v>
      </c>
      <c r="F1942" s="355">
        <v>0</v>
      </c>
      <c r="G1942" s="355">
        <v>381.27</v>
      </c>
    </row>
    <row r="1943" spans="1:7" x14ac:dyDescent="0.3">
      <c r="A1943" s="355" t="s">
        <v>8358</v>
      </c>
      <c r="B1943" s="355" t="s">
        <v>8359</v>
      </c>
      <c r="D1943" s="563" t="s">
        <v>8360</v>
      </c>
      <c r="E1943" s="564" t="s">
        <v>7250</v>
      </c>
      <c r="F1943" s="355">
        <v>0</v>
      </c>
      <c r="G1943" s="355">
        <v>381.27</v>
      </c>
    </row>
    <row r="1944" spans="1:7" x14ac:dyDescent="0.3">
      <c r="A1944" s="355" t="s">
        <v>8361</v>
      </c>
      <c r="B1944" s="355" t="s">
        <v>8362</v>
      </c>
      <c r="D1944" s="563" t="s">
        <v>8363</v>
      </c>
      <c r="E1944" s="564" t="s">
        <v>7250</v>
      </c>
      <c r="F1944" s="355">
        <v>0</v>
      </c>
      <c r="G1944" s="355">
        <v>381.27</v>
      </c>
    </row>
    <row r="1945" spans="1:7" x14ac:dyDescent="0.3">
      <c r="A1945" s="355" t="s">
        <v>8364</v>
      </c>
      <c r="B1945" s="355" t="s">
        <v>8365</v>
      </c>
      <c r="D1945" s="563" t="s">
        <v>8366</v>
      </c>
      <c r="E1945" s="564" t="s">
        <v>7250</v>
      </c>
      <c r="F1945" s="355">
        <v>0</v>
      </c>
      <c r="G1945" s="355">
        <v>386.19</v>
      </c>
    </row>
    <row r="1946" spans="1:7" x14ac:dyDescent="0.3">
      <c r="A1946" s="355" t="s">
        <v>8367</v>
      </c>
      <c r="B1946" s="355" t="s">
        <v>8368</v>
      </c>
      <c r="D1946" s="563" t="s">
        <v>8369</v>
      </c>
      <c r="E1946" s="564" t="s">
        <v>1268</v>
      </c>
      <c r="F1946" s="355">
        <v>0</v>
      </c>
      <c r="G1946" s="355">
        <v>442.12</v>
      </c>
    </row>
    <row r="1947" spans="1:7" x14ac:dyDescent="0.3">
      <c r="A1947" s="355" t="s">
        <v>8370</v>
      </c>
      <c r="B1947" s="355" t="s">
        <v>8371</v>
      </c>
      <c r="D1947" s="563" t="s">
        <v>8372</v>
      </c>
      <c r="E1947" s="564" t="s">
        <v>1268</v>
      </c>
      <c r="F1947" s="355">
        <v>0</v>
      </c>
      <c r="G1947" s="355">
        <v>412.71</v>
      </c>
    </row>
    <row r="1948" spans="1:7" x14ac:dyDescent="0.3">
      <c r="A1948" s="355" t="s">
        <v>8373</v>
      </c>
      <c r="B1948" s="355" t="s">
        <v>8374</v>
      </c>
      <c r="D1948" s="563" t="s">
        <v>8375</v>
      </c>
      <c r="E1948" s="564" t="s">
        <v>1268</v>
      </c>
      <c r="F1948" s="355">
        <v>0</v>
      </c>
      <c r="G1948" s="355">
        <v>412.71</v>
      </c>
    </row>
    <row r="1949" spans="1:7" x14ac:dyDescent="0.3">
      <c r="A1949" s="355" t="s">
        <v>8376</v>
      </c>
      <c r="B1949" s="355" t="s">
        <v>8377</v>
      </c>
      <c r="D1949" s="563" t="s">
        <v>8378</v>
      </c>
      <c r="E1949" s="564" t="s">
        <v>1268</v>
      </c>
      <c r="F1949" s="355">
        <v>0</v>
      </c>
      <c r="G1949" s="355">
        <v>420.42</v>
      </c>
    </row>
    <row r="1950" spans="1:7" x14ac:dyDescent="0.3">
      <c r="A1950" s="355" t="s">
        <v>8379</v>
      </c>
      <c r="B1950" s="355" t="s">
        <v>8380</v>
      </c>
      <c r="D1950" s="563" t="s">
        <v>8381</v>
      </c>
      <c r="E1950" s="564" t="s">
        <v>1268</v>
      </c>
      <c r="F1950" s="355">
        <v>0</v>
      </c>
      <c r="G1950" s="355">
        <v>420.42</v>
      </c>
    </row>
    <row r="1951" spans="1:7" x14ac:dyDescent="0.3">
      <c r="A1951" s="355" t="s">
        <v>8382</v>
      </c>
      <c r="B1951" s="355" t="s">
        <v>8383</v>
      </c>
      <c r="D1951" s="563" t="s">
        <v>8384</v>
      </c>
      <c r="E1951" s="564" t="s">
        <v>1268</v>
      </c>
      <c r="F1951" s="355">
        <v>0</v>
      </c>
      <c r="G1951" s="355">
        <v>420.42</v>
      </c>
    </row>
    <row r="1952" spans="1:7" x14ac:dyDescent="0.3">
      <c r="A1952" s="355" t="s">
        <v>8385</v>
      </c>
      <c r="B1952" s="355" t="s">
        <v>8386</v>
      </c>
      <c r="D1952" s="563" t="s">
        <v>8387</v>
      </c>
      <c r="E1952" s="564" t="s">
        <v>1268</v>
      </c>
      <c r="F1952" s="355">
        <v>0</v>
      </c>
      <c r="G1952" s="355">
        <v>420.42</v>
      </c>
    </row>
    <row r="1953" spans="1:7" x14ac:dyDescent="0.3">
      <c r="A1953" s="355" t="s">
        <v>8388</v>
      </c>
      <c r="B1953" s="355" t="s">
        <v>8389</v>
      </c>
      <c r="D1953" s="563" t="s">
        <v>8390</v>
      </c>
      <c r="E1953" s="564" t="s">
        <v>1268</v>
      </c>
      <c r="F1953" s="355">
        <v>0</v>
      </c>
      <c r="G1953" s="355">
        <v>422.8</v>
      </c>
    </row>
    <row r="1954" spans="1:7" x14ac:dyDescent="0.3">
      <c r="A1954" s="355" t="s">
        <v>8391</v>
      </c>
      <c r="B1954" s="355" t="s">
        <v>8392</v>
      </c>
      <c r="D1954" s="563" t="s">
        <v>8393</v>
      </c>
      <c r="E1954" s="564" t="s">
        <v>1268</v>
      </c>
      <c r="F1954" s="355">
        <v>0</v>
      </c>
      <c r="G1954" s="355">
        <v>422.8</v>
      </c>
    </row>
    <row r="1955" spans="1:7" x14ac:dyDescent="0.3">
      <c r="A1955" s="355" t="s">
        <v>8394</v>
      </c>
      <c r="B1955" s="355" t="s">
        <v>8395</v>
      </c>
      <c r="D1955" s="563" t="s">
        <v>8396</v>
      </c>
      <c r="E1955" s="564" t="s">
        <v>1268</v>
      </c>
      <c r="F1955" s="355">
        <v>0</v>
      </c>
      <c r="G1955" s="355">
        <v>445.17</v>
      </c>
    </row>
    <row r="1956" spans="1:7" x14ac:dyDescent="0.3">
      <c r="A1956" s="355" t="s">
        <v>8397</v>
      </c>
      <c r="B1956" s="355" t="s">
        <v>8398</v>
      </c>
      <c r="D1956" s="563" t="s">
        <v>8399</v>
      </c>
      <c r="E1956" s="564" t="s">
        <v>1268</v>
      </c>
      <c r="F1956" s="355">
        <v>0</v>
      </c>
      <c r="G1956" s="355">
        <v>445.17</v>
      </c>
    </row>
    <row r="1957" spans="1:7" x14ac:dyDescent="0.3">
      <c r="A1957" s="355" t="s">
        <v>8400</v>
      </c>
      <c r="B1957" s="355" t="s">
        <v>8401</v>
      </c>
      <c r="D1957" s="563" t="s">
        <v>8402</v>
      </c>
      <c r="E1957" s="564" t="s">
        <v>1268</v>
      </c>
      <c r="F1957" s="355">
        <v>0</v>
      </c>
      <c r="G1957" s="355">
        <v>445.17</v>
      </c>
    </row>
    <row r="1958" spans="1:7" x14ac:dyDescent="0.3">
      <c r="A1958" s="355" t="s">
        <v>8403</v>
      </c>
      <c r="B1958" s="355" t="s">
        <v>8404</v>
      </c>
      <c r="D1958" s="563" t="s">
        <v>8405</v>
      </c>
      <c r="E1958" s="564" t="s">
        <v>1268</v>
      </c>
      <c r="F1958" s="355">
        <v>0</v>
      </c>
      <c r="G1958" s="355">
        <v>475.42</v>
      </c>
    </row>
    <row r="1959" spans="1:7" x14ac:dyDescent="0.3">
      <c r="A1959" s="355" t="s">
        <v>8406</v>
      </c>
      <c r="B1959" s="355" t="s">
        <v>8407</v>
      </c>
      <c r="D1959" s="563" t="s">
        <v>8408</v>
      </c>
      <c r="E1959" s="564" t="s">
        <v>1268</v>
      </c>
      <c r="F1959" s="355">
        <v>0</v>
      </c>
      <c r="G1959" s="355">
        <v>425.34</v>
      </c>
    </row>
    <row r="1960" spans="1:7" x14ac:dyDescent="0.3">
      <c r="A1960" s="355" t="s">
        <v>8409</v>
      </c>
      <c r="B1960" s="355" t="s">
        <v>8410</v>
      </c>
      <c r="D1960" s="563" t="s">
        <v>8411</v>
      </c>
      <c r="E1960" s="564" t="s">
        <v>1268</v>
      </c>
      <c r="F1960" s="355">
        <v>0</v>
      </c>
      <c r="G1960" s="355">
        <v>420.17</v>
      </c>
    </row>
    <row r="1961" spans="1:7" x14ac:dyDescent="0.3">
      <c r="A1961" s="355" t="s">
        <v>8412</v>
      </c>
      <c r="B1961" s="355" t="s">
        <v>8413</v>
      </c>
      <c r="D1961" s="563" t="s">
        <v>8414</v>
      </c>
      <c r="E1961" s="564" t="s">
        <v>1268</v>
      </c>
      <c r="F1961" s="355">
        <v>0</v>
      </c>
      <c r="G1961" s="355">
        <v>420.17</v>
      </c>
    </row>
    <row r="1962" spans="1:7" x14ac:dyDescent="0.3">
      <c r="A1962" s="355" t="s">
        <v>8415</v>
      </c>
      <c r="B1962" s="355" t="s">
        <v>8416</v>
      </c>
      <c r="D1962" s="563" t="s">
        <v>8417</v>
      </c>
      <c r="E1962" s="564" t="s">
        <v>1268</v>
      </c>
      <c r="F1962" s="355">
        <v>0</v>
      </c>
      <c r="G1962" s="355">
        <v>420.17</v>
      </c>
    </row>
    <row r="1963" spans="1:7" x14ac:dyDescent="0.3">
      <c r="A1963" s="355" t="s">
        <v>8418</v>
      </c>
      <c r="B1963" s="355" t="s">
        <v>8419</v>
      </c>
      <c r="D1963" s="563" t="s">
        <v>8420</v>
      </c>
      <c r="E1963" s="564" t="s">
        <v>1268</v>
      </c>
      <c r="F1963" s="355">
        <v>0</v>
      </c>
      <c r="G1963" s="355">
        <v>423.64</v>
      </c>
    </row>
    <row r="1964" spans="1:7" x14ac:dyDescent="0.3">
      <c r="A1964" s="355" t="s">
        <v>8421</v>
      </c>
      <c r="B1964" s="355" t="s">
        <v>8422</v>
      </c>
      <c r="D1964" s="563" t="s">
        <v>8423</v>
      </c>
      <c r="E1964" s="564" t="s">
        <v>1268</v>
      </c>
      <c r="F1964" s="355">
        <v>0</v>
      </c>
      <c r="G1964" s="355">
        <v>423.64</v>
      </c>
    </row>
    <row r="1965" spans="1:7" x14ac:dyDescent="0.3">
      <c r="A1965" s="355" t="s">
        <v>8424</v>
      </c>
      <c r="B1965" s="355" t="s">
        <v>8425</v>
      </c>
      <c r="D1965" s="563" t="s">
        <v>8426</v>
      </c>
      <c r="E1965" s="564" t="s">
        <v>1268</v>
      </c>
      <c r="F1965" s="355">
        <v>0</v>
      </c>
      <c r="G1965" s="355">
        <v>423.64</v>
      </c>
    </row>
    <row r="1966" spans="1:7" x14ac:dyDescent="0.3">
      <c r="A1966" s="355" t="s">
        <v>8427</v>
      </c>
      <c r="B1966" s="355" t="s">
        <v>8428</v>
      </c>
      <c r="D1966" s="563" t="s">
        <v>8429</v>
      </c>
      <c r="E1966" s="564" t="s">
        <v>1268</v>
      </c>
      <c r="F1966" s="355">
        <v>0</v>
      </c>
      <c r="G1966" s="355">
        <v>423.64</v>
      </c>
    </row>
    <row r="1967" spans="1:7" x14ac:dyDescent="0.3">
      <c r="A1967" s="355" t="s">
        <v>8430</v>
      </c>
      <c r="B1967" s="355" t="s">
        <v>8431</v>
      </c>
      <c r="D1967" s="563" t="s">
        <v>8432</v>
      </c>
      <c r="E1967" s="564" t="s">
        <v>1268</v>
      </c>
      <c r="F1967" s="355">
        <v>0</v>
      </c>
      <c r="G1967" s="355">
        <v>426.44</v>
      </c>
    </row>
    <row r="1968" spans="1:7" x14ac:dyDescent="0.3">
      <c r="A1968" s="355" t="s">
        <v>8433</v>
      </c>
      <c r="B1968" s="355" t="s">
        <v>8434</v>
      </c>
      <c r="D1968" s="563" t="s">
        <v>8435</v>
      </c>
      <c r="E1968" s="564" t="s">
        <v>1268</v>
      </c>
      <c r="F1968" s="355">
        <v>0</v>
      </c>
      <c r="G1968" s="355">
        <v>426.44</v>
      </c>
    </row>
    <row r="1969" spans="1:7" x14ac:dyDescent="0.3">
      <c r="A1969" s="355" t="s">
        <v>8436</v>
      </c>
      <c r="B1969" s="355" t="s">
        <v>8437</v>
      </c>
      <c r="D1969" s="563" t="s">
        <v>8438</v>
      </c>
      <c r="E1969" s="564" t="s">
        <v>1268</v>
      </c>
      <c r="F1969" s="355">
        <v>0</v>
      </c>
      <c r="G1969" s="355">
        <v>450.51</v>
      </c>
    </row>
    <row r="1970" spans="1:7" x14ac:dyDescent="0.3">
      <c r="A1970" s="355" t="s">
        <v>8439</v>
      </c>
      <c r="B1970" s="355" t="s">
        <v>8440</v>
      </c>
      <c r="D1970" s="563" t="s">
        <v>8441</v>
      </c>
      <c r="E1970" s="564" t="s">
        <v>1268</v>
      </c>
      <c r="F1970" s="355">
        <v>0</v>
      </c>
      <c r="G1970" s="355">
        <v>426.44</v>
      </c>
    </row>
    <row r="1971" spans="1:7" x14ac:dyDescent="0.3">
      <c r="A1971" s="355" t="s">
        <v>8442</v>
      </c>
      <c r="B1971" s="355" t="s">
        <v>8443</v>
      </c>
      <c r="D1971" s="563" t="s">
        <v>8444</v>
      </c>
      <c r="E1971" s="564" t="s">
        <v>1268</v>
      </c>
      <c r="F1971" s="355">
        <v>0</v>
      </c>
      <c r="G1971" s="355">
        <v>426.44</v>
      </c>
    </row>
    <row r="1972" spans="1:7" x14ac:dyDescent="0.3">
      <c r="A1972" s="355" t="s">
        <v>8445</v>
      </c>
      <c r="B1972" s="355" t="s">
        <v>8446</v>
      </c>
      <c r="D1972" s="563" t="s">
        <v>8447</v>
      </c>
      <c r="E1972" s="564" t="s">
        <v>1268</v>
      </c>
      <c r="F1972" s="355">
        <v>0</v>
      </c>
      <c r="G1972" s="355">
        <v>428.56</v>
      </c>
    </row>
    <row r="1973" spans="1:7" x14ac:dyDescent="0.3">
      <c r="A1973" s="355" t="s">
        <v>8448</v>
      </c>
      <c r="B1973" s="355" t="s">
        <v>8449</v>
      </c>
      <c r="D1973" s="563" t="s">
        <v>8450</v>
      </c>
      <c r="E1973" s="564" t="s">
        <v>1268</v>
      </c>
      <c r="F1973" s="355">
        <v>0</v>
      </c>
      <c r="G1973" s="355">
        <v>428.56</v>
      </c>
    </row>
    <row r="1974" spans="1:7" x14ac:dyDescent="0.3">
      <c r="A1974" s="355" t="s">
        <v>8451</v>
      </c>
      <c r="B1974" s="355" t="s">
        <v>8452</v>
      </c>
      <c r="D1974" s="563" t="s">
        <v>8453</v>
      </c>
      <c r="E1974" s="564" t="s">
        <v>1268</v>
      </c>
      <c r="F1974" s="355">
        <v>0</v>
      </c>
      <c r="G1974" s="355">
        <v>420.93</v>
      </c>
    </row>
    <row r="1975" spans="1:7" x14ac:dyDescent="0.3">
      <c r="A1975" s="355" t="s">
        <v>8454</v>
      </c>
      <c r="B1975" s="355" t="s">
        <v>8455</v>
      </c>
      <c r="D1975" s="563" t="s">
        <v>8456</v>
      </c>
      <c r="E1975" s="564" t="s">
        <v>1268</v>
      </c>
      <c r="F1975" s="355">
        <v>0</v>
      </c>
      <c r="G1975" s="355">
        <v>420.93</v>
      </c>
    </row>
    <row r="1976" spans="1:7" x14ac:dyDescent="0.3">
      <c r="A1976" s="355" t="s">
        <v>8457</v>
      </c>
      <c r="B1976" s="355" t="s">
        <v>8458</v>
      </c>
      <c r="D1976" s="563" t="s">
        <v>8459</v>
      </c>
      <c r="E1976" s="564" t="s">
        <v>1268</v>
      </c>
      <c r="F1976" s="355">
        <v>0</v>
      </c>
      <c r="G1976" s="355">
        <v>420.93</v>
      </c>
    </row>
    <row r="1977" spans="1:7" x14ac:dyDescent="0.3">
      <c r="A1977" s="355" t="s">
        <v>8460</v>
      </c>
      <c r="B1977" s="355" t="s">
        <v>8461</v>
      </c>
      <c r="D1977" s="563" t="s">
        <v>8462</v>
      </c>
      <c r="E1977" s="564" t="s">
        <v>1268</v>
      </c>
      <c r="F1977" s="355">
        <v>0</v>
      </c>
      <c r="G1977" s="355">
        <v>424.92</v>
      </c>
    </row>
    <row r="1978" spans="1:7" x14ac:dyDescent="0.3">
      <c r="A1978" s="355" t="s">
        <v>8463</v>
      </c>
      <c r="B1978" s="355" t="s">
        <v>8464</v>
      </c>
      <c r="D1978" s="563" t="s">
        <v>8465</v>
      </c>
      <c r="E1978" s="564" t="s">
        <v>1268</v>
      </c>
      <c r="F1978" s="355">
        <v>0</v>
      </c>
      <c r="G1978" s="355">
        <v>424.92</v>
      </c>
    </row>
    <row r="1979" spans="1:7" x14ac:dyDescent="0.3">
      <c r="A1979" s="355" t="s">
        <v>8466</v>
      </c>
      <c r="B1979" s="355" t="s">
        <v>8467</v>
      </c>
      <c r="D1979" s="563" t="s">
        <v>8468</v>
      </c>
      <c r="E1979" s="564" t="s">
        <v>1268</v>
      </c>
      <c r="F1979" s="355">
        <v>0</v>
      </c>
      <c r="G1979" s="355">
        <v>424.92</v>
      </c>
    </row>
    <row r="1980" spans="1:7" x14ac:dyDescent="0.3">
      <c r="A1980" s="355" t="s">
        <v>8469</v>
      </c>
      <c r="B1980" s="355" t="s">
        <v>8470</v>
      </c>
      <c r="D1980" s="563" t="s">
        <v>8471</v>
      </c>
      <c r="E1980" s="564" t="s">
        <v>1268</v>
      </c>
      <c r="F1980" s="355">
        <v>0</v>
      </c>
      <c r="G1980" s="355">
        <v>424.92</v>
      </c>
    </row>
    <row r="1981" spans="1:7" x14ac:dyDescent="0.3">
      <c r="A1981" s="355" t="s">
        <v>8472</v>
      </c>
      <c r="B1981" s="355" t="s">
        <v>8473</v>
      </c>
      <c r="D1981" s="563" t="s">
        <v>8474</v>
      </c>
      <c r="E1981" s="564" t="s">
        <v>1268</v>
      </c>
      <c r="F1981" s="355">
        <v>0</v>
      </c>
      <c r="G1981" s="355">
        <v>427.2</v>
      </c>
    </row>
    <row r="1982" spans="1:7" x14ac:dyDescent="0.3">
      <c r="A1982" s="355" t="s">
        <v>8475</v>
      </c>
      <c r="B1982" s="355" t="s">
        <v>8476</v>
      </c>
      <c r="D1982" s="563" t="s">
        <v>8477</v>
      </c>
      <c r="E1982" s="564" t="s">
        <v>1268</v>
      </c>
      <c r="F1982" s="355">
        <v>0</v>
      </c>
      <c r="G1982" s="355">
        <v>427.2</v>
      </c>
    </row>
    <row r="1983" spans="1:7" x14ac:dyDescent="0.3">
      <c r="A1983" s="355" t="s">
        <v>8478</v>
      </c>
      <c r="B1983" s="355" t="s">
        <v>8479</v>
      </c>
      <c r="D1983" s="563" t="s">
        <v>8480</v>
      </c>
      <c r="E1983" s="564" t="s">
        <v>1268</v>
      </c>
      <c r="F1983" s="355">
        <v>0</v>
      </c>
      <c r="G1983" s="355">
        <v>427.2</v>
      </c>
    </row>
    <row r="1984" spans="1:7" x14ac:dyDescent="0.3">
      <c r="A1984" s="355" t="s">
        <v>8481</v>
      </c>
      <c r="B1984" s="355" t="s">
        <v>8482</v>
      </c>
      <c r="D1984" s="563" t="s">
        <v>8483</v>
      </c>
      <c r="E1984" s="564" t="s">
        <v>1268</v>
      </c>
      <c r="F1984" s="355">
        <v>0</v>
      </c>
      <c r="G1984" s="355">
        <v>427.2</v>
      </c>
    </row>
    <row r="1985" spans="1:7" x14ac:dyDescent="0.3">
      <c r="A1985" s="355" t="s">
        <v>8484</v>
      </c>
      <c r="B1985" s="355" t="s">
        <v>8485</v>
      </c>
      <c r="D1985" s="563" t="s">
        <v>8486</v>
      </c>
      <c r="E1985" s="564" t="s">
        <v>1268</v>
      </c>
      <c r="F1985" s="355">
        <v>0</v>
      </c>
      <c r="G1985" s="355">
        <v>427.2</v>
      </c>
    </row>
    <row r="1986" spans="1:7" x14ac:dyDescent="0.3">
      <c r="A1986" s="355" t="s">
        <v>8487</v>
      </c>
      <c r="B1986" s="355" t="s">
        <v>8488</v>
      </c>
      <c r="D1986" s="563" t="s">
        <v>8489</v>
      </c>
      <c r="E1986" s="564" t="s">
        <v>1268</v>
      </c>
      <c r="F1986" s="355">
        <v>0</v>
      </c>
      <c r="G1986" s="355">
        <v>429.83</v>
      </c>
    </row>
    <row r="1987" spans="1:7" x14ac:dyDescent="0.3">
      <c r="A1987" s="355" t="s">
        <v>8490</v>
      </c>
      <c r="B1987" s="355" t="s">
        <v>8491</v>
      </c>
      <c r="D1987" s="563" t="s">
        <v>8492</v>
      </c>
      <c r="E1987" s="564" t="s">
        <v>1268</v>
      </c>
      <c r="F1987" s="355">
        <v>0</v>
      </c>
      <c r="G1987" s="355">
        <v>429.83</v>
      </c>
    </row>
    <row r="1988" spans="1:7" x14ac:dyDescent="0.3">
      <c r="A1988" s="355" t="s">
        <v>8493</v>
      </c>
      <c r="B1988" s="355" t="s">
        <v>8494</v>
      </c>
      <c r="D1988" s="563" t="s">
        <v>8495</v>
      </c>
      <c r="E1988" s="564" t="s">
        <v>1268</v>
      </c>
      <c r="F1988" s="355">
        <v>0</v>
      </c>
      <c r="G1988" s="355">
        <v>389.49</v>
      </c>
    </row>
    <row r="1989" spans="1:7" x14ac:dyDescent="0.3">
      <c r="A1989" s="355" t="s">
        <v>8496</v>
      </c>
      <c r="B1989" s="355" t="s">
        <v>8497</v>
      </c>
      <c r="D1989" s="563" t="s">
        <v>8498</v>
      </c>
      <c r="E1989" s="564" t="s">
        <v>1268</v>
      </c>
      <c r="F1989" s="355">
        <v>0</v>
      </c>
      <c r="G1989" s="355">
        <v>442.63</v>
      </c>
    </row>
    <row r="1990" spans="1:7" x14ac:dyDescent="0.3">
      <c r="A1990" s="355" t="s">
        <v>8499</v>
      </c>
      <c r="B1990" s="355" t="s">
        <v>8500</v>
      </c>
      <c r="D1990" s="563" t="s">
        <v>8501</v>
      </c>
      <c r="E1990" s="564" t="s">
        <v>1268</v>
      </c>
      <c r="F1990" s="355">
        <v>0</v>
      </c>
      <c r="G1990" s="355">
        <v>415.59</v>
      </c>
    </row>
    <row r="1991" spans="1:7" x14ac:dyDescent="0.3">
      <c r="A1991" s="355" t="s">
        <v>8502</v>
      </c>
      <c r="B1991" s="355" t="s">
        <v>8503</v>
      </c>
      <c r="D1991" s="563" t="s">
        <v>8504</v>
      </c>
      <c r="E1991" s="564" t="s">
        <v>1268</v>
      </c>
      <c r="F1991" s="355">
        <v>0</v>
      </c>
      <c r="G1991" s="355">
        <v>425.34</v>
      </c>
    </row>
    <row r="1992" spans="1:7" x14ac:dyDescent="0.3">
      <c r="A1992" s="355" t="s">
        <v>8505</v>
      </c>
      <c r="B1992" s="355" t="s">
        <v>8506</v>
      </c>
      <c r="D1992" s="563" t="s">
        <v>8507</v>
      </c>
      <c r="E1992" s="564" t="s">
        <v>1268</v>
      </c>
      <c r="F1992" s="355">
        <v>0</v>
      </c>
      <c r="G1992" s="355">
        <v>425.34</v>
      </c>
    </row>
    <row r="1993" spans="1:7" x14ac:dyDescent="0.3">
      <c r="A1993" s="355" t="s">
        <v>8508</v>
      </c>
      <c r="B1993" s="355" t="s">
        <v>8509</v>
      </c>
      <c r="D1993" s="563" t="s">
        <v>8510</v>
      </c>
      <c r="E1993" s="564" t="s">
        <v>1268</v>
      </c>
      <c r="F1993" s="355">
        <v>0</v>
      </c>
      <c r="G1993" s="355">
        <v>445.85</v>
      </c>
    </row>
    <row r="1994" spans="1:7" x14ac:dyDescent="0.3">
      <c r="A1994" s="355" t="s">
        <v>8511</v>
      </c>
      <c r="B1994" s="355" t="s">
        <v>8512</v>
      </c>
      <c r="D1994" s="563" t="s">
        <v>8513</v>
      </c>
      <c r="E1994" s="564" t="s">
        <v>1268</v>
      </c>
      <c r="F1994" s="355">
        <v>0</v>
      </c>
      <c r="G1994" s="355">
        <v>425.34</v>
      </c>
    </row>
    <row r="1995" spans="1:7" x14ac:dyDescent="0.3">
      <c r="A1995" s="355" t="s">
        <v>8514</v>
      </c>
      <c r="B1995" s="355" t="s">
        <v>8515</v>
      </c>
      <c r="D1995" s="563" t="s">
        <v>8516</v>
      </c>
      <c r="E1995" s="564" t="s">
        <v>1268</v>
      </c>
      <c r="F1995" s="355">
        <v>0</v>
      </c>
      <c r="G1995" s="355">
        <v>427.97</v>
      </c>
    </row>
    <row r="1996" spans="1:7" x14ac:dyDescent="0.3">
      <c r="A1996" s="355" t="s">
        <v>8517</v>
      </c>
      <c r="B1996" s="355" t="s">
        <v>8518</v>
      </c>
      <c r="D1996" s="563" t="s">
        <v>8519</v>
      </c>
      <c r="E1996" s="564" t="s">
        <v>1268</v>
      </c>
      <c r="F1996" s="355">
        <v>0</v>
      </c>
      <c r="G1996" s="355">
        <v>427.97</v>
      </c>
    </row>
    <row r="1997" spans="1:7" x14ac:dyDescent="0.3">
      <c r="A1997" s="355" t="s">
        <v>8520</v>
      </c>
      <c r="B1997" s="355" t="s">
        <v>8521</v>
      </c>
      <c r="D1997" s="563" t="s">
        <v>8522</v>
      </c>
      <c r="E1997" s="564" t="s">
        <v>1268</v>
      </c>
      <c r="F1997" s="355">
        <v>0</v>
      </c>
      <c r="G1997" s="355">
        <v>427.97</v>
      </c>
    </row>
    <row r="1998" spans="1:7" x14ac:dyDescent="0.3">
      <c r="A1998" s="355" t="s">
        <v>8523</v>
      </c>
      <c r="B1998" s="355" t="s">
        <v>8524</v>
      </c>
      <c r="D1998" s="563" t="s">
        <v>8525</v>
      </c>
      <c r="E1998" s="564" t="s">
        <v>1268</v>
      </c>
      <c r="F1998" s="355">
        <v>0</v>
      </c>
      <c r="G1998" s="355">
        <v>427.97</v>
      </c>
    </row>
    <row r="1999" spans="1:7" x14ac:dyDescent="0.3">
      <c r="A1999" s="355" t="s">
        <v>8526</v>
      </c>
      <c r="B1999" s="355" t="s">
        <v>8527</v>
      </c>
      <c r="D1999" s="563" t="s">
        <v>8528</v>
      </c>
      <c r="E1999" s="564" t="s">
        <v>1268</v>
      </c>
      <c r="F1999" s="355">
        <v>0</v>
      </c>
      <c r="G1999" s="355">
        <v>427.97</v>
      </c>
    </row>
    <row r="2000" spans="1:7" x14ac:dyDescent="0.3">
      <c r="A2000" s="355" t="s">
        <v>8529</v>
      </c>
      <c r="B2000" s="355" t="s">
        <v>8530</v>
      </c>
      <c r="D2000" s="563" t="s">
        <v>8531</v>
      </c>
      <c r="E2000" s="564" t="s">
        <v>1268</v>
      </c>
      <c r="F2000" s="355">
        <v>0</v>
      </c>
      <c r="G2000" s="355">
        <v>430.76</v>
      </c>
    </row>
    <row r="2001" spans="1:7" x14ac:dyDescent="0.3">
      <c r="A2001" s="355" t="s">
        <v>8532</v>
      </c>
      <c r="B2001" s="355" t="s">
        <v>8533</v>
      </c>
      <c r="D2001" s="563" t="s">
        <v>8534</v>
      </c>
      <c r="E2001" s="564" t="s">
        <v>1268</v>
      </c>
      <c r="F2001" s="355">
        <v>0</v>
      </c>
      <c r="G2001" s="355">
        <v>430.76</v>
      </c>
    </row>
    <row r="2002" spans="1:7" x14ac:dyDescent="0.3">
      <c r="A2002" s="355" t="s">
        <v>8535</v>
      </c>
      <c r="B2002" s="355" t="s">
        <v>8536</v>
      </c>
      <c r="D2002" s="563" t="s">
        <v>8537</v>
      </c>
      <c r="E2002" s="564" t="s">
        <v>1268</v>
      </c>
      <c r="F2002" s="355">
        <v>0</v>
      </c>
      <c r="G2002" s="355">
        <v>484.15</v>
      </c>
    </row>
    <row r="2003" spans="1:7" x14ac:dyDescent="0.3">
      <c r="A2003" s="355" t="s">
        <v>8538</v>
      </c>
      <c r="B2003" s="355" t="s">
        <v>8539</v>
      </c>
      <c r="D2003" s="563" t="s">
        <v>8540</v>
      </c>
      <c r="E2003" s="564" t="s">
        <v>1268</v>
      </c>
      <c r="F2003" s="355">
        <v>0</v>
      </c>
      <c r="G2003" s="355">
        <v>484.15</v>
      </c>
    </row>
    <row r="2004" spans="1:7" x14ac:dyDescent="0.3">
      <c r="A2004" s="355" t="s">
        <v>8541</v>
      </c>
      <c r="B2004" s="355" t="s">
        <v>8542</v>
      </c>
      <c r="D2004" s="563" t="s">
        <v>8543</v>
      </c>
      <c r="E2004" s="564" t="s">
        <v>1268</v>
      </c>
      <c r="F2004" s="355">
        <v>0</v>
      </c>
      <c r="G2004" s="355">
        <v>484.15</v>
      </c>
    </row>
    <row r="2005" spans="1:7" x14ac:dyDescent="0.3">
      <c r="A2005" s="355" t="s">
        <v>8544</v>
      </c>
      <c r="B2005" s="355" t="s">
        <v>8545</v>
      </c>
      <c r="D2005" s="563" t="s">
        <v>8546</v>
      </c>
      <c r="E2005" s="564" t="s">
        <v>1268</v>
      </c>
      <c r="F2005" s="355">
        <v>0</v>
      </c>
      <c r="G2005" s="355">
        <v>484.15</v>
      </c>
    </row>
    <row r="2006" spans="1:7" x14ac:dyDescent="0.3">
      <c r="A2006" s="355" t="s">
        <v>8547</v>
      </c>
      <c r="B2006" s="355" t="s">
        <v>8548</v>
      </c>
      <c r="D2006" s="563" t="s">
        <v>8549</v>
      </c>
      <c r="E2006" s="564" t="s">
        <v>1268</v>
      </c>
      <c r="F2006" s="355">
        <v>0</v>
      </c>
      <c r="G2006" s="355">
        <v>484.15</v>
      </c>
    </row>
    <row r="2007" spans="1:7" x14ac:dyDescent="0.3">
      <c r="A2007" s="355" t="s">
        <v>8550</v>
      </c>
      <c r="B2007" s="355" t="s">
        <v>8551</v>
      </c>
      <c r="D2007" s="563" t="s">
        <v>8552</v>
      </c>
      <c r="E2007" s="564" t="s">
        <v>1268</v>
      </c>
      <c r="F2007" s="355">
        <v>0</v>
      </c>
      <c r="G2007" s="355">
        <v>484.15</v>
      </c>
    </row>
    <row r="2008" spans="1:7" x14ac:dyDescent="0.3">
      <c r="A2008" s="355" t="s">
        <v>8553</v>
      </c>
      <c r="B2008" s="355" t="s">
        <v>8554</v>
      </c>
      <c r="D2008" s="563" t="s">
        <v>8555</v>
      </c>
      <c r="E2008" s="564" t="s">
        <v>1268</v>
      </c>
      <c r="F2008" s="355">
        <v>0</v>
      </c>
      <c r="G2008" s="355">
        <v>430.68</v>
      </c>
    </row>
    <row r="2009" spans="1:7" x14ac:dyDescent="0.3">
      <c r="A2009" s="355" t="s">
        <v>8556</v>
      </c>
      <c r="B2009" s="355" t="s">
        <v>8557</v>
      </c>
      <c r="D2009" s="563" t="s">
        <v>8558</v>
      </c>
      <c r="E2009" s="564" t="s">
        <v>1268</v>
      </c>
      <c r="F2009" s="355">
        <v>0</v>
      </c>
      <c r="G2009" s="355">
        <v>457.71</v>
      </c>
    </row>
    <row r="2010" spans="1:7" x14ac:dyDescent="0.3">
      <c r="A2010" s="355" t="s">
        <v>8559</v>
      </c>
      <c r="B2010" s="355" t="s">
        <v>8560</v>
      </c>
      <c r="D2010" s="563" t="s">
        <v>8561</v>
      </c>
      <c r="E2010" s="564" t="s">
        <v>1268</v>
      </c>
      <c r="F2010" s="355">
        <v>0</v>
      </c>
      <c r="G2010" s="355">
        <v>432.97</v>
      </c>
    </row>
    <row r="2011" spans="1:7" x14ac:dyDescent="0.3">
      <c r="A2011" s="355" t="s">
        <v>8562</v>
      </c>
      <c r="B2011" s="355" t="s">
        <v>8563</v>
      </c>
      <c r="D2011" s="563" t="s">
        <v>8564</v>
      </c>
      <c r="E2011" s="564" t="s">
        <v>1268</v>
      </c>
      <c r="F2011" s="355">
        <v>0</v>
      </c>
      <c r="G2011" s="355">
        <v>432.97</v>
      </c>
    </row>
    <row r="2012" spans="1:7" x14ac:dyDescent="0.3">
      <c r="A2012" s="355" t="s">
        <v>8565</v>
      </c>
      <c r="B2012" s="355" t="s">
        <v>8566</v>
      </c>
      <c r="D2012" s="563" t="s">
        <v>8567</v>
      </c>
      <c r="E2012" s="564" t="s">
        <v>1268</v>
      </c>
      <c r="F2012" s="355">
        <v>0</v>
      </c>
      <c r="G2012" s="355">
        <v>432.97</v>
      </c>
    </row>
    <row r="2013" spans="1:7" x14ac:dyDescent="0.3">
      <c r="A2013" s="355" t="s">
        <v>8568</v>
      </c>
      <c r="B2013" s="355" t="s">
        <v>8569</v>
      </c>
      <c r="D2013" s="563" t="s">
        <v>8570</v>
      </c>
      <c r="E2013" s="564" t="s">
        <v>1268</v>
      </c>
      <c r="F2013" s="355">
        <v>0</v>
      </c>
      <c r="G2013" s="355">
        <v>457.71</v>
      </c>
    </row>
    <row r="2014" spans="1:7" x14ac:dyDescent="0.3">
      <c r="A2014" s="355" t="s">
        <v>8571</v>
      </c>
      <c r="B2014" s="355" t="s">
        <v>8572</v>
      </c>
      <c r="D2014" s="563" t="s">
        <v>8573</v>
      </c>
      <c r="E2014" s="564" t="s">
        <v>1268</v>
      </c>
      <c r="F2014" s="355">
        <v>0</v>
      </c>
      <c r="G2014" s="355">
        <v>435.93</v>
      </c>
    </row>
    <row r="2015" spans="1:7" x14ac:dyDescent="0.3">
      <c r="A2015" s="355" t="s">
        <v>8574</v>
      </c>
      <c r="B2015" s="355" t="s">
        <v>8575</v>
      </c>
      <c r="D2015" s="563" t="s">
        <v>8576</v>
      </c>
      <c r="E2015" s="564" t="s">
        <v>1268</v>
      </c>
      <c r="F2015" s="355">
        <v>0</v>
      </c>
      <c r="G2015" s="355">
        <v>435.93</v>
      </c>
    </row>
    <row r="2016" spans="1:7" x14ac:dyDescent="0.3">
      <c r="A2016" s="355" t="s">
        <v>8577</v>
      </c>
      <c r="B2016" s="355" t="s">
        <v>8578</v>
      </c>
      <c r="D2016" s="563" t="s">
        <v>8579</v>
      </c>
      <c r="E2016" s="564" t="s">
        <v>1268</v>
      </c>
      <c r="F2016" s="355">
        <v>0</v>
      </c>
      <c r="G2016" s="355">
        <v>196.36</v>
      </c>
    </row>
    <row r="2017" spans="1:7" x14ac:dyDescent="0.3">
      <c r="A2017" s="355" t="s">
        <v>8580</v>
      </c>
      <c r="B2017" s="355" t="s">
        <v>8581</v>
      </c>
      <c r="D2017" s="563" t="s">
        <v>8582</v>
      </c>
      <c r="E2017" s="564" t="s">
        <v>1268</v>
      </c>
      <c r="F2017" s="355">
        <v>0</v>
      </c>
      <c r="G2017" s="355">
        <v>196.36</v>
      </c>
    </row>
    <row r="2018" spans="1:7" x14ac:dyDescent="0.3">
      <c r="A2018" s="355" t="s">
        <v>8583</v>
      </c>
      <c r="B2018" s="355" t="s">
        <v>8584</v>
      </c>
      <c r="D2018" s="563" t="s">
        <v>8585</v>
      </c>
      <c r="E2018" s="564" t="s">
        <v>1268</v>
      </c>
      <c r="F2018" s="355">
        <v>0</v>
      </c>
      <c r="G2018" s="355">
        <v>196.36</v>
      </c>
    </row>
    <row r="2019" spans="1:7" x14ac:dyDescent="0.3">
      <c r="A2019" s="355" t="s">
        <v>8586</v>
      </c>
      <c r="B2019" s="355" t="s">
        <v>8587</v>
      </c>
      <c r="D2019" s="563" t="s">
        <v>8588</v>
      </c>
      <c r="E2019" s="564" t="s">
        <v>1268</v>
      </c>
      <c r="F2019" s="355">
        <v>0</v>
      </c>
      <c r="G2019" s="355">
        <v>205.68</v>
      </c>
    </row>
    <row r="2020" spans="1:7" x14ac:dyDescent="0.3">
      <c r="A2020" s="355" t="s">
        <v>8589</v>
      </c>
      <c r="B2020" s="355" t="s">
        <v>8590</v>
      </c>
      <c r="D2020" s="563" t="s">
        <v>8591</v>
      </c>
      <c r="E2020" s="564" t="s">
        <v>1268</v>
      </c>
      <c r="F2020" s="355">
        <v>0</v>
      </c>
      <c r="G2020" s="355">
        <v>205.68</v>
      </c>
    </row>
    <row r="2021" spans="1:7" x14ac:dyDescent="0.3">
      <c r="A2021" s="355" t="s">
        <v>8592</v>
      </c>
      <c r="B2021" s="355" t="s">
        <v>8593</v>
      </c>
      <c r="D2021" s="563" t="s">
        <v>8594</v>
      </c>
      <c r="E2021" s="564" t="s">
        <v>1268</v>
      </c>
      <c r="F2021" s="355">
        <v>0</v>
      </c>
      <c r="G2021" s="355">
        <v>205.68</v>
      </c>
    </row>
    <row r="2022" spans="1:7" x14ac:dyDescent="0.3">
      <c r="A2022" s="355" t="s">
        <v>8595</v>
      </c>
      <c r="B2022" s="355" t="s">
        <v>8596</v>
      </c>
      <c r="D2022" s="563" t="s">
        <v>8597</v>
      </c>
      <c r="E2022" s="564" t="s">
        <v>1268</v>
      </c>
      <c r="F2022" s="355">
        <v>0</v>
      </c>
      <c r="G2022" s="355">
        <v>205.68</v>
      </c>
    </row>
    <row r="2023" spans="1:7" x14ac:dyDescent="0.3">
      <c r="A2023" s="355" t="s">
        <v>8598</v>
      </c>
      <c r="B2023" s="355" t="s">
        <v>8599</v>
      </c>
      <c r="D2023" s="563" t="s">
        <v>8600</v>
      </c>
      <c r="E2023" s="564" t="s">
        <v>1268</v>
      </c>
      <c r="F2023" s="355">
        <v>0</v>
      </c>
      <c r="G2023" s="355">
        <v>208.56</v>
      </c>
    </row>
    <row r="2024" spans="1:7" x14ac:dyDescent="0.3">
      <c r="A2024" s="355" t="s">
        <v>8601</v>
      </c>
      <c r="B2024" s="355" t="s">
        <v>8602</v>
      </c>
      <c r="D2024" s="563" t="s">
        <v>8603</v>
      </c>
      <c r="E2024" s="564" t="s">
        <v>1268</v>
      </c>
      <c r="F2024" s="355">
        <v>0</v>
      </c>
      <c r="G2024" s="355">
        <v>208.56</v>
      </c>
    </row>
    <row r="2025" spans="1:7" x14ac:dyDescent="0.3">
      <c r="A2025" s="355" t="s">
        <v>8604</v>
      </c>
      <c r="B2025" s="355" t="s">
        <v>8605</v>
      </c>
      <c r="D2025" s="563" t="s">
        <v>8606</v>
      </c>
      <c r="E2025" s="564" t="s">
        <v>1268</v>
      </c>
      <c r="F2025" s="355">
        <v>0</v>
      </c>
      <c r="G2025" s="355">
        <v>208.56</v>
      </c>
    </row>
    <row r="2026" spans="1:7" x14ac:dyDescent="0.3">
      <c r="A2026" s="355" t="s">
        <v>8607</v>
      </c>
      <c r="B2026" s="355" t="s">
        <v>8608</v>
      </c>
      <c r="D2026" s="563" t="s">
        <v>8609</v>
      </c>
      <c r="E2026" s="564" t="s">
        <v>1268</v>
      </c>
      <c r="F2026" s="355">
        <v>0</v>
      </c>
      <c r="G2026" s="355">
        <v>208.56</v>
      </c>
    </row>
    <row r="2027" spans="1:7" x14ac:dyDescent="0.3">
      <c r="A2027" s="355" t="s">
        <v>8610</v>
      </c>
      <c r="B2027" s="355" t="s">
        <v>8611</v>
      </c>
      <c r="D2027" s="563" t="s">
        <v>8612</v>
      </c>
      <c r="E2027" s="564" t="s">
        <v>1268</v>
      </c>
      <c r="F2027" s="355">
        <v>0</v>
      </c>
      <c r="G2027" s="355">
        <v>208.56</v>
      </c>
    </row>
    <row r="2028" spans="1:7" x14ac:dyDescent="0.3">
      <c r="A2028" s="355" t="s">
        <v>8613</v>
      </c>
      <c r="B2028" s="355" t="s">
        <v>8614</v>
      </c>
      <c r="D2028" s="563" t="s">
        <v>8615</v>
      </c>
      <c r="E2028" s="564" t="s">
        <v>1268</v>
      </c>
      <c r="F2028" s="355">
        <v>0</v>
      </c>
      <c r="G2028" s="355">
        <v>211.61</v>
      </c>
    </row>
    <row r="2029" spans="1:7" x14ac:dyDescent="0.3">
      <c r="A2029" s="355" t="s">
        <v>8616</v>
      </c>
      <c r="B2029" s="355" t="s">
        <v>8617</v>
      </c>
      <c r="D2029" s="563" t="s">
        <v>8618</v>
      </c>
      <c r="E2029" s="564" t="s">
        <v>1268</v>
      </c>
      <c r="F2029" s="355">
        <v>0</v>
      </c>
      <c r="G2029" s="355">
        <v>211.61</v>
      </c>
    </row>
    <row r="2030" spans="1:7" x14ac:dyDescent="0.3">
      <c r="A2030" s="355" t="s">
        <v>8619</v>
      </c>
      <c r="B2030" s="355" t="s">
        <v>8620</v>
      </c>
      <c r="D2030" s="563" t="s">
        <v>8621</v>
      </c>
      <c r="E2030" s="564" t="s">
        <v>1268</v>
      </c>
      <c r="F2030" s="355">
        <v>0</v>
      </c>
      <c r="G2030" s="355">
        <v>201.86</v>
      </c>
    </row>
    <row r="2031" spans="1:7" x14ac:dyDescent="0.3">
      <c r="A2031" s="355" t="s">
        <v>8622</v>
      </c>
      <c r="B2031" s="355" t="s">
        <v>8623</v>
      </c>
      <c r="D2031" s="563" t="s">
        <v>8624</v>
      </c>
      <c r="E2031" s="564" t="s">
        <v>1268</v>
      </c>
      <c r="F2031" s="355">
        <v>0</v>
      </c>
      <c r="G2031" s="355">
        <v>201.86</v>
      </c>
    </row>
    <row r="2032" spans="1:7" x14ac:dyDescent="0.3">
      <c r="A2032" s="355" t="s">
        <v>8625</v>
      </c>
      <c r="B2032" s="355" t="s">
        <v>8626</v>
      </c>
      <c r="D2032" s="563" t="s">
        <v>8627</v>
      </c>
      <c r="E2032" s="564" t="s">
        <v>1268</v>
      </c>
      <c r="F2032" s="355">
        <v>0</v>
      </c>
      <c r="G2032" s="355">
        <v>201.86</v>
      </c>
    </row>
    <row r="2033" spans="1:7" x14ac:dyDescent="0.3">
      <c r="A2033" s="355" t="s">
        <v>8628</v>
      </c>
      <c r="B2033" s="355" t="s">
        <v>8629</v>
      </c>
      <c r="D2033" s="563" t="s">
        <v>8630</v>
      </c>
      <c r="E2033" s="564" t="s">
        <v>1268</v>
      </c>
      <c r="F2033" s="355">
        <v>0</v>
      </c>
      <c r="G2033" s="355">
        <v>206.02</v>
      </c>
    </row>
    <row r="2034" spans="1:7" x14ac:dyDescent="0.3">
      <c r="A2034" s="355" t="s">
        <v>8631</v>
      </c>
      <c r="B2034" s="355" t="s">
        <v>8632</v>
      </c>
      <c r="D2034" s="563" t="s">
        <v>8633</v>
      </c>
      <c r="E2034" s="564" t="s">
        <v>1268</v>
      </c>
      <c r="F2034" s="355">
        <v>0</v>
      </c>
      <c r="G2034" s="355">
        <v>206.02</v>
      </c>
    </row>
    <row r="2035" spans="1:7" x14ac:dyDescent="0.3">
      <c r="A2035" s="355" t="s">
        <v>8634</v>
      </c>
      <c r="B2035" s="355" t="s">
        <v>8635</v>
      </c>
      <c r="D2035" s="563" t="s">
        <v>8636</v>
      </c>
      <c r="E2035" s="564" t="s">
        <v>1268</v>
      </c>
      <c r="F2035" s="355">
        <v>0</v>
      </c>
      <c r="G2035" s="355">
        <v>206.02</v>
      </c>
    </row>
    <row r="2036" spans="1:7" x14ac:dyDescent="0.3">
      <c r="A2036" s="355" t="s">
        <v>8637</v>
      </c>
      <c r="B2036" s="355" t="s">
        <v>8638</v>
      </c>
      <c r="D2036" s="563" t="s">
        <v>8639</v>
      </c>
      <c r="E2036" s="564" t="s">
        <v>1268</v>
      </c>
      <c r="F2036" s="355">
        <v>0</v>
      </c>
      <c r="G2036" s="355">
        <v>206.02</v>
      </c>
    </row>
    <row r="2037" spans="1:7" x14ac:dyDescent="0.3">
      <c r="A2037" s="355" t="s">
        <v>8640</v>
      </c>
      <c r="B2037" s="355" t="s">
        <v>8641</v>
      </c>
      <c r="D2037" s="563" t="s">
        <v>8642</v>
      </c>
      <c r="E2037" s="564" t="s">
        <v>1268</v>
      </c>
      <c r="F2037" s="355">
        <v>0</v>
      </c>
      <c r="G2037" s="355">
        <v>209.41</v>
      </c>
    </row>
    <row r="2038" spans="1:7" x14ac:dyDescent="0.3">
      <c r="A2038" s="355" t="s">
        <v>8643</v>
      </c>
      <c r="B2038" s="355" t="s">
        <v>8644</v>
      </c>
      <c r="D2038" s="563" t="s">
        <v>8645</v>
      </c>
      <c r="E2038" s="564" t="s">
        <v>1268</v>
      </c>
      <c r="F2038" s="355">
        <v>0</v>
      </c>
      <c r="G2038" s="355">
        <v>209.41</v>
      </c>
    </row>
    <row r="2039" spans="1:7" x14ac:dyDescent="0.3">
      <c r="A2039" s="355" t="s">
        <v>8646</v>
      </c>
      <c r="B2039" s="355" t="s">
        <v>8647</v>
      </c>
      <c r="D2039" s="563" t="s">
        <v>8648</v>
      </c>
      <c r="E2039" s="564" t="s">
        <v>1268</v>
      </c>
      <c r="F2039" s="355">
        <v>0</v>
      </c>
      <c r="G2039" s="355">
        <v>209.41</v>
      </c>
    </row>
    <row r="2040" spans="1:7" x14ac:dyDescent="0.3">
      <c r="A2040" s="355" t="s">
        <v>8649</v>
      </c>
      <c r="B2040" s="355" t="s">
        <v>8650</v>
      </c>
      <c r="D2040" s="563" t="s">
        <v>8651</v>
      </c>
      <c r="E2040" s="564" t="s">
        <v>1268</v>
      </c>
      <c r="F2040" s="355">
        <v>0</v>
      </c>
      <c r="G2040" s="355">
        <v>209.41</v>
      </c>
    </row>
    <row r="2041" spans="1:7" x14ac:dyDescent="0.3">
      <c r="A2041" s="355" t="s">
        <v>8652</v>
      </c>
      <c r="B2041" s="355" t="s">
        <v>8653</v>
      </c>
      <c r="D2041" s="563" t="s">
        <v>8654</v>
      </c>
      <c r="E2041" s="564" t="s">
        <v>1268</v>
      </c>
      <c r="F2041" s="355">
        <v>0</v>
      </c>
      <c r="G2041" s="355">
        <v>209.41</v>
      </c>
    </row>
    <row r="2042" spans="1:7" x14ac:dyDescent="0.3">
      <c r="A2042" s="355" t="s">
        <v>8655</v>
      </c>
      <c r="B2042" s="355" t="s">
        <v>8656</v>
      </c>
      <c r="D2042" s="563" t="s">
        <v>8657</v>
      </c>
      <c r="E2042" s="564" t="s">
        <v>1268</v>
      </c>
      <c r="F2042" s="355">
        <v>0</v>
      </c>
      <c r="G2042" s="355">
        <v>211.95</v>
      </c>
    </row>
    <row r="2043" spans="1:7" x14ac:dyDescent="0.3">
      <c r="A2043" s="355" t="s">
        <v>8658</v>
      </c>
      <c r="B2043" s="355" t="s">
        <v>8659</v>
      </c>
      <c r="D2043" s="563" t="s">
        <v>8660</v>
      </c>
      <c r="E2043" s="564" t="s">
        <v>1268</v>
      </c>
      <c r="F2043" s="355">
        <v>0</v>
      </c>
      <c r="G2043" s="355">
        <v>211.95</v>
      </c>
    </row>
    <row r="2044" spans="1:7" x14ac:dyDescent="0.3">
      <c r="A2044" s="355" t="s">
        <v>8661</v>
      </c>
      <c r="B2044" s="355" t="s">
        <v>8662</v>
      </c>
      <c r="D2044" s="563" t="s">
        <v>8663</v>
      </c>
      <c r="E2044" s="564" t="s">
        <v>1268</v>
      </c>
      <c r="F2044" s="355">
        <v>0</v>
      </c>
      <c r="G2044" s="355">
        <v>202.71</v>
      </c>
    </row>
    <row r="2045" spans="1:7" x14ac:dyDescent="0.3">
      <c r="A2045" s="355" t="s">
        <v>8664</v>
      </c>
      <c r="B2045" s="355" t="s">
        <v>8665</v>
      </c>
      <c r="D2045" s="563" t="s">
        <v>8666</v>
      </c>
      <c r="E2045" s="564" t="s">
        <v>1268</v>
      </c>
      <c r="F2045" s="355">
        <v>0</v>
      </c>
      <c r="G2045" s="355">
        <v>202.71</v>
      </c>
    </row>
    <row r="2046" spans="1:7" x14ac:dyDescent="0.3">
      <c r="A2046" s="355" t="s">
        <v>8667</v>
      </c>
      <c r="B2046" s="355" t="s">
        <v>8668</v>
      </c>
      <c r="D2046" s="563" t="s">
        <v>8669</v>
      </c>
      <c r="E2046" s="564" t="s">
        <v>1268</v>
      </c>
      <c r="F2046" s="355">
        <v>0</v>
      </c>
      <c r="G2046" s="355">
        <v>202.71</v>
      </c>
    </row>
    <row r="2047" spans="1:7" x14ac:dyDescent="0.3">
      <c r="A2047" s="355" t="s">
        <v>8670</v>
      </c>
      <c r="B2047" s="355" t="s">
        <v>8671</v>
      </c>
      <c r="D2047" s="563" t="s">
        <v>8672</v>
      </c>
      <c r="E2047" s="564" t="s">
        <v>1268</v>
      </c>
      <c r="F2047" s="355">
        <v>0</v>
      </c>
      <c r="G2047" s="355">
        <v>207.54</v>
      </c>
    </row>
    <row r="2048" spans="1:7" x14ac:dyDescent="0.3">
      <c r="A2048" s="355" t="s">
        <v>8673</v>
      </c>
      <c r="B2048" s="355" t="s">
        <v>8674</v>
      </c>
      <c r="D2048" s="563" t="s">
        <v>8675</v>
      </c>
      <c r="E2048" s="564" t="s">
        <v>1268</v>
      </c>
      <c r="F2048" s="355">
        <v>0</v>
      </c>
      <c r="G2048" s="355">
        <v>207.54</v>
      </c>
    </row>
    <row r="2049" spans="1:7" x14ac:dyDescent="0.3">
      <c r="A2049" s="355" t="s">
        <v>8676</v>
      </c>
      <c r="B2049" s="355" t="s">
        <v>8677</v>
      </c>
      <c r="D2049" s="563" t="s">
        <v>8678</v>
      </c>
      <c r="E2049" s="564" t="s">
        <v>1268</v>
      </c>
      <c r="F2049" s="355">
        <v>0</v>
      </c>
      <c r="G2049" s="355">
        <v>207.54</v>
      </c>
    </row>
    <row r="2050" spans="1:7" x14ac:dyDescent="0.3">
      <c r="A2050" s="355" t="s">
        <v>8679</v>
      </c>
      <c r="B2050" s="355" t="s">
        <v>8680</v>
      </c>
      <c r="D2050" s="563" t="s">
        <v>8681</v>
      </c>
      <c r="E2050" s="564" t="s">
        <v>1268</v>
      </c>
      <c r="F2050" s="355">
        <v>0</v>
      </c>
      <c r="G2050" s="355">
        <v>207.54</v>
      </c>
    </row>
    <row r="2051" spans="1:7" x14ac:dyDescent="0.3">
      <c r="A2051" s="355" t="s">
        <v>8682</v>
      </c>
      <c r="B2051" s="355" t="s">
        <v>8683</v>
      </c>
      <c r="D2051" s="563" t="s">
        <v>8684</v>
      </c>
      <c r="E2051" s="564" t="s">
        <v>1268</v>
      </c>
      <c r="F2051" s="355">
        <v>0</v>
      </c>
      <c r="G2051" s="355">
        <v>210.34</v>
      </c>
    </row>
    <row r="2052" spans="1:7" x14ac:dyDescent="0.3">
      <c r="A2052" s="355" t="s">
        <v>8685</v>
      </c>
      <c r="B2052" s="355" t="s">
        <v>8686</v>
      </c>
      <c r="D2052" s="563" t="s">
        <v>8687</v>
      </c>
      <c r="E2052" s="564" t="s">
        <v>1268</v>
      </c>
      <c r="F2052" s="355">
        <v>0</v>
      </c>
      <c r="G2052" s="355">
        <v>210.34</v>
      </c>
    </row>
    <row r="2053" spans="1:7" x14ac:dyDescent="0.3">
      <c r="A2053" s="355" t="s">
        <v>8688</v>
      </c>
      <c r="B2053" s="355" t="s">
        <v>8689</v>
      </c>
      <c r="D2053" s="563" t="s">
        <v>8690</v>
      </c>
      <c r="E2053" s="564" t="s">
        <v>1268</v>
      </c>
      <c r="F2053" s="355">
        <v>0</v>
      </c>
      <c r="G2053" s="355">
        <v>210.34</v>
      </c>
    </row>
    <row r="2054" spans="1:7" x14ac:dyDescent="0.3">
      <c r="A2054" s="355" t="s">
        <v>8691</v>
      </c>
      <c r="B2054" s="355" t="s">
        <v>8692</v>
      </c>
      <c r="D2054" s="563" t="s">
        <v>8693</v>
      </c>
      <c r="E2054" s="564" t="s">
        <v>1268</v>
      </c>
      <c r="F2054" s="355">
        <v>0</v>
      </c>
      <c r="G2054" s="355">
        <v>210.34</v>
      </c>
    </row>
    <row r="2055" spans="1:7" x14ac:dyDescent="0.3">
      <c r="A2055" s="355" t="s">
        <v>8694</v>
      </c>
      <c r="B2055" s="355" t="s">
        <v>8695</v>
      </c>
      <c r="D2055" s="563" t="s">
        <v>8696</v>
      </c>
      <c r="E2055" s="564" t="s">
        <v>1268</v>
      </c>
      <c r="F2055" s="355">
        <v>0</v>
      </c>
      <c r="G2055" s="355">
        <v>210.34</v>
      </c>
    </row>
    <row r="2056" spans="1:7" x14ac:dyDescent="0.3">
      <c r="A2056" s="355" t="s">
        <v>8697</v>
      </c>
      <c r="B2056" s="355" t="s">
        <v>8698</v>
      </c>
      <c r="D2056" s="563" t="s">
        <v>8699</v>
      </c>
      <c r="E2056" s="564" t="s">
        <v>1268</v>
      </c>
      <c r="F2056" s="355">
        <v>0</v>
      </c>
      <c r="G2056" s="355">
        <v>213.47</v>
      </c>
    </row>
    <row r="2057" spans="1:7" x14ac:dyDescent="0.3">
      <c r="A2057" s="355" t="s">
        <v>8700</v>
      </c>
      <c r="B2057" s="355" t="s">
        <v>8701</v>
      </c>
      <c r="D2057" s="563" t="s">
        <v>8702</v>
      </c>
      <c r="E2057" s="564" t="s">
        <v>1268</v>
      </c>
      <c r="F2057" s="355">
        <v>0</v>
      </c>
      <c r="G2057" s="355">
        <v>213.47</v>
      </c>
    </row>
    <row r="2058" spans="1:7" x14ac:dyDescent="0.3">
      <c r="A2058" s="355" t="s">
        <v>8703</v>
      </c>
      <c r="B2058" s="355" t="s">
        <v>8704</v>
      </c>
      <c r="D2058" s="563" t="s">
        <v>8705</v>
      </c>
      <c r="E2058" s="564" t="s">
        <v>1268</v>
      </c>
      <c r="F2058" s="355">
        <v>0</v>
      </c>
      <c r="G2058" s="355">
        <v>196.36</v>
      </c>
    </row>
    <row r="2059" spans="1:7" x14ac:dyDescent="0.3">
      <c r="A2059" s="355" t="s">
        <v>8706</v>
      </c>
      <c r="B2059" s="355" t="s">
        <v>8707</v>
      </c>
      <c r="D2059" s="563" t="s">
        <v>8708</v>
      </c>
      <c r="E2059" s="564" t="s">
        <v>1268</v>
      </c>
      <c r="F2059" s="355">
        <v>0</v>
      </c>
      <c r="G2059" s="355">
        <v>196.36</v>
      </c>
    </row>
    <row r="2060" spans="1:7" x14ac:dyDescent="0.3">
      <c r="A2060" s="355" t="s">
        <v>8709</v>
      </c>
      <c r="B2060" s="355" t="s">
        <v>8710</v>
      </c>
      <c r="D2060" s="563" t="s">
        <v>8711</v>
      </c>
      <c r="E2060" s="564" t="s">
        <v>1268</v>
      </c>
      <c r="F2060" s="355">
        <v>0</v>
      </c>
      <c r="G2060" s="355">
        <v>196.36</v>
      </c>
    </row>
    <row r="2061" spans="1:7" x14ac:dyDescent="0.3">
      <c r="A2061" s="355" t="s">
        <v>8712</v>
      </c>
      <c r="B2061" s="355" t="s">
        <v>8713</v>
      </c>
      <c r="D2061" s="563" t="s">
        <v>8714</v>
      </c>
      <c r="E2061" s="564" t="s">
        <v>1268</v>
      </c>
      <c r="F2061" s="355">
        <v>0</v>
      </c>
      <c r="G2061" s="355">
        <v>208.14</v>
      </c>
    </row>
    <row r="2062" spans="1:7" x14ac:dyDescent="0.3">
      <c r="A2062" s="355" t="s">
        <v>8715</v>
      </c>
      <c r="B2062" s="355" t="s">
        <v>8716</v>
      </c>
      <c r="D2062" s="563" t="s">
        <v>8717</v>
      </c>
      <c r="E2062" s="564" t="s">
        <v>1268</v>
      </c>
      <c r="F2062" s="355">
        <v>0</v>
      </c>
      <c r="G2062" s="355">
        <v>208.14</v>
      </c>
    </row>
    <row r="2063" spans="1:7" x14ac:dyDescent="0.3">
      <c r="A2063" s="355" t="s">
        <v>8718</v>
      </c>
      <c r="B2063" s="355" t="s">
        <v>8719</v>
      </c>
      <c r="D2063" s="563" t="s">
        <v>8720</v>
      </c>
      <c r="E2063" s="564" t="s">
        <v>1268</v>
      </c>
      <c r="F2063" s="355">
        <v>0</v>
      </c>
      <c r="G2063" s="355">
        <v>208.14</v>
      </c>
    </row>
    <row r="2064" spans="1:7" x14ac:dyDescent="0.3">
      <c r="A2064" s="355" t="s">
        <v>8721</v>
      </c>
      <c r="B2064" s="355" t="s">
        <v>8722</v>
      </c>
      <c r="D2064" s="563" t="s">
        <v>8723</v>
      </c>
      <c r="E2064" s="564" t="s">
        <v>1268</v>
      </c>
      <c r="F2064" s="355">
        <v>0</v>
      </c>
      <c r="G2064" s="355">
        <v>208.14</v>
      </c>
    </row>
    <row r="2065" spans="1:7" x14ac:dyDescent="0.3">
      <c r="A2065" s="355" t="s">
        <v>8724</v>
      </c>
      <c r="B2065" s="355" t="s">
        <v>8725</v>
      </c>
      <c r="D2065" s="563" t="s">
        <v>8726</v>
      </c>
      <c r="E2065" s="564" t="s">
        <v>1268</v>
      </c>
      <c r="F2065" s="355">
        <v>0</v>
      </c>
      <c r="G2065" s="355">
        <v>211.27</v>
      </c>
    </row>
    <row r="2066" spans="1:7" x14ac:dyDescent="0.3">
      <c r="A2066" s="355" t="s">
        <v>8727</v>
      </c>
      <c r="B2066" s="355" t="s">
        <v>8728</v>
      </c>
      <c r="D2066" s="563" t="s">
        <v>8729</v>
      </c>
      <c r="E2066" s="564" t="s">
        <v>1268</v>
      </c>
      <c r="F2066" s="355">
        <v>0</v>
      </c>
      <c r="G2066" s="355">
        <v>211.27</v>
      </c>
    </row>
    <row r="2067" spans="1:7" x14ac:dyDescent="0.3">
      <c r="A2067" s="355" t="s">
        <v>8730</v>
      </c>
      <c r="B2067" s="355" t="s">
        <v>8731</v>
      </c>
      <c r="D2067" s="563" t="s">
        <v>8732</v>
      </c>
      <c r="E2067" s="564" t="s">
        <v>1268</v>
      </c>
      <c r="F2067" s="355">
        <v>0</v>
      </c>
      <c r="G2067" s="355">
        <v>211.27</v>
      </c>
    </row>
    <row r="2068" spans="1:7" x14ac:dyDescent="0.3">
      <c r="A2068" s="355" t="s">
        <v>8733</v>
      </c>
      <c r="B2068" s="355" t="s">
        <v>8734</v>
      </c>
      <c r="D2068" s="563" t="s">
        <v>8735</v>
      </c>
      <c r="E2068" s="564" t="s">
        <v>1268</v>
      </c>
      <c r="F2068" s="355">
        <v>0</v>
      </c>
      <c r="G2068" s="355">
        <v>211.27</v>
      </c>
    </row>
    <row r="2069" spans="1:7" x14ac:dyDescent="0.3">
      <c r="A2069" s="355" t="s">
        <v>8736</v>
      </c>
      <c r="B2069" s="355" t="s">
        <v>8737</v>
      </c>
      <c r="D2069" s="563" t="s">
        <v>8738</v>
      </c>
      <c r="E2069" s="564" t="s">
        <v>1268</v>
      </c>
      <c r="F2069" s="355">
        <v>0</v>
      </c>
      <c r="G2069" s="355">
        <v>211.27</v>
      </c>
    </row>
    <row r="2070" spans="1:7" x14ac:dyDescent="0.3">
      <c r="A2070" s="355" t="s">
        <v>8739</v>
      </c>
      <c r="B2070" s="355" t="s">
        <v>8740</v>
      </c>
      <c r="D2070" s="563" t="s">
        <v>8741</v>
      </c>
      <c r="E2070" s="564" t="s">
        <v>1268</v>
      </c>
      <c r="F2070" s="355">
        <v>0</v>
      </c>
      <c r="G2070" s="355">
        <v>214.58</v>
      </c>
    </row>
    <row r="2071" spans="1:7" x14ac:dyDescent="0.3">
      <c r="A2071" s="355" t="s">
        <v>8742</v>
      </c>
      <c r="B2071" s="355" t="s">
        <v>8743</v>
      </c>
      <c r="D2071" s="563" t="s">
        <v>8744</v>
      </c>
      <c r="E2071" s="564" t="s">
        <v>1268</v>
      </c>
      <c r="F2071" s="355">
        <v>0</v>
      </c>
      <c r="G2071" s="355">
        <v>214.58</v>
      </c>
    </row>
    <row r="2072" spans="1:7" x14ac:dyDescent="0.3">
      <c r="A2072" s="355" t="s">
        <v>8745</v>
      </c>
      <c r="B2072" s="355" t="s">
        <v>8746</v>
      </c>
      <c r="D2072" s="563" t="s">
        <v>8747</v>
      </c>
      <c r="E2072" s="564" t="s">
        <v>1268</v>
      </c>
      <c r="F2072" s="355">
        <v>0</v>
      </c>
      <c r="G2072" s="355">
        <v>204.41</v>
      </c>
    </row>
    <row r="2073" spans="1:7" x14ac:dyDescent="0.3">
      <c r="A2073" s="355" t="s">
        <v>8748</v>
      </c>
      <c r="B2073" s="355" t="s">
        <v>8749</v>
      </c>
      <c r="D2073" s="563" t="s">
        <v>8750</v>
      </c>
      <c r="E2073" s="564" t="s">
        <v>1268</v>
      </c>
      <c r="F2073" s="355">
        <v>0</v>
      </c>
      <c r="G2073" s="355">
        <v>204.41</v>
      </c>
    </row>
    <row r="2074" spans="1:7" x14ac:dyDescent="0.3">
      <c r="A2074" s="355" t="s">
        <v>8751</v>
      </c>
      <c r="B2074" s="355" t="s">
        <v>8752</v>
      </c>
      <c r="D2074" s="563" t="s">
        <v>8753</v>
      </c>
      <c r="E2074" s="564" t="s">
        <v>1268</v>
      </c>
      <c r="F2074" s="355">
        <v>0</v>
      </c>
      <c r="G2074" s="355">
        <v>204.41</v>
      </c>
    </row>
    <row r="2075" spans="1:7" x14ac:dyDescent="0.3">
      <c r="A2075" s="355" t="s">
        <v>8754</v>
      </c>
      <c r="B2075" s="355" t="s">
        <v>8755</v>
      </c>
      <c r="D2075" s="563" t="s">
        <v>8756</v>
      </c>
      <c r="E2075" s="564" t="s">
        <v>1268</v>
      </c>
      <c r="F2075" s="355">
        <v>0</v>
      </c>
      <c r="G2075" s="355">
        <v>208.64</v>
      </c>
    </row>
    <row r="2076" spans="1:7" x14ac:dyDescent="0.3">
      <c r="A2076" s="355" t="s">
        <v>8757</v>
      </c>
      <c r="B2076" s="355" t="s">
        <v>8758</v>
      </c>
      <c r="D2076" s="563" t="s">
        <v>8759</v>
      </c>
      <c r="E2076" s="564" t="s">
        <v>1268</v>
      </c>
      <c r="F2076" s="355">
        <v>0</v>
      </c>
      <c r="G2076" s="355">
        <v>208.64</v>
      </c>
    </row>
    <row r="2077" spans="1:7" x14ac:dyDescent="0.3">
      <c r="A2077" s="355" t="s">
        <v>8760</v>
      </c>
      <c r="B2077" s="355" t="s">
        <v>8761</v>
      </c>
      <c r="D2077" s="563" t="s">
        <v>8762</v>
      </c>
      <c r="E2077" s="564" t="s">
        <v>1268</v>
      </c>
      <c r="F2077" s="355">
        <v>0</v>
      </c>
      <c r="G2077" s="355">
        <v>208.64</v>
      </c>
    </row>
    <row r="2078" spans="1:7" x14ac:dyDescent="0.3">
      <c r="A2078" s="355" t="s">
        <v>8763</v>
      </c>
      <c r="B2078" s="355" t="s">
        <v>8764</v>
      </c>
      <c r="D2078" s="563" t="s">
        <v>8765</v>
      </c>
      <c r="E2078" s="564" t="s">
        <v>1268</v>
      </c>
      <c r="F2078" s="355">
        <v>0</v>
      </c>
      <c r="G2078" s="355">
        <v>208.64</v>
      </c>
    </row>
    <row r="2079" spans="1:7" x14ac:dyDescent="0.3">
      <c r="A2079" s="355" t="s">
        <v>8766</v>
      </c>
      <c r="B2079" s="355" t="s">
        <v>8767</v>
      </c>
      <c r="D2079" s="563" t="s">
        <v>8768</v>
      </c>
      <c r="E2079" s="564" t="s">
        <v>1268</v>
      </c>
      <c r="F2079" s="355">
        <v>0</v>
      </c>
      <c r="G2079" s="355">
        <v>211.44</v>
      </c>
    </row>
    <row r="2080" spans="1:7" x14ac:dyDescent="0.3">
      <c r="A2080" s="355" t="s">
        <v>8769</v>
      </c>
      <c r="B2080" s="355" t="s">
        <v>8770</v>
      </c>
      <c r="D2080" s="563" t="s">
        <v>8771</v>
      </c>
      <c r="E2080" s="564" t="s">
        <v>1268</v>
      </c>
      <c r="F2080" s="355">
        <v>0</v>
      </c>
      <c r="G2080" s="355">
        <v>211.44</v>
      </c>
    </row>
    <row r="2081" spans="1:7" x14ac:dyDescent="0.3">
      <c r="A2081" s="355" t="s">
        <v>8772</v>
      </c>
      <c r="B2081" s="355" t="s">
        <v>8773</v>
      </c>
      <c r="D2081" s="563" t="s">
        <v>8774</v>
      </c>
      <c r="E2081" s="564" t="s">
        <v>1268</v>
      </c>
      <c r="F2081" s="355">
        <v>0</v>
      </c>
      <c r="G2081" s="355">
        <v>211.44</v>
      </c>
    </row>
    <row r="2082" spans="1:7" x14ac:dyDescent="0.3">
      <c r="A2082" s="355" t="s">
        <v>8775</v>
      </c>
      <c r="B2082" s="355" t="s">
        <v>8776</v>
      </c>
      <c r="D2082" s="563" t="s">
        <v>8777</v>
      </c>
      <c r="E2082" s="564" t="s">
        <v>1268</v>
      </c>
      <c r="F2082" s="355">
        <v>0</v>
      </c>
      <c r="G2082" s="355">
        <v>215</v>
      </c>
    </row>
    <row r="2083" spans="1:7" x14ac:dyDescent="0.3">
      <c r="A2083" s="355" t="s">
        <v>8778</v>
      </c>
      <c r="B2083" s="355" t="s">
        <v>8779</v>
      </c>
      <c r="D2083" s="563" t="s">
        <v>8780</v>
      </c>
      <c r="E2083" s="564" t="s">
        <v>1268</v>
      </c>
      <c r="F2083" s="355">
        <v>0</v>
      </c>
      <c r="G2083" s="355">
        <v>211.44</v>
      </c>
    </row>
    <row r="2084" spans="1:7" x14ac:dyDescent="0.3">
      <c r="A2084" s="355" t="s">
        <v>8781</v>
      </c>
      <c r="B2084" s="355" t="s">
        <v>8782</v>
      </c>
      <c r="D2084" s="563" t="s">
        <v>8783</v>
      </c>
      <c r="E2084" s="564" t="s">
        <v>1268</v>
      </c>
      <c r="F2084" s="355">
        <v>0</v>
      </c>
      <c r="G2084" s="355">
        <v>215</v>
      </c>
    </row>
    <row r="2085" spans="1:7" x14ac:dyDescent="0.3">
      <c r="A2085" s="355" t="s">
        <v>8784</v>
      </c>
      <c r="B2085" s="355" t="s">
        <v>8785</v>
      </c>
      <c r="D2085" s="563" t="s">
        <v>8786</v>
      </c>
      <c r="E2085" s="564" t="s">
        <v>1268</v>
      </c>
      <c r="F2085" s="355">
        <v>0</v>
      </c>
      <c r="G2085" s="355">
        <v>215</v>
      </c>
    </row>
    <row r="2086" spans="1:7" x14ac:dyDescent="0.3">
      <c r="A2086" s="355" t="s">
        <v>8787</v>
      </c>
      <c r="B2086" s="355" t="s">
        <v>8788</v>
      </c>
      <c r="D2086" s="563" t="s">
        <v>8789</v>
      </c>
      <c r="E2086" s="564" t="s">
        <v>1268</v>
      </c>
      <c r="F2086" s="355">
        <v>0</v>
      </c>
      <c r="G2086" s="355">
        <v>604.32000000000005</v>
      </c>
    </row>
    <row r="2087" spans="1:7" x14ac:dyDescent="0.3">
      <c r="A2087" s="355" t="s">
        <v>8790</v>
      </c>
      <c r="B2087" s="355" t="s">
        <v>8791</v>
      </c>
      <c r="D2087" s="563" t="s">
        <v>8792</v>
      </c>
      <c r="E2087" s="564" t="s">
        <v>1268</v>
      </c>
      <c r="F2087" s="355">
        <v>0</v>
      </c>
      <c r="G2087" s="355">
        <v>604.32000000000005</v>
      </c>
    </row>
    <row r="2088" spans="1:7" x14ac:dyDescent="0.3">
      <c r="A2088" s="355" t="s">
        <v>8793</v>
      </c>
      <c r="B2088" s="355" t="s">
        <v>8794</v>
      </c>
      <c r="D2088" s="563" t="s">
        <v>8795</v>
      </c>
      <c r="E2088" s="564" t="s">
        <v>1268</v>
      </c>
      <c r="F2088" s="355">
        <v>0</v>
      </c>
      <c r="G2088" s="355">
        <v>604.32000000000005</v>
      </c>
    </row>
    <row r="2089" spans="1:7" x14ac:dyDescent="0.3">
      <c r="A2089" s="355" t="s">
        <v>8796</v>
      </c>
      <c r="B2089" s="355" t="s">
        <v>8797</v>
      </c>
      <c r="D2089" s="563" t="s">
        <v>8798</v>
      </c>
      <c r="E2089" s="564" t="s">
        <v>1268</v>
      </c>
      <c r="F2089" s="355">
        <v>0</v>
      </c>
      <c r="G2089" s="355">
        <v>604.32000000000005</v>
      </c>
    </row>
    <row r="2090" spans="1:7" x14ac:dyDescent="0.3">
      <c r="A2090" s="355" t="s">
        <v>8799</v>
      </c>
      <c r="B2090" s="355" t="s">
        <v>8800</v>
      </c>
      <c r="D2090" s="563" t="s">
        <v>8801</v>
      </c>
      <c r="E2090" s="564" t="s">
        <v>5887</v>
      </c>
      <c r="F2090" s="355">
        <v>0</v>
      </c>
      <c r="G2090" s="355">
        <v>1314.24</v>
      </c>
    </row>
    <row r="2091" spans="1:7" x14ac:dyDescent="0.3">
      <c r="A2091" s="355" t="s">
        <v>8802</v>
      </c>
      <c r="B2091" s="355" t="s">
        <v>8803</v>
      </c>
      <c r="D2091" s="563" t="s">
        <v>8804</v>
      </c>
      <c r="E2091" s="564" t="s">
        <v>8805</v>
      </c>
      <c r="F2091" s="355">
        <v>0</v>
      </c>
      <c r="G2091" s="355">
        <v>1314.24</v>
      </c>
    </row>
    <row r="2092" spans="1:7" x14ac:dyDescent="0.3">
      <c r="A2092" s="355" t="s">
        <v>8806</v>
      </c>
      <c r="B2092" s="355" t="s">
        <v>8807</v>
      </c>
      <c r="D2092" s="563" t="s">
        <v>8808</v>
      </c>
      <c r="E2092" s="564" t="s">
        <v>1268</v>
      </c>
      <c r="F2092" s="355">
        <v>0</v>
      </c>
      <c r="G2092" s="355">
        <v>606.95000000000005</v>
      </c>
    </row>
    <row r="2093" spans="1:7" x14ac:dyDescent="0.3">
      <c r="A2093" s="355" t="s">
        <v>8809</v>
      </c>
      <c r="B2093" s="355" t="s">
        <v>8810</v>
      </c>
      <c r="D2093" s="563" t="s">
        <v>8811</v>
      </c>
      <c r="E2093" s="564" t="s">
        <v>1268</v>
      </c>
      <c r="F2093" s="355">
        <v>0</v>
      </c>
      <c r="G2093" s="355">
        <v>606.95000000000005</v>
      </c>
    </row>
    <row r="2094" spans="1:7" x14ac:dyDescent="0.3">
      <c r="A2094" s="355" t="s">
        <v>8812</v>
      </c>
      <c r="B2094" s="355" t="s">
        <v>8813</v>
      </c>
      <c r="D2094" s="563" t="s">
        <v>8814</v>
      </c>
      <c r="E2094" s="564" t="s">
        <v>1268</v>
      </c>
      <c r="F2094" s="355">
        <v>0</v>
      </c>
      <c r="G2094" s="355">
        <v>606.95000000000005</v>
      </c>
    </row>
    <row r="2095" spans="1:7" x14ac:dyDescent="0.3">
      <c r="A2095" s="355" t="s">
        <v>8815</v>
      </c>
      <c r="B2095" s="355" t="s">
        <v>8816</v>
      </c>
      <c r="D2095" s="563" t="s">
        <v>8817</v>
      </c>
      <c r="E2095" s="564" t="s">
        <v>1268</v>
      </c>
      <c r="F2095" s="355">
        <v>0</v>
      </c>
      <c r="G2095" s="355">
        <v>606.95000000000005</v>
      </c>
    </row>
    <row r="2096" spans="1:7" x14ac:dyDescent="0.3">
      <c r="A2096" s="355" t="s">
        <v>8818</v>
      </c>
      <c r="B2096" s="355" t="s">
        <v>8819</v>
      </c>
      <c r="D2096" s="563" t="s">
        <v>8820</v>
      </c>
      <c r="E2096" s="564" t="s">
        <v>5887</v>
      </c>
      <c r="F2096" s="355">
        <v>0</v>
      </c>
      <c r="G2096" s="355">
        <v>1284.32</v>
      </c>
    </row>
    <row r="2097" spans="1:7" x14ac:dyDescent="0.3">
      <c r="A2097" s="355" t="s">
        <v>8821</v>
      </c>
      <c r="B2097" s="355" t="s">
        <v>8822</v>
      </c>
      <c r="D2097" s="563" t="s">
        <v>8823</v>
      </c>
      <c r="E2097" s="564" t="s">
        <v>8805</v>
      </c>
      <c r="F2097" s="355">
        <v>0</v>
      </c>
      <c r="G2097" s="355">
        <v>1284.32</v>
      </c>
    </row>
    <row r="2098" spans="1:7" x14ac:dyDescent="0.3">
      <c r="A2098" s="355" t="s">
        <v>8824</v>
      </c>
      <c r="B2098" s="355" t="s">
        <v>8825</v>
      </c>
      <c r="D2098" s="563" t="s">
        <v>8826</v>
      </c>
      <c r="E2098" s="564" t="s">
        <v>1268</v>
      </c>
      <c r="F2098" s="355">
        <v>0</v>
      </c>
      <c r="G2098" s="355">
        <v>603.22</v>
      </c>
    </row>
    <row r="2099" spans="1:7" x14ac:dyDescent="0.3">
      <c r="A2099" s="355" t="s">
        <v>8827</v>
      </c>
      <c r="B2099" s="355" t="s">
        <v>8828</v>
      </c>
      <c r="D2099" s="563" t="s">
        <v>8829</v>
      </c>
      <c r="E2099" s="564" t="s">
        <v>1268</v>
      </c>
      <c r="F2099" s="355">
        <v>0</v>
      </c>
      <c r="G2099" s="355">
        <v>603.22</v>
      </c>
    </row>
    <row r="2100" spans="1:7" x14ac:dyDescent="0.3">
      <c r="A2100" s="355" t="s">
        <v>8830</v>
      </c>
      <c r="B2100" s="355" t="s">
        <v>8831</v>
      </c>
      <c r="D2100" s="563" t="s">
        <v>8832</v>
      </c>
      <c r="E2100" s="564" t="s">
        <v>1268</v>
      </c>
      <c r="F2100" s="355">
        <v>0</v>
      </c>
      <c r="G2100" s="355">
        <v>603.22</v>
      </c>
    </row>
    <row r="2101" spans="1:7" x14ac:dyDescent="0.3">
      <c r="A2101" s="355" t="s">
        <v>8833</v>
      </c>
      <c r="B2101" s="355" t="s">
        <v>8834</v>
      </c>
      <c r="D2101" s="563" t="s">
        <v>8835</v>
      </c>
      <c r="E2101" s="564" t="s">
        <v>1268</v>
      </c>
      <c r="F2101" s="355">
        <v>0</v>
      </c>
      <c r="G2101" s="355">
        <v>603.22</v>
      </c>
    </row>
    <row r="2102" spans="1:7" x14ac:dyDescent="0.3">
      <c r="A2102" s="355" t="s">
        <v>8836</v>
      </c>
      <c r="B2102" s="355" t="s">
        <v>8837</v>
      </c>
      <c r="D2102" s="563" t="s">
        <v>8838</v>
      </c>
      <c r="E2102" s="564" t="s">
        <v>5887</v>
      </c>
      <c r="F2102" s="355">
        <v>0</v>
      </c>
      <c r="G2102" s="355">
        <v>1286.02</v>
      </c>
    </row>
    <row r="2103" spans="1:7" x14ac:dyDescent="0.3">
      <c r="A2103" s="355" t="s">
        <v>8839</v>
      </c>
      <c r="B2103" s="355" t="s">
        <v>8840</v>
      </c>
      <c r="D2103" s="563" t="s">
        <v>8841</v>
      </c>
      <c r="E2103" s="564" t="s">
        <v>8805</v>
      </c>
      <c r="F2103" s="355">
        <v>0</v>
      </c>
      <c r="G2103" s="355">
        <v>1286.02</v>
      </c>
    </row>
    <row r="2104" spans="1:7" x14ac:dyDescent="0.3">
      <c r="A2104" s="355" t="s">
        <v>8842</v>
      </c>
      <c r="B2104" s="355" t="s">
        <v>8843</v>
      </c>
      <c r="D2104" s="563" t="s">
        <v>8844</v>
      </c>
      <c r="E2104" s="564" t="s">
        <v>1268</v>
      </c>
      <c r="F2104" s="355">
        <v>0</v>
      </c>
      <c r="G2104" s="355">
        <v>609.15</v>
      </c>
    </row>
    <row r="2105" spans="1:7" x14ac:dyDescent="0.3">
      <c r="A2105" s="355" t="s">
        <v>8845</v>
      </c>
      <c r="B2105" s="355" t="s">
        <v>8846</v>
      </c>
      <c r="D2105" s="563" t="s">
        <v>8847</v>
      </c>
      <c r="E2105" s="564" t="s">
        <v>1268</v>
      </c>
      <c r="F2105" s="355">
        <v>0</v>
      </c>
      <c r="G2105" s="355">
        <v>609.15</v>
      </c>
    </row>
    <row r="2106" spans="1:7" x14ac:dyDescent="0.3">
      <c r="A2106" s="355" t="s">
        <v>8848</v>
      </c>
      <c r="B2106" s="355" t="s">
        <v>8849</v>
      </c>
      <c r="D2106" s="563" t="s">
        <v>8850</v>
      </c>
      <c r="E2106" s="564" t="s">
        <v>1268</v>
      </c>
      <c r="F2106" s="355">
        <v>0</v>
      </c>
      <c r="G2106" s="355">
        <v>609.15</v>
      </c>
    </row>
    <row r="2107" spans="1:7" x14ac:dyDescent="0.3">
      <c r="A2107" s="355" t="s">
        <v>8851</v>
      </c>
      <c r="B2107" s="355" t="s">
        <v>8852</v>
      </c>
      <c r="D2107" s="563" t="s">
        <v>8853</v>
      </c>
      <c r="E2107" s="564" t="s">
        <v>1268</v>
      </c>
      <c r="F2107" s="355">
        <v>0</v>
      </c>
      <c r="G2107" s="355">
        <v>609.15</v>
      </c>
    </row>
    <row r="2108" spans="1:7" x14ac:dyDescent="0.3">
      <c r="A2108" s="355" t="s">
        <v>8854</v>
      </c>
      <c r="B2108" s="355" t="s">
        <v>8855</v>
      </c>
      <c r="D2108" s="563" t="s">
        <v>8856</v>
      </c>
      <c r="E2108" s="564" t="s">
        <v>5887</v>
      </c>
      <c r="F2108" s="355">
        <v>0</v>
      </c>
      <c r="G2108" s="355">
        <v>1287.6300000000001</v>
      </c>
    </row>
    <row r="2109" spans="1:7" x14ac:dyDescent="0.3">
      <c r="A2109" s="355" t="s">
        <v>8857</v>
      </c>
      <c r="B2109" s="355" t="s">
        <v>8858</v>
      </c>
      <c r="D2109" s="563" t="s">
        <v>8859</v>
      </c>
      <c r="E2109" s="564" t="s">
        <v>8805</v>
      </c>
      <c r="F2109" s="355">
        <v>0</v>
      </c>
      <c r="G2109" s="355">
        <v>1287.6300000000001</v>
      </c>
    </row>
    <row r="2110" spans="1:7" x14ac:dyDescent="0.3">
      <c r="A2110" s="355" t="s">
        <v>8860</v>
      </c>
      <c r="B2110" s="355" t="s">
        <v>8861</v>
      </c>
      <c r="D2110" s="563" t="s">
        <v>8862</v>
      </c>
      <c r="E2110" s="564" t="s">
        <v>1268</v>
      </c>
      <c r="F2110" s="355">
        <v>0</v>
      </c>
      <c r="G2110" s="355">
        <v>616.44000000000005</v>
      </c>
    </row>
    <row r="2111" spans="1:7" x14ac:dyDescent="0.3">
      <c r="A2111" s="355" t="s">
        <v>8863</v>
      </c>
      <c r="B2111" s="355" t="s">
        <v>8864</v>
      </c>
      <c r="D2111" s="563" t="s">
        <v>8865</v>
      </c>
      <c r="E2111" s="564" t="s">
        <v>1268</v>
      </c>
      <c r="F2111" s="355">
        <v>0</v>
      </c>
      <c r="G2111" s="355">
        <v>616.44000000000005</v>
      </c>
    </row>
    <row r="2112" spans="1:7" x14ac:dyDescent="0.3">
      <c r="A2112" s="355" t="s">
        <v>8866</v>
      </c>
      <c r="B2112" s="355" t="s">
        <v>8867</v>
      </c>
      <c r="D2112" s="563" t="s">
        <v>8868</v>
      </c>
      <c r="E2112" s="564" t="s">
        <v>1268</v>
      </c>
      <c r="F2112" s="355">
        <v>0</v>
      </c>
      <c r="G2112" s="355">
        <v>616.44000000000005</v>
      </c>
    </row>
    <row r="2113" spans="1:7" x14ac:dyDescent="0.3">
      <c r="A2113" s="355" t="s">
        <v>8869</v>
      </c>
      <c r="B2113" s="355" t="s">
        <v>8870</v>
      </c>
      <c r="D2113" s="563" t="s">
        <v>8871</v>
      </c>
      <c r="E2113" s="564" t="s">
        <v>1268</v>
      </c>
      <c r="F2113" s="355">
        <v>0</v>
      </c>
      <c r="G2113" s="355">
        <v>616.44000000000005</v>
      </c>
    </row>
    <row r="2114" spans="1:7" x14ac:dyDescent="0.3">
      <c r="A2114" s="355" t="s">
        <v>8872</v>
      </c>
      <c r="B2114" s="355" t="s">
        <v>8873</v>
      </c>
      <c r="D2114" s="563" t="s">
        <v>8874</v>
      </c>
      <c r="E2114" s="564" t="s">
        <v>5887</v>
      </c>
      <c r="F2114" s="355">
        <v>0</v>
      </c>
      <c r="G2114" s="355">
        <v>1322.2</v>
      </c>
    </row>
    <row r="2115" spans="1:7" x14ac:dyDescent="0.3">
      <c r="A2115" s="355" t="s">
        <v>8875</v>
      </c>
      <c r="B2115" s="355" t="s">
        <v>8876</v>
      </c>
      <c r="D2115" s="563" t="s">
        <v>8877</v>
      </c>
      <c r="E2115" s="564" t="s">
        <v>8805</v>
      </c>
      <c r="F2115" s="355">
        <v>0</v>
      </c>
      <c r="G2115" s="355">
        <v>1322.2</v>
      </c>
    </row>
    <row r="2116" spans="1:7" x14ac:dyDescent="0.3">
      <c r="A2116" s="355" t="s">
        <v>8878</v>
      </c>
      <c r="B2116" s="355" t="s">
        <v>8879</v>
      </c>
      <c r="D2116" s="563" t="s">
        <v>8880</v>
      </c>
      <c r="E2116" s="564" t="s">
        <v>8881</v>
      </c>
      <c r="F2116" s="355">
        <v>0</v>
      </c>
      <c r="G2116" s="355">
        <v>295.08</v>
      </c>
    </row>
    <row r="2117" spans="1:7" x14ac:dyDescent="0.3">
      <c r="A2117" s="355" t="s">
        <v>8882</v>
      </c>
      <c r="B2117" s="355" t="s">
        <v>8883</v>
      </c>
      <c r="D2117" s="563" t="s">
        <v>8880</v>
      </c>
      <c r="E2117" s="564" t="s">
        <v>8884</v>
      </c>
      <c r="F2117" s="355">
        <v>0</v>
      </c>
      <c r="G2117" s="355">
        <v>347.03</v>
      </c>
    </row>
    <row r="2118" spans="1:7" x14ac:dyDescent="0.3">
      <c r="A2118" s="355" t="s">
        <v>8885</v>
      </c>
      <c r="B2118" s="355" t="s">
        <v>8886</v>
      </c>
      <c r="D2118" s="563" t="s">
        <v>8887</v>
      </c>
      <c r="E2118" s="564" t="s">
        <v>8888</v>
      </c>
      <c r="F2118" s="355">
        <v>0</v>
      </c>
      <c r="G2118" s="355">
        <v>295.08</v>
      </c>
    </row>
    <row r="2119" spans="1:7" x14ac:dyDescent="0.3">
      <c r="A2119" s="355" t="s">
        <v>8889</v>
      </c>
      <c r="B2119" s="355" t="s">
        <v>8890</v>
      </c>
      <c r="D2119" s="563" t="s">
        <v>8887</v>
      </c>
      <c r="E2119" s="564" t="s">
        <v>8891</v>
      </c>
      <c r="F2119" s="355">
        <v>0</v>
      </c>
      <c r="G2119" s="355">
        <v>330.51</v>
      </c>
    </row>
    <row r="2120" spans="1:7" x14ac:dyDescent="0.3">
      <c r="A2120" s="355" t="s">
        <v>8892</v>
      </c>
      <c r="B2120" s="355" t="s">
        <v>8893</v>
      </c>
      <c r="D2120" s="563" t="s">
        <v>8894</v>
      </c>
      <c r="E2120" s="564" t="s">
        <v>8895</v>
      </c>
      <c r="F2120" s="355">
        <v>0</v>
      </c>
      <c r="G2120" s="355">
        <v>295.08</v>
      </c>
    </row>
    <row r="2121" spans="1:7" x14ac:dyDescent="0.3">
      <c r="A2121" s="355" t="s">
        <v>8896</v>
      </c>
      <c r="B2121" s="355" t="s">
        <v>8897</v>
      </c>
      <c r="D2121" s="563" t="s">
        <v>8894</v>
      </c>
      <c r="E2121" s="564" t="s">
        <v>5431</v>
      </c>
      <c r="F2121" s="355">
        <v>0</v>
      </c>
      <c r="G2121" s="355">
        <v>332.54</v>
      </c>
    </row>
    <row r="2122" spans="1:7" x14ac:dyDescent="0.3">
      <c r="A2122" s="355" t="s">
        <v>8898</v>
      </c>
      <c r="B2122" s="355" t="s">
        <v>8899</v>
      </c>
      <c r="D2122" s="563" t="s">
        <v>8900</v>
      </c>
      <c r="E2122" s="564" t="s">
        <v>8895</v>
      </c>
      <c r="F2122" s="355">
        <v>0</v>
      </c>
      <c r="G2122" s="355">
        <v>295.08</v>
      </c>
    </row>
    <row r="2123" spans="1:7" x14ac:dyDescent="0.3">
      <c r="A2123" s="355" t="s">
        <v>8901</v>
      </c>
      <c r="B2123" s="355" t="s">
        <v>8902</v>
      </c>
      <c r="D2123" s="563" t="s">
        <v>8900</v>
      </c>
      <c r="E2123" s="564" t="s">
        <v>5431</v>
      </c>
      <c r="F2123" s="355">
        <v>0</v>
      </c>
      <c r="G2123" s="355">
        <v>329.32</v>
      </c>
    </row>
    <row r="2124" spans="1:7" x14ac:dyDescent="0.3">
      <c r="A2124" s="355" t="s">
        <v>8903</v>
      </c>
      <c r="B2124" s="355" t="s">
        <v>8904</v>
      </c>
      <c r="D2124" s="563" t="s">
        <v>8905</v>
      </c>
      <c r="E2124" s="564" t="s">
        <v>6746</v>
      </c>
      <c r="F2124" s="355">
        <v>0</v>
      </c>
      <c r="G2124" s="355">
        <v>405.25</v>
      </c>
    </row>
    <row r="2125" spans="1:7" x14ac:dyDescent="0.3">
      <c r="A2125" s="355" t="s">
        <v>8906</v>
      </c>
      <c r="B2125" s="355" t="s">
        <v>8907</v>
      </c>
      <c r="D2125" s="563" t="s">
        <v>8908</v>
      </c>
      <c r="E2125" s="564" t="s">
        <v>8909</v>
      </c>
      <c r="F2125" s="355">
        <v>0</v>
      </c>
      <c r="G2125" s="355">
        <v>417.8</v>
      </c>
    </row>
    <row r="2126" spans="1:7" x14ac:dyDescent="0.3">
      <c r="A2126" s="355" t="s">
        <v>8910</v>
      </c>
      <c r="B2126" s="355" t="s">
        <v>8911</v>
      </c>
      <c r="D2126" s="563" t="s">
        <v>8912</v>
      </c>
      <c r="E2126" s="564" t="s">
        <v>8913</v>
      </c>
      <c r="F2126" s="355">
        <v>0</v>
      </c>
      <c r="G2126" s="355">
        <v>376.36</v>
      </c>
    </row>
    <row r="2127" spans="1:7" x14ac:dyDescent="0.3">
      <c r="A2127" s="355" t="s">
        <v>8914</v>
      </c>
      <c r="B2127" s="355" t="s">
        <v>8915</v>
      </c>
      <c r="D2127" s="563" t="s">
        <v>8916</v>
      </c>
      <c r="E2127" s="564" t="s">
        <v>6746</v>
      </c>
      <c r="F2127" s="355">
        <v>0</v>
      </c>
      <c r="G2127" s="355">
        <v>401.36</v>
      </c>
    </row>
    <row r="2128" spans="1:7" x14ac:dyDescent="0.3">
      <c r="A2128" s="355" t="s">
        <v>8917</v>
      </c>
      <c r="B2128" s="355" t="s">
        <v>8918</v>
      </c>
      <c r="D2128" s="563" t="s">
        <v>8919</v>
      </c>
      <c r="E2128" s="564" t="s">
        <v>8909</v>
      </c>
      <c r="F2128" s="355">
        <v>0</v>
      </c>
      <c r="G2128" s="355">
        <v>419.15</v>
      </c>
    </row>
    <row r="2129" spans="1:7" x14ac:dyDescent="0.3">
      <c r="A2129" s="355" t="s">
        <v>8920</v>
      </c>
      <c r="B2129" s="355" t="s">
        <v>8921</v>
      </c>
      <c r="D2129" s="563" t="s">
        <v>8922</v>
      </c>
      <c r="E2129" s="564" t="s">
        <v>8913</v>
      </c>
      <c r="F2129" s="355">
        <v>0</v>
      </c>
      <c r="G2129" s="355">
        <v>376.95</v>
      </c>
    </row>
    <row r="2130" spans="1:7" x14ac:dyDescent="0.3">
      <c r="A2130" s="355" t="s">
        <v>8923</v>
      </c>
      <c r="B2130" s="355" t="s">
        <v>8924</v>
      </c>
      <c r="D2130" s="563" t="s">
        <v>8925</v>
      </c>
      <c r="E2130" s="564" t="s">
        <v>6746</v>
      </c>
      <c r="F2130" s="355">
        <v>0</v>
      </c>
      <c r="G2130" s="355">
        <v>404.07</v>
      </c>
    </row>
    <row r="2131" spans="1:7" x14ac:dyDescent="0.3">
      <c r="A2131" s="355" t="s">
        <v>8926</v>
      </c>
      <c r="B2131" s="355" t="s">
        <v>8927</v>
      </c>
      <c r="D2131" s="563" t="s">
        <v>8928</v>
      </c>
      <c r="E2131" s="564" t="s">
        <v>8909</v>
      </c>
      <c r="F2131" s="355">
        <v>0</v>
      </c>
      <c r="G2131" s="355">
        <v>421.86</v>
      </c>
    </row>
    <row r="2132" spans="1:7" x14ac:dyDescent="0.3">
      <c r="A2132" s="355" t="s">
        <v>8929</v>
      </c>
      <c r="B2132" s="355" t="s">
        <v>8930</v>
      </c>
      <c r="D2132" s="563" t="s">
        <v>8931</v>
      </c>
      <c r="E2132" s="564" t="s">
        <v>8913</v>
      </c>
      <c r="F2132" s="355">
        <v>0</v>
      </c>
      <c r="G2132" s="355">
        <v>380.34</v>
      </c>
    </row>
    <row r="2133" spans="1:7" x14ac:dyDescent="0.3">
      <c r="A2133" s="355" t="s">
        <v>8932</v>
      </c>
      <c r="B2133" s="355" t="s">
        <v>8933</v>
      </c>
      <c r="D2133" s="563" t="s">
        <v>8934</v>
      </c>
      <c r="E2133" s="564" t="s">
        <v>6746</v>
      </c>
      <c r="F2133" s="355">
        <v>0</v>
      </c>
      <c r="G2133" s="355">
        <v>407.46</v>
      </c>
    </row>
    <row r="2134" spans="1:7" x14ac:dyDescent="0.3">
      <c r="A2134" s="355" t="s">
        <v>8935</v>
      </c>
      <c r="B2134" s="355" t="s">
        <v>8936</v>
      </c>
      <c r="D2134" s="563" t="s">
        <v>8937</v>
      </c>
      <c r="E2134" s="564" t="s">
        <v>8909</v>
      </c>
      <c r="F2134" s="355">
        <v>0</v>
      </c>
      <c r="G2134" s="355">
        <v>425.34</v>
      </c>
    </row>
    <row r="2135" spans="1:7" x14ac:dyDescent="0.3">
      <c r="A2135" s="355" t="s">
        <v>8938</v>
      </c>
      <c r="B2135" s="355" t="s">
        <v>8939</v>
      </c>
      <c r="D2135" s="563" t="s">
        <v>8940</v>
      </c>
      <c r="E2135" s="564" t="s">
        <v>8941</v>
      </c>
      <c r="F2135" s="355">
        <v>0</v>
      </c>
      <c r="G2135" s="355">
        <v>403.9</v>
      </c>
    </row>
    <row r="2136" spans="1:7" x14ac:dyDescent="0.3">
      <c r="A2136" s="355" t="s">
        <v>8942</v>
      </c>
      <c r="B2136" s="355" t="s">
        <v>8943</v>
      </c>
      <c r="D2136" s="563" t="s">
        <v>8940</v>
      </c>
      <c r="E2136" s="564" t="s">
        <v>8944</v>
      </c>
      <c r="F2136" s="355">
        <v>0</v>
      </c>
      <c r="G2136" s="355">
        <v>427.46</v>
      </c>
    </row>
    <row r="2137" spans="1:7" x14ac:dyDescent="0.3">
      <c r="A2137" s="355" t="s">
        <v>8945</v>
      </c>
      <c r="B2137" s="355" t="s">
        <v>8946</v>
      </c>
      <c r="D2137" s="563" t="s">
        <v>8947</v>
      </c>
      <c r="E2137" s="564" t="s">
        <v>8948</v>
      </c>
      <c r="F2137" s="355">
        <v>0</v>
      </c>
      <c r="G2137" s="355">
        <v>408.47</v>
      </c>
    </row>
    <row r="2138" spans="1:7" x14ac:dyDescent="0.3">
      <c r="A2138" s="355" t="s">
        <v>8949</v>
      </c>
      <c r="B2138" s="355" t="s">
        <v>8950</v>
      </c>
      <c r="D2138" s="563" t="s">
        <v>8947</v>
      </c>
      <c r="E2138" s="564" t="s">
        <v>8951</v>
      </c>
      <c r="F2138" s="355">
        <v>0</v>
      </c>
      <c r="G2138" s="355">
        <v>437.29</v>
      </c>
    </row>
    <row r="2139" spans="1:7" x14ac:dyDescent="0.3">
      <c r="A2139" s="355" t="s">
        <v>8952</v>
      </c>
      <c r="B2139" s="355" t="s">
        <v>8953</v>
      </c>
      <c r="D2139" s="563" t="s">
        <v>8954</v>
      </c>
      <c r="E2139" s="564" t="s">
        <v>8955</v>
      </c>
      <c r="F2139" s="355">
        <v>0</v>
      </c>
      <c r="G2139" s="355">
        <v>405.59</v>
      </c>
    </row>
    <row r="2140" spans="1:7" x14ac:dyDescent="0.3">
      <c r="A2140" s="355" t="s">
        <v>8956</v>
      </c>
      <c r="B2140" s="355" t="s">
        <v>8957</v>
      </c>
      <c r="D2140" s="563" t="s">
        <v>8954</v>
      </c>
      <c r="E2140" s="564" t="s">
        <v>8958</v>
      </c>
      <c r="F2140" s="355">
        <v>0</v>
      </c>
      <c r="G2140" s="355">
        <v>433.98</v>
      </c>
    </row>
    <row r="2141" spans="1:7" x14ac:dyDescent="0.3">
      <c r="A2141" s="355" t="s">
        <v>8959</v>
      </c>
      <c r="B2141" s="355" t="s">
        <v>8960</v>
      </c>
      <c r="D2141" s="563" t="s">
        <v>8961</v>
      </c>
      <c r="E2141" s="564" t="s">
        <v>8962</v>
      </c>
      <c r="F2141" s="355">
        <v>0</v>
      </c>
      <c r="G2141" s="355">
        <v>409.24</v>
      </c>
    </row>
    <row r="2142" spans="1:7" x14ac:dyDescent="0.3">
      <c r="A2142" s="355" t="s">
        <v>8963</v>
      </c>
      <c r="B2142" s="355" t="s">
        <v>8964</v>
      </c>
      <c r="D2142" s="563" t="s">
        <v>8961</v>
      </c>
      <c r="E2142" s="564" t="s">
        <v>8965</v>
      </c>
      <c r="F2142" s="355">
        <v>0</v>
      </c>
      <c r="G2142" s="355">
        <v>397.8</v>
      </c>
    </row>
    <row r="2143" spans="1:7" x14ac:dyDescent="0.3">
      <c r="A2143" s="355" t="s">
        <v>8966</v>
      </c>
      <c r="B2143" s="355" t="s">
        <v>8967</v>
      </c>
      <c r="D2143" s="563" t="s">
        <v>8968</v>
      </c>
      <c r="E2143" s="564" t="s">
        <v>8969</v>
      </c>
      <c r="F2143" s="355">
        <v>0</v>
      </c>
      <c r="G2143" s="355">
        <v>95.68</v>
      </c>
    </row>
    <row r="2144" spans="1:7" x14ac:dyDescent="0.3">
      <c r="A2144" s="355" t="s">
        <v>8970</v>
      </c>
      <c r="B2144" s="355" t="s">
        <v>8971</v>
      </c>
      <c r="D2144" s="563" t="s">
        <v>8972</v>
      </c>
      <c r="E2144" s="564" t="s">
        <v>8969</v>
      </c>
      <c r="F2144" s="355">
        <v>0</v>
      </c>
      <c r="G2144" s="355">
        <v>95.68</v>
      </c>
    </row>
    <row r="2145" spans="1:7" x14ac:dyDescent="0.3">
      <c r="A2145" s="355" t="s">
        <v>8973</v>
      </c>
      <c r="B2145" s="355" t="s">
        <v>8974</v>
      </c>
      <c r="D2145" s="563" t="s">
        <v>8975</v>
      </c>
      <c r="E2145" s="564" t="s">
        <v>8976</v>
      </c>
      <c r="F2145" s="355">
        <v>0</v>
      </c>
      <c r="G2145" s="355">
        <v>35.51</v>
      </c>
    </row>
    <row r="2146" spans="1:7" x14ac:dyDescent="0.3">
      <c r="A2146" s="355" t="s">
        <v>8977</v>
      </c>
      <c r="B2146" s="355" t="s">
        <v>8978</v>
      </c>
      <c r="D2146" s="563" t="s">
        <v>8979</v>
      </c>
      <c r="E2146" s="564" t="s">
        <v>8976</v>
      </c>
      <c r="F2146" s="355">
        <v>0</v>
      </c>
      <c r="G2146" s="355">
        <v>35.51</v>
      </c>
    </row>
    <row r="2147" spans="1:7" x14ac:dyDescent="0.3">
      <c r="A2147" s="355" t="s">
        <v>8980</v>
      </c>
      <c r="B2147" s="355" t="s">
        <v>8981</v>
      </c>
      <c r="D2147" s="563" t="s">
        <v>8982</v>
      </c>
      <c r="E2147" s="564" t="s">
        <v>1268</v>
      </c>
      <c r="F2147" s="355">
        <v>0</v>
      </c>
      <c r="G2147" s="355">
        <v>35.51</v>
      </c>
    </row>
    <row r="2148" spans="1:7" x14ac:dyDescent="0.3">
      <c r="A2148" s="355" t="s">
        <v>8983</v>
      </c>
      <c r="B2148" s="355" t="s">
        <v>8984</v>
      </c>
      <c r="D2148" s="563" t="s">
        <v>8985</v>
      </c>
      <c r="E2148" s="564" t="s">
        <v>8969</v>
      </c>
      <c r="F2148" s="355">
        <v>0</v>
      </c>
      <c r="G2148" s="355">
        <v>35.51</v>
      </c>
    </row>
    <row r="2149" spans="1:7" x14ac:dyDescent="0.3">
      <c r="A2149" s="355" t="s">
        <v>8986</v>
      </c>
      <c r="B2149" s="355" t="s">
        <v>8987</v>
      </c>
      <c r="D2149" s="563" t="s">
        <v>8988</v>
      </c>
      <c r="E2149" s="564" t="s">
        <v>8969</v>
      </c>
      <c r="F2149" s="355">
        <v>0</v>
      </c>
      <c r="G2149" s="355">
        <v>35.51</v>
      </c>
    </row>
    <row r="2150" spans="1:7" x14ac:dyDescent="0.3">
      <c r="A2150" s="355" t="s">
        <v>8989</v>
      </c>
      <c r="B2150" s="355" t="s">
        <v>8990</v>
      </c>
      <c r="D2150" s="563" t="s">
        <v>8991</v>
      </c>
      <c r="E2150" s="564" t="s">
        <v>1268</v>
      </c>
      <c r="F2150" s="355">
        <v>0</v>
      </c>
      <c r="G2150" s="355">
        <v>35.51</v>
      </c>
    </row>
    <row r="2151" spans="1:7" x14ac:dyDescent="0.3">
      <c r="A2151" s="355" t="s">
        <v>8992</v>
      </c>
      <c r="B2151" s="355" t="s">
        <v>8993</v>
      </c>
      <c r="D2151" s="563" t="s">
        <v>8994</v>
      </c>
      <c r="E2151" s="564" t="s">
        <v>1268</v>
      </c>
      <c r="F2151" s="355">
        <v>0</v>
      </c>
      <c r="G2151" s="355">
        <v>35.51</v>
      </c>
    </row>
    <row r="2152" spans="1:7" x14ac:dyDescent="0.3">
      <c r="A2152" s="355" t="s">
        <v>8995</v>
      </c>
      <c r="B2152" s="355" t="s">
        <v>8996</v>
      </c>
      <c r="D2152" s="563" t="s">
        <v>8997</v>
      </c>
      <c r="E2152" s="564" t="s">
        <v>8998</v>
      </c>
      <c r="F2152" s="355">
        <v>0</v>
      </c>
      <c r="G2152" s="355">
        <v>35.51</v>
      </c>
    </row>
    <row r="2153" spans="1:7" x14ac:dyDescent="0.3">
      <c r="A2153" s="355" t="s">
        <v>3310</v>
      </c>
      <c r="B2153" s="355" t="s">
        <v>8999</v>
      </c>
      <c r="D2153" s="563" t="s">
        <v>3311</v>
      </c>
      <c r="E2153" s="564" t="s">
        <v>1268</v>
      </c>
      <c r="F2153" s="355">
        <v>0</v>
      </c>
      <c r="G2153" s="355">
        <v>35.51</v>
      </c>
    </row>
    <row r="2154" spans="1:7" x14ac:dyDescent="0.3">
      <c r="A2154" s="355" t="s">
        <v>3312</v>
      </c>
      <c r="B2154" s="355" t="s">
        <v>9000</v>
      </c>
      <c r="D2154" s="563" t="s">
        <v>3313</v>
      </c>
      <c r="E2154" s="564" t="s">
        <v>1268</v>
      </c>
      <c r="F2154" s="355">
        <v>0</v>
      </c>
      <c r="G2154" s="355">
        <v>35.51</v>
      </c>
    </row>
    <row r="2155" spans="1:7" x14ac:dyDescent="0.3">
      <c r="A2155" s="355" t="s">
        <v>2839</v>
      </c>
      <c r="B2155" s="355" t="s">
        <v>9001</v>
      </c>
      <c r="D2155" s="563" t="s">
        <v>2840</v>
      </c>
      <c r="E2155" s="564" t="s">
        <v>1268</v>
      </c>
      <c r="F2155" s="355">
        <v>0</v>
      </c>
      <c r="G2155" s="355">
        <v>35.51</v>
      </c>
    </row>
    <row r="2156" spans="1:7" x14ac:dyDescent="0.3">
      <c r="A2156" s="355" t="s">
        <v>3314</v>
      </c>
      <c r="B2156" s="355" t="s">
        <v>9002</v>
      </c>
      <c r="D2156" s="563" t="s">
        <v>3315</v>
      </c>
      <c r="E2156" s="564" t="s">
        <v>1268</v>
      </c>
      <c r="F2156" s="355">
        <v>0</v>
      </c>
      <c r="G2156" s="355">
        <v>35.51</v>
      </c>
    </row>
    <row r="2157" spans="1:7" x14ac:dyDescent="0.3">
      <c r="A2157" s="355" t="s">
        <v>3316</v>
      </c>
      <c r="B2157" s="355" t="s">
        <v>9003</v>
      </c>
      <c r="D2157" s="563" t="s">
        <v>3317</v>
      </c>
      <c r="E2157" s="564" t="s">
        <v>1268</v>
      </c>
      <c r="F2157" s="355">
        <v>0</v>
      </c>
      <c r="G2157" s="355">
        <v>35.51</v>
      </c>
    </row>
    <row r="2158" spans="1:7" x14ac:dyDescent="0.3">
      <c r="A2158" s="355" t="s">
        <v>9004</v>
      </c>
      <c r="B2158" s="355" t="s">
        <v>9005</v>
      </c>
      <c r="D2158" s="563" t="s">
        <v>9006</v>
      </c>
      <c r="E2158" s="564" t="s">
        <v>8156</v>
      </c>
      <c r="F2158" s="355">
        <v>0</v>
      </c>
      <c r="G2158" s="355">
        <v>87.03</v>
      </c>
    </row>
    <row r="2159" spans="1:7" x14ac:dyDescent="0.3">
      <c r="A2159" s="355" t="s">
        <v>9007</v>
      </c>
      <c r="B2159" s="355" t="s">
        <v>9008</v>
      </c>
      <c r="D2159" s="563" t="s">
        <v>9006</v>
      </c>
      <c r="E2159" s="564" t="s">
        <v>8159</v>
      </c>
      <c r="F2159" s="355">
        <v>0</v>
      </c>
      <c r="G2159" s="355">
        <v>87.03</v>
      </c>
    </row>
    <row r="2160" spans="1:7" x14ac:dyDescent="0.3">
      <c r="A2160" s="355" t="s">
        <v>9009</v>
      </c>
      <c r="B2160" s="355" t="s">
        <v>9010</v>
      </c>
      <c r="D2160" s="563" t="s">
        <v>9011</v>
      </c>
      <c r="E2160" s="564" t="s">
        <v>9012</v>
      </c>
      <c r="F2160" s="355">
        <v>0</v>
      </c>
      <c r="G2160" s="355">
        <v>87.03</v>
      </c>
    </row>
    <row r="2161" spans="1:7" x14ac:dyDescent="0.3">
      <c r="A2161" s="355" t="s">
        <v>9013</v>
      </c>
      <c r="B2161" s="355" t="s">
        <v>9014</v>
      </c>
      <c r="D2161" s="563" t="s">
        <v>9011</v>
      </c>
      <c r="E2161" s="564" t="s">
        <v>9015</v>
      </c>
      <c r="F2161" s="355">
        <v>0</v>
      </c>
      <c r="G2161" s="355">
        <v>87.03</v>
      </c>
    </row>
    <row r="2162" spans="1:7" x14ac:dyDescent="0.3">
      <c r="A2162" s="355" t="s">
        <v>9016</v>
      </c>
      <c r="B2162" s="355" t="s">
        <v>9017</v>
      </c>
      <c r="D2162" s="563" t="s">
        <v>9011</v>
      </c>
      <c r="E2162" s="564" t="s">
        <v>9018</v>
      </c>
      <c r="F2162" s="355">
        <v>0</v>
      </c>
      <c r="G2162" s="355">
        <v>87.03</v>
      </c>
    </row>
    <row r="2163" spans="1:7" x14ac:dyDescent="0.3">
      <c r="A2163" s="355" t="s">
        <v>9019</v>
      </c>
      <c r="B2163" s="355" t="s">
        <v>9020</v>
      </c>
      <c r="D2163" s="563" t="s">
        <v>9021</v>
      </c>
      <c r="E2163" s="564" t="s">
        <v>9022</v>
      </c>
      <c r="F2163" s="355">
        <v>0</v>
      </c>
      <c r="G2163" s="355">
        <v>95.68</v>
      </c>
    </row>
    <row r="2164" spans="1:7" x14ac:dyDescent="0.3">
      <c r="A2164" s="355" t="s">
        <v>9023</v>
      </c>
      <c r="B2164" s="355" t="s">
        <v>9024</v>
      </c>
      <c r="D2164" s="563" t="s">
        <v>9025</v>
      </c>
      <c r="E2164" s="564" t="s">
        <v>1268</v>
      </c>
      <c r="F2164" s="355">
        <v>0</v>
      </c>
      <c r="G2164" s="355">
        <v>77.8</v>
      </c>
    </row>
    <row r="2165" spans="1:7" x14ac:dyDescent="0.3">
      <c r="A2165" s="355" t="s">
        <v>9026</v>
      </c>
      <c r="B2165" s="355" t="s">
        <v>9024</v>
      </c>
      <c r="D2165" s="563" t="s">
        <v>9025</v>
      </c>
      <c r="E2165" s="564" t="s">
        <v>1268</v>
      </c>
      <c r="F2165" s="355">
        <v>0</v>
      </c>
      <c r="G2165" s="355">
        <v>77.8</v>
      </c>
    </row>
    <row r="2166" spans="1:7" x14ac:dyDescent="0.3">
      <c r="A2166" s="355" t="s">
        <v>9027</v>
      </c>
      <c r="B2166" s="355" t="s">
        <v>9024</v>
      </c>
      <c r="D2166" s="563" t="s">
        <v>9025</v>
      </c>
      <c r="E2166" s="564" t="s">
        <v>1268</v>
      </c>
      <c r="F2166" s="355">
        <v>0</v>
      </c>
      <c r="G2166" s="355">
        <v>77.8</v>
      </c>
    </row>
    <row r="2167" spans="1:7" x14ac:dyDescent="0.3">
      <c r="A2167" s="355" t="s">
        <v>9028</v>
      </c>
      <c r="B2167" s="355" t="s">
        <v>9029</v>
      </c>
      <c r="D2167" s="563" t="s">
        <v>9030</v>
      </c>
      <c r="E2167" s="564" t="s">
        <v>1268</v>
      </c>
      <c r="F2167" s="355">
        <v>0</v>
      </c>
      <c r="G2167" s="355">
        <v>77.8</v>
      </c>
    </row>
    <row r="2168" spans="1:7" x14ac:dyDescent="0.3">
      <c r="A2168" s="355" t="s">
        <v>9031</v>
      </c>
      <c r="B2168" s="355" t="s">
        <v>9029</v>
      </c>
      <c r="D2168" s="563" t="s">
        <v>9030</v>
      </c>
      <c r="E2168" s="564" t="s">
        <v>1268</v>
      </c>
      <c r="F2168" s="355">
        <v>0</v>
      </c>
      <c r="G2168" s="355">
        <v>77.8</v>
      </c>
    </row>
    <row r="2169" spans="1:7" x14ac:dyDescent="0.3">
      <c r="A2169" s="355" t="s">
        <v>3336</v>
      </c>
      <c r="B2169" s="355" t="s">
        <v>9032</v>
      </c>
      <c r="D2169" s="563" t="s">
        <v>3337</v>
      </c>
      <c r="E2169" s="564" t="s">
        <v>1268</v>
      </c>
      <c r="F2169" s="355">
        <v>0</v>
      </c>
      <c r="G2169" s="355">
        <v>9.41</v>
      </c>
    </row>
    <row r="2170" spans="1:7" x14ac:dyDescent="0.3">
      <c r="A2170" s="355" t="s">
        <v>3338</v>
      </c>
      <c r="B2170" s="355" t="s">
        <v>9033</v>
      </c>
      <c r="D2170" s="563" t="s">
        <v>3339</v>
      </c>
      <c r="E2170" s="564" t="s">
        <v>1268</v>
      </c>
      <c r="F2170" s="355">
        <v>0</v>
      </c>
      <c r="G2170" s="355">
        <v>9.41</v>
      </c>
    </row>
    <row r="2171" spans="1:7" x14ac:dyDescent="0.3">
      <c r="A2171" s="355" t="s">
        <v>3340</v>
      </c>
      <c r="B2171" s="355" t="s">
        <v>9034</v>
      </c>
      <c r="D2171" s="563" t="s">
        <v>3341</v>
      </c>
      <c r="E2171" s="564" t="s">
        <v>1268</v>
      </c>
      <c r="F2171" s="355">
        <v>0</v>
      </c>
      <c r="G2171" s="355">
        <v>9.41</v>
      </c>
    </row>
    <row r="2172" spans="1:7" x14ac:dyDescent="0.3">
      <c r="A2172" s="355" t="s">
        <v>3342</v>
      </c>
      <c r="B2172" s="355" t="s">
        <v>9035</v>
      </c>
      <c r="D2172" s="563" t="s">
        <v>3343</v>
      </c>
      <c r="E2172" s="564" t="s">
        <v>1268</v>
      </c>
      <c r="F2172" s="355">
        <v>0</v>
      </c>
      <c r="G2172" s="355">
        <v>9.41</v>
      </c>
    </row>
    <row r="2173" spans="1:7" x14ac:dyDescent="0.3">
      <c r="A2173" s="355" t="s">
        <v>3344</v>
      </c>
      <c r="B2173" s="355" t="s">
        <v>9036</v>
      </c>
      <c r="D2173" s="563" t="s">
        <v>3345</v>
      </c>
      <c r="E2173" s="564" t="s">
        <v>1268</v>
      </c>
      <c r="F2173" s="355">
        <v>0</v>
      </c>
      <c r="G2173" s="355">
        <v>9.41</v>
      </c>
    </row>
    <row r="2174" spans="1:7" x14ac:dyDescent="0.3">
      <c r="A2174" s="355" t="s">
        <v>3346</v>
      </c>
      <c r="B2174" s="355" t="s">
        <v>9037</v>
      </c>
      <c r="D2174" s="563" t="s">
        <v>3347</v>
      </c>
      <c r="E2174" s="564" t="s">
        <v>1268</v>
      </c>
      <c r="F2174" s="355">
        <v>0</v>
      </c>
      <c r="G2174" s="355">
        <v>9.41</v>
      </c>
    </row>
    <row r="2175" spans="1:7" x14ac:dyDescent="0.3">
      <c r="A2175" s="355" t="s">
        <v>9038</v>
      </c>
      <c r="B2175" s="355" t="s">
        <v>9039</v>
      </c>
      <c r="D2175" s="563" t="s">
        <v>9040</v>
      </c>
      <c r="E2175" s="564" t="s">
        <v>9041</v>
      </c>
      <c r="F2175" s="355">
        <v>0</v>
      </c>
      <c r="G2175" s="355">
        <v>132.19999999999999</v>
      </c>
    </row>
    <row r="2176" spans="1:7" x14ac:dyDescent="0.3">
      <c r="A2176" s="355" t="s">
        <v>9042</v>
      </c>
      <c r="B2176" s="355" t="s">
        <v>9043</v>
      </c>
      <c r="D2176" s="563" t="s">
        <v>9044</v>
      </c>
      <c r="E2176" s="564" t="s">
        <v>9045</v>
      </c>
      <c r="F2176" s="355">
        <v>0</v>
      </c>
      <c r="G2176" s="355">
        <v>132.19999999999999</v>
      </c>
    </row>
    <row r="2177" spans="1:7" x14ac:dyDescent="0.3">
      <c r="A2177" s="355" t="s">
        <v>9046</v>
      </c>
      <c r="B2177" s="355" t="s">
        <v>9047</v>
      </c>
      <c r="D2177" s="563" t="s">
        <v>9048</v>
      </c>
      <c r="E2177" s="564" t="s">
        <v>9045</v>
      </c>
      <c r="F2177" s="355">
        <v>0</v>
      </c>
      <c r="G2177" s="355">
        <v>132.19999999999999</v>
      </c>
    </row>
    <row r="2178" spans="1:7" x14ac:dyDescent="0.3">
      <c r="A2178" s="355" t="s">
        <v>9049</v>
      </c>
      <c r="B2178" s="355" t="s">
        <v>9050</v>
      </c>
      <c r="D2178" s="563" t="s">
        <v>9051</v>
      </c>
      <c r="E2178" s="564" t="s">
        <v>9045</v>
      </c>
      <c r="F2178" s="355">
        <v>0</v>
      </c>
      <c r="G2178" s="355">
        <v>132.19999999999999</v>
      </c>
    </row>
    <row r="2179" spans="1:7" x14ac:dyDescent="0.3">
      <c r="A2179" s="355" t="s">
        <v>9052</v>
      </c>
      <c r="B2179" s="355" t="s">
        <v>9053</v>
      </c>
      <c r="D2179" s="563" t="s">
        <v>9054</v>
      </c>
      <c r="E2179" s="564" t="s">
        <v>9045</v>
      </c>
      <c r="F2179" s="355">
        <v>0</v>
      </c>
      <c r="G2179" s="355">
        <v>132.19999999999999</v>
      </c>
    </row>
    <row r="2180" spans="1:7" x14ac:dyDescent="0.3">
      <c r="A2180" s="355" t="s">
        <v>3328</v>
      </c>
      <c r="B2180" s="355" t="s">
        <v>9055</v>
      </c>
      <c r="D2180" s="563" t="s">
        <v>3329</v>
      </c>
      <c r="E2180" s="564" t="s">
        <v>9056</v>
      </c>
      <c r="F2180" s="355">
        <v>0</v>
      </c>
      <c r="G2180" s="355">
        <v>87.63</v>
      </c>
    </row>
    <row r="2181" spans="1:7" x14ac:dyDescent="0.3">
      <c r="A2181" s="355" t="s">
        <v>2843</v>
      </c>
      <c r="B2181" s="355" t="s">
        <v>9057</v>
      </c>
      <c r="D2181" s="563" t="s">
        <v>2844</v>
      </c>
      <c r="E2181" s="564" t="s">
        <v>9056</v>
      </c>
      <c r="F2181" s="355">
        <v>0</v>
      </c>
      <c r="G2181" s="355">
        <v>87.63</v>
      </c>
    </row>
    <row r="2182" spans="1:7" x14ac:dyDescent="0.3">
      <c r="A2182" s="355" t="s">
        <v>3330</v>
      </c>
      <c r="B2182" s="355" t="s">
        <v>9058</v>
      </c>
      <c r="D2182" s="563" t="s">
        <v>3331</v>
      </c>
      <c r="E2182" s="564" t="s">
        <v>9056</v>
      </c>
      <c r="F2182" s="355">
        <v>0</v>
      </c>
      <c r="G2182" s="355">
        <v>87.63</v>
      </c>
    </row>
    <row r="2183" spans="1:7" x14ac:dyDescent="0.3">
      <c r="A2183" s="355" t="s">
        <v>3332</v>
      </c>
      <c r="B2183" s="355" t="s">
        <v>9059</v>
      </c>
      <c r="D2183" s="563" t="s">
        <v>3333</v>
      </c>
      <c r="E2183" s="564" t="s">
        <v>9056</v>
      </c>
      <c r="F2183" s="355">
        <v>0</v>
      </c>
      <c r="G2183" s="355">
        <v>87.63</v>
      </c>
    </row>
    <row r="2184" spans="1:7" x14ac:dyDescent="0.3">
      <c r="A2184" s="355" t="s">
        <v>3334</v>
      </c>
      <c r="B2184" s="355" t="s">
        <v>9060</v>
      </c>
      <c r="D2184" s="563" t="s">
        <v>3335</v>
      </c>
      <c r="E2184" s="564" t="s">
        <v>9056</v>
      </c>
      <c r="F2184" s="355">
        <v>0</v>
      </c>
      <c r="G2184" s="355">
        <v>87.63</v>
      </c>
    </row>
    <row r="2185" spans="1:7" x14ac:dyDescent="0.3">
      <c r="A2185" s="355" t="s">
        <v>3318</v>
      </c>
      <c r="B2185" s="355" t="s">
        <v>9061</v>
      </c>
      <c r="D2185" s="563" t="s">
        <v>9062</v>
      </c>
      <c r="E2185" s="564" t="s">
        <v>9063</v>
      </c>
      <c r="F2185" s="355">
        <v>0</v>
      </c>
      <c r="G2185" s="355">
        <v>35.51</v>
      </c>
    </row>
    <row r="2186" spans="1:7" x14ac:dyDescent="0.3">
      <c r="A2186" s="355" t="s">
        <v>3320</v>
      </c>
      <c r="B2186" s="355" t="s">
        <v>9064</v>
      </c>
      <c r="D2186" s="563" t="s">
        <v>9065</v>
      </c>
      <c r="E2186" s="564" t="s">
        <v>9063</v>
      </c>
      <c r="F2186" s="355">
        <v>0</v>
      </c>
      <c r="G2186" s="355">
        <v>35.51</v>
      </c>
    </row>
    <row r="2187" spans="1:7" x14ac:dyDescent="0.3">
      <c r="A2187" s="355" t="s">
        <v>2841</v>
      </c>
      <c r="B2187" s="355" t="s">
        <v>9066</v>
      </c>
      <c r="D2187" s="563" t="s">
        <v>2842</v>
      </c>
      <c r="E2187" s="564" t="s">
        <v>9067</v>
      </c>
      <c r="F2187" s="355">
        <v>0</v>
      </c>
      <c r="G2187" s="355">
        <v>35.51</v>
      </c>
    </row>
    <row r="2188" spans="1:7" x14ac:dyDescent="0.3">
      <c r="A2188" s="355" t="s">
        <v>3322</v>
      </c>
      <c r="B2188" s="355" t="s">
        <v>9068</v>
      </c>
      <c r="D2188" s="563" t="s">
        <v>3323</v>
      </c>
      <c r="E2188" s="564" t="s">
        <v>9067</v>
      </c>
      <c r="F2188" s="355">
        <v>0</v>
      </c>
      <c r="G2188" s="355">
        <v>35.51</v>
      </c>
    </row>
    <row r="2189" spans="1:7" x14ac:dyDescent="0.3">
      <c r="A2189" s="355" t="s">
        <v>3324</v>
      </c>
      <c r="B2189" s="355" t="s">
        <v>9069</v>
      </c>
      <c r="D2189" s="563" t="s">
        <v>3325</v>
      </c>
      <c r="E2189" s="564" t="s">
        <v>9067</v>
      </c>
      <c r="F2189" s="355">
        <v>0</v>
      </c>
      <c r="G2189" s="355">
        <v>35.51</v>
      </c>
    </row>
    <row r="2190" spans="1:7" x14ac:dyDescent="0.3">
      <c r="A2190" s="355" t="s">
        <v>3326</v>
      </c>
      <c r="B2190" s="355" t="s">
        <v>9070</v>
      </c>
      <c r="D2190" s="563" t="s">
        <v>3327</v>
      </c>
      <c r="E2190" s="564" t="s">
        <v>9071</v>
      </c>
      <c r="F2190" s="355">
        <v>0</v>
      </c>
      <c r="G2190" s="355">
        <v>125.42</v>
      </c>
    </row>
    <row r="2191" spans="1:7" x14ac:dyDescent="0.3">
      <c r="A2191" s="355" t="s">
        <v>9072</v>
      </c>
      <c r="B2191" s="355" t="s">
        <v>9073</v>
      </c>
      <c r="D2191" s="563" t="s">
        <v>8979</v>
      </c>
      <c r="E2191" s="564" t="s">
        <v>9074</v>
      </c>
      <c r="F2191" s="355">
        <v>0</v>
      </c>
      <c r="G2191" s="355">
        <v>35.51</v>
      </c>
    </row>
    <row r="2192" spans="1:7" x14ac:dyDescent="0.3">
      <c r="A2192" s="355" t="s">
        <v>9075</v>
      </c>
      <c r="B2192" s="355" t="s">
        <v>9076</v>
      </c>
      <c r="D2192" s="563" t="s">
        <v>8985</v>
      </c>
      <c r="E2192" s="564" t="s">
        <v>9077</v>
      </c>
      <c r="F2192" s="355">
        <v>0</v>
      </c>
      <c r="G2192" s="355">
        <v>35.51</v>
      </c>
    </row>
    <row r="2193" spans="1:7" x14ac:dyDescent="0.3">
      <c r="A2193" s="355" t="s">
        <v>9078</v>
      </c>
      <c r="B2193" s="355" t="s">
        <v>9079</v>
      </c>
      <c r="D2193" s="563" t="s">
        <v>8988</v>
      </c>
      <c r="E2193" s="564" t="s">
        <v>9077</v>
      </c>
      <c r="F2193" s="355">
        <v>0</v>
      </c>
      <c r="G2193" s="355">
        <v>35.51</v>
      </c>
    </row>
    <row r="2194" spans="1:7" x14ac:dyDescent="0.3">
      <c r="A2194" s="355" t="s">
        <v>9080</v>
      </c>
      <c r="B2194" s="355" t="s">
        <v>9081</v>
      </c>
      <c r="D2194" s="563" t="s">
        <v>8968</v>
      </c>
      <c r="E2194" s="564" t="s">
        <v>9077</v>
      </c>
      <c r="F2194" s="355">
        <v>0</v>
      </c>
      <c r="G2194" s="355">
        <v>35.51</v>
      </c>
    </row>
    <row r="2195" spans="1:7" x14ac:dyDescent="0.3">
      <c r="A2195" s="355" t="s">
        <v>9082</v>
      </c>
      <c r="B2195" s="355" t="s">
        <v>9083</v>
      </c>
      <c r="D2195" s="563" t="s">
        <v>8972</v>
      </c>
      <c r="E2195" s="564" t="s">
        <v>9077</v>
      </c>
      <c r="F2195" s="355">
        <v>0</v>
      </c>
      <c r="G2195" s="355">
        <v>35.51</v>
      </c>
    </row>
    <row r="2196" spans="1:7" x14ac:dyDescent="0.3">
      <c r="A2196" s="355" t="s">
        <v>9084</v>
      </c>
      <c r="B2196" s="355" t="s">
        <v>9085</v>
      </c>
      <c r="D2196" s="563" t="s">
        <v>9086</v>
      </c>
      <c r="E2196" s="564" t="s">
        <v>1268</v>
      </c>
      <c r="F2196" s="355">
        <v>0</v>
      </c>
      <c r="G2196" s="355">
        <v>20.25</v>
      </c>
    </row>
    <row r="2197" spans="1:7" x14ac:dyDescent="0.3">
      <c r="A2197" s="355" t="s">
        <v>9087</v>
      </c>
      <c r="B2197" s="355" t="s">
        <v>9088</v>
      </c>
      <c r="D2197" s="563" t="s">
        <v>9089</v>
      </c>
      <c r="E2197" s="564" t="s">
        <v>1268</v>
      </c>
      <c r="F2197" s="355">
        <v>0</v>
      </c>
      <c r="G2197" s="355">
        <v>20.170000000000002</v>
      </c>
    </row>
    <row r="2198" spans="1:7" x14ac:dyDescent="0.3">
      <c r="A2198" s="355" t="s">
        <v>9090</v>
      </c>
      <c r="B2198" s="355" t="s">
        <v>9091</v>
      </c>
      <c r="D2198" s="563" t="s">
        <v>9092</v>
      </c>
      <c r="E2198" s="564" t="s">
        <v>1268</v>
      </c>
      <c r="F2198" s="355">
        <v>0</v>
      </c>
      <c r="G2198" s="355">
        <v>19.75</v>
      </c>
    </row>
    <row r="2199" spans="1:7" x14ac:dyDescent="0.3">
      <c r="A2199" s="355" t="s">
        <v>9093</v>
      </c>
      <c r="B2199" s="355" t="s">
        <v>9094</v>
      </c>
      <c r="D2199" s="563" t="s">
        <v>9095</v>
      </c>
      <c r="E2199" s="564" t="s">
        <v>1268</v>
      </c>
      <c r="F2199" s="355">
        <v>0</v>
      </c>
      <c r="G2199" s="355">
        <v>20.170000000000002</v>
      </c>
    </row>
    <row r="2200" spans="1:7" x14ac:dyDescent="0.3">
      <c r="A2200" s="355" t="s">
        <v>9096</v>
      </c>
      <c r="B2200" s="355" t="s">
        <v>9097</v>
      </c>
      <c r="D2200" s="563" t="s">
        <v>9098</v>
      </c>
      <c r="E2200" s="564" t="s">
        <v>1268</v>
      </c>
      <c r="F2200" s="355">
        <v>0</v>
      </c>
      <c r="G2200" s="355">
        <v>19.75</v>
      </c>
    </row>
    <row r="2201" spans="1:7" x14ac:dyDescent="0.3">
      <c r="A2201" s="355" t="s">
        <v>9099</v>
      </c>
      <c r="B2201" s="355" t="s">
        <v>9100</v>
      </c>
      <c r="D2201" s="563" t="s">
        <v>9101</v>
      </c>
      <c r="E2201" s="564" t="s">
        <v>1268</v>
      </c>
      <c r="F2201" s="355">
        <v>0</v>
      </c>
      <c r="G2201" s="355">
        <v>13.22</v>
      </c>
    </row>
    <row r="2202" spans="1:7" x14ac:dyDescent="0.3">
      <c r="A2202" s="355" t="s">
        <v>9102</v>
      </c>
      <c r="B2202" s="355" t="s">
        <v>9103</v>
      </c>
      <c r="D2202" s="563" t="s">
        <v>9104</v>
      </c>
      <c r="E2202" s="564" t="s">
        <v>1268</v>
      </c>
      <c r="F2202" s="355">
        <v>0</v>
      </c>
      <c r="G2202" s="355">
        <v>13.22</v>
      </c>
    </row>
    <row r="2203" spans="1:7" x14ac:dyDescent="0.3">
      <c r="A2203" s="355" t="s">
        <v>9105</v>
      </c>
      <c r="B2203" s="355" t="s">
        <v>9106</v>
      </c>
      <c r="D2203" s="563" t="s">
        <v>9107</v>
      </c>
      <c r="E2203" s="564" t="s">
        <v>1268</v>
      </c>
      <c r="F2203" s="355">
        <v>0</v>
      </c>
      <c r="G2203" s="355">
        <v>13.22</v>
      </c>
    </row>
    <row r="2204" spans="1:7" x14ac:dyDescent="0.3">
      <c r="A2204" s="355" t="s">
        <v>9108</v>
      </c>
      <c r="B2204" s="355" t="s">
        <v>9109</v>
      </c>
      <c r="D2204" s="563" t="s">
        <v>9110</v>
      </c>
      <c r="E2204" s="564" t="s">
        <v>1268</v>
      </c>
      <c r="F2204" s="355">
        <v>0</v>
      </c>
      <c r="G2204" s="355">
        <v>13.22</v>
      </c>
    </row>
    <row r="2205" spans="1:7" x14ac:dyDescent="0.3">
      <c r="A2205" s="355" t="s">
        <v>9111</v>
      </c>
      <c r="B2205" s="355" t="s">
        <v>9112</v>
      </c>
      <c r="D2205" s="563" t="s">
        <v>9113</v>
      </c>
      <c r="E2205" s="564" t="s">
        <v>1268</v>
      </c>
      <c r="F2205" s="355">
        <v>0</v>
      </c>
      <c r="G2205" s="355">
        <v>13.22</v>
      </c>
    </row>
    <row r="2206" spans="1:7" x14ac:dyDescent="0.3">
      <c r="A2206" s="355" t="s">
        <v>9114</v>
      </c>
      <c r="B2206" s="355" t="s">
        <v>9115</v>
      </c>
      <c r="D2206" s="563" t="s">
        <v>9116</v>
      </c>
      <c r="E2206" s="564" t="s">
        <v>1268</v>
      </c>
      <c r="F2206" s="355">
        <v>0</v>
      </c>
      <c r="G2206" s="355">
        <v>13.22</v>
      </c>
    </row>
    <row r="2207" spans="1:7" x14ac:dyDescent="0.3">
      <c r="A2207" s="355" t="s">
        <v>9117</v>
      </c>
      <c r="B2207" s="355" t="s">
        <v>9118</v>
      </c>
      <c r="D2207" s="563" t="s">
        <v>9119</v>
      </c>
      <c r="E2207" s="564" t="s">
        <v>1268</v>
      </c>
      <c r="F2207" s="355">
        <v>0</v>
      </c>
      <c r="G2207" s="355">
        <v>13.22</v>
      </c>
    </row>
    <row r="2208" spans="1:7" x14ac:dyDescent="0.3">
      <c r="A2208" s="355" t="s">
        <v>9120</v>
      </c>
      <c r="B2208" s="355" t="s">
        <v>9121</v>
      </c>
      <c r="D2208" s="563" t="s">
        <v>9122</v>
      </c>
      <c r="E2208" s="564" t="s">
        <v>1268</v>
      </c>
      <c r="F2208" s="355">
        <v>0</v>
      </c>
      <c r="G2208" s="355">
        <v>2.88</v>
      </c>
    </row>
    <row r="2209" spans="1:7" x14ac:dyDescent="0.3">
      <c r="A2209" s="355" t="s">
        <v>9123</v>
      </c>
      <c r="B2209" s="355" t="s">
        <v>9124</v>
      </c>
      <c r="D2209" s="563" t="s">
        <v>9125</v>
      </c>
      <c r="E2209" s="564" t="s">
        <v>1268</v>
      </c>
      <c r="F2209" s="355">
        <v>0</v>
      </c>
      <c r="G2209" s="355">
        <v>2.88</v>
      </c>
    </row>
    <row r="2210" spans="1:7" x14ac:dyDescent="0.3">
      <c r="A2210" s="355" t="s">
        <v>9126</v>
      </c>
      <c r="B2210" s="355" t="s">
        <v>9127</v>
      </c>
      <c r="D2210" s="563" t="s">
        <v>9128</v>
      </c>
      <c r="E2210" s="564" t="s">
        <v>1268</v>
      </c>
      <c r="F2210" s="355">
        <v>0</v>
      </c>
      <c r="G2210" s="355">
        <v>3.22</v>
      </c>
    </row>
    <row r="2211" spans="1:7" x14ac:dyDescent="0.3">
      <c r="A2211" s="355" t="s">
        <v>9129</v>
      </c>
      <c r="B2211" s="355" t="s">
        <v>9130</v>
      </c>
      <c r="D2211" s="563" t="s">
        <v>9131</v>
      </c>
      <c r="E2211" s="564" t="s">
        <v>1268</v>
      </c>
      <c r="F2211" s="355">
        <v>0</v>
      </c>
      <c r="G2211" s="355">
        <v>3.22</v>
      </c>
    </row>
    <row r="2212" spans="1:7" x14ac:dyDescent="0.3">
      <c r="A2212" s="355" t="s">
        <v>9132</v>
      </c>
      <c r="B2212" s="355" t="s">
        <v>9133</v>
      </c>
      <c r="D2212" s="563" t="s">
        <v>9134</v>
      </c>
      <c r="E2212" s="564" t="s">
        <v>1268</v>
      </c>
      <c r="F2212" s="355">
        <v>0</v>
      </c>
      <c r="G2212" s="355">
        <v>2.88</v>
      </c>
    </row>
    <row r="2213" spans="1:7" x14ac:dyDescent="0.3">
      <c r="A2213" s="355" t="s">
        <v>9135</v>
      </c>
      <c r="B2213" s="355" t="s">
        <v>9136</v>
      </c>
      <c r="D2213" s="563" t="s">
        <v>9137</v>
      </c>
      <c r="E2213" s="564" t="s">
        <v>1268</v>
      </c>
      <c r="F2213" s="355">
        <v>0</v>
      </c>
      <c r="G2213" s="355">
        <v>3.22</v>
      </c>
    </row>
    <row r="2214" spans="1:7" x14ac:dyDescent="0.3">
      <c r="A2214" s="355" t="s">
        <v>9138</v>
      </c>
      <c r="B2214" s="355" t="s">
        <v>9139</v>
      </c>
      <c r="D2214" s="563" t="s">
        <v>9140</v>
      </c>
      <c r="E2214" s="564" t="s">
        <v>1268</v>
      </c>
      <c r="F2214" s="355">
        <v>0</v>
      </c>
      <c r="G2214" s="355">
        <v>2.97</v>
      </c>
    </row>
    <row r="2215" spans="1:7" x14ac:dyDescent="0.3">
      <c r="A2215" s="355" t="s">
        <v>9141</v>
      </c>
      <c r="B2215" s="355" t="s">
        <v>9142</v>
      </c>
      <c r="D2215" s="563" t="s">
        <v>9143</v>
      </c>
      <c r="E2215" s="564" t="s">
        <v>1268</v>
      </c>
      <c r="F2215" s="355">
        <v>0</v>
      </c>
      <c r="G2215" s="355">
        <v>3.05</v>
      </c>
    </row>
    <row r="2216" spans="1:7" x14ac:dyDescent="0.3">
      <c r="A2216" s="355" t="s">
        <v>9144</v>
      </c>
      <c r="B2216" s="355" t="s">
        <v>9145</v>
      </c>
      <c r="D2216" s="563" t="s">
        <v>9146</v>
      </c>
      <c r="E2216" s="564" t="s">
        <v>5306</v>
      </c>
      <c r="F2216" s="355">
        <v>0</v>
      </c>
      <c r="G2216" s="355">
        <v>7.63</v>
      </c>
    </row>
    <row r="2217" spans="1:7" x14ac:dyDescent="0.3">
      <c r="A2217" s="355" t="s">
        <v>9147</v>
      </c>
      <c r="B2217" s="355" t="s">
        <v>9148</v>
      </c>
      <c r="D2217" s="563" t="s">
        <v>9149</v>
      </c>
      <c r="E2217" s="564" t="s">
        <v>5310</v>
      </c>
      <c r="F2217" s="355">
        <v>0</v>
      </c>
      <c r="G2217" s="355">
        <v>7.63</v>
      </c>
    </row>
    <row r="2218" spans="1:7" x14ac:dyDescent="0.3">
      <c r="A2218" s="355" t="s">
        <v>9150</v>
      </c>
      <c r="B2218" s="355" t="s">
        <v>9151</v>
      </c>
      <c r="D2218" s="563" t="s">
        <v>9152</v>
      </c>
      <c r="E2218" s="564" t="s">
        <v>5306</v>
      </c>
      <c r="F2218" s="355">
        <v>0</v>
      </c>
      <c r="G2218" s="355">
        <v>7.8</v>
      </c>
    </row>
    <row r="2219" spans="1:7" x14ac:dyDescent="0.3">
      <c r="A2219" s="355" t="s">
        <v>9153</v>
      </c>
      <c r="B2219" s="355" t="s">
        <v>9154</v>
      </c>
      <c r="D2219" s="563" t="s">
        <v>9155</v>
      </c>
      <c r="E2219" s="564" t="s">
        <v>5310</v>
      </c>
      <c r="F2219" s="355">
        <v>0</v>
      </c>
      <c r="G2219" s="355">
        <v>7.8</v>
      </c>
    </row>
    <row r="2220" spans="1:7" x14ac:dyDescent="0.3">
      <c r="A2220" s="355" t="s">
        <v>9156</v>
      </c>
      <c r="B2220" s="355" t="s">
        <v>9157</v>
      </c>
      <c r="D2220" s="563" t="s">
        <v>9158</v>
      </c>
      <c r="E2220" s="564" t="s">
        <v>1268</v>
      </c>
      <c r="F2220" s="355">
        <v>0</v>
      </c>
      <c r="G2220" s="355">
        <v>7.8</v>
      </c>
    </row>
    <row r="2221" spans="1:7" x14ac:dyDescent="0.3">
      <c r="A2221" s="355" t="s">
        <v>9159</v>
      </c>
      <c r="B2221" s="355" t="s">
        <v>9160</v>
      </c>
      <c r="D2221" s="563" t="s">
        <v>9161</v>
      </c>
      <c r="E2221" s="564" t="s">
        <v>1268</v>
      </c>
      <c r="F2221" s="355">
        <v>0</v>
      </c>
      <c r="G2221" s="355">
        <v>7.8</v>
      </c>
    </row>
    <row r="2222" spans="1:7" x14ac:dyDescent="0.3">
      <c r="A2222" s="355" t="s">
        <v>9162</v>
      </c>
      <c r="B2222" s="355" t="s">
        <v>9163</v>
      </c>
      <c r="D2222" s="563" t="s">
        <v>9164</v>
      </c>
      <c r="E2222" s="564" t="s">
        <v>1268</v>
      </c>
      <c r="F2222" s="355">
        <v>0</v>
      </c>
      <c r="G2222" s="355">
        <v>7.8</v>
      </c>
    </row>
    <row r="2223" spans="1:7" x14ac:dyDescent="0.3">
      <c r="A2223" s="355" t="s">
        <v>9165</v>
      </c>
      <c r="B2223" s="355" t="s">
        <v>9166</v>
      </c>
      <c r="D2223" s="563" t="s">
        <v>9167</v>
      </c>
      <c r="E2223" s="564" t="s">
        <v>1268</v>
      </c>
      <c r="F2223" s="355">
        <v>0</v>
      </c>
      <c r="G2223" s="355">
        <v>7.8</v>
      </c>
    </row>
    <row r="2224" spans="1:7" x14ac:dyDescent="0.3">
      <c r="A2224" s="355" t="s">
        <v>9168</v>
      </c>
      <c r="B2224" s="355" t="s">
        <v>9169</v>
      </c>
      <c r="D2224" s="563" t="s">
        <v>9170</v>
      </c>
      <c r="E2224" s="564" t="s">
        <v>9171</v>
      </c>
      <c r="F2224" s="355">
        <v>0</v>
      </c>
      <c r="G2224" s="355">
        <v>31.61</v>
      </c>
    </row>
    <row r="2225" spans="1:7" x14ac:dyDescent="0.3">
      <c r="A2225" s="355" t="s">
        <v>9172</v>
      </c>
      <c r="B2225" s="355" t="s">
        <v>9173</v>
      </c>
      <c r="D2225" s="563" t="s">
        <v>9174</v>
      </c>
      <c r="E2225" s="564" t="s">
        <v>9175</v>
      </c>
      <c r="F2225" s="355">
        <v>0</v>
      </c>
      <c r="G2225" s="355">
        <v>53.56</v>
      </c>
    </row>
    <row r="2226" spans="1:7" x14ac:dyDescent="0.3">
      <c r="A2226" s="355" t="s">
        <v>9176</v>
      </c>
      <c r="B2226" s="355" t="s">
        <v>9177</v>
      </c>
      <c r="D2226" s="563" t="s">
        <v>9178</v>
      </c>
      <c r="E2226" s="564" t="s">
        <v>9179</v>
      </c>
      <c r="F2226" s="355">
        <v>0</v>
      </c>
      <c r="G2226" s="355">
        <v>53.56</v>
      </c>
    </row>
    <row r="2227" spans="1:7" x14ac:dyDescent="0.3">
      <c r="A2227" s="355" t="s">
        <v>9180</v>
      </c>
      <c r="B2227" s="355" t="s">
        <v>9181</v>
      </c>
      <c r="D2227" s="563" t="s">
        <v>9182</v>
      </c>
      <c r="E2227" s="564" t="s">
        <v>9175</v>
      </c>
      <c r="F2227" s="355">
        <v>0</v>
      </c>
      <c r="G2227" s="355">
        <v>53.56</v>
      </c>
    </row>
    <row r="2228" spans="1:7" x14ac:dyDescent="0.3">
      <c r="A2228" s="355" t="s">
        <v>9183</v>
      </c>
      <c r="B2228" s="355" t="s">
        <v>9184</v>
      </c>
      <c r="D2228" s="563" t="s">
        <v>9185</v>
      </c>
      <c r="E2228" s="564" t="s">
        <v>9175</v>
      </c>
      <c r="F2228" s="355">
        <v>0</v>
      </c>
      <c r="G2228" s="355">
        <v>53.56</v>
      </c>
    </row>
    <row r="2229" spans="1:7" x14ac:dyDescent="0.3">
      <c r="A2229" s="355" t="s">
        <v>9186</v>
      </c>
      <c r="B2229" s="355" t="s">
        <v>9187</v>
      </c>
      <c r="D2229" s="563" t="s">
        <v>9188</v>
      </c>
      <c r="E2229" s="564" t="s">
        <v>9175</v>
      </c>
      <c r="F2229" s="355">
        <v>0</v>
      </c>
      <c r="G2229" s="355">
        <v>53.56</v>
      </c>
    </row>
    <row r="2230" spans="1:7" x14ac:dyDescent="0.3">
      <c r="A2230" s="355" t="s">
        <v>9189</v>
      </c>
      <c r="B2230" s="355" t="s">
        <v>9190</v>
      </c>
      <c r="D2230" s="563" t="s">
        <v>9191</v>
      </c>
      <c r="E2230" s="564" t="s">
        <v>9175</v>
      </c>
      <c r="F2230" s="355">
        <v>0</v>
      </c>
      <c r="G2230" s="355">
        <v>53.56</v>
      </c>
    </row>
    <row r="2231" spans="1:7" x14ac:dyDescent="0.3">
      <c r="A2231" s="355" t="s">
        <v>9192</v>
      </c>
      <c r="B2231" s="355" t="s">
        <v>9193</v>
      </c>
      <c r="D2231" s="563" t="s">
        <v>9194</v>
      </c>
      <c r="E2231" s="564" t="s">
        <v>9195</v>
      </c>
      <c r="F2231" s="355">
        <v>0</v>
      </c>
      <c r="G2231" s="355">
        <v>40.590000000000003</v>
      </c>
    </row>
    <row r="2232" spans="1:7" x14ac:dyDescent="0.3">
      <c r="A2232" s="355" t="s">
        <v>9196</v>
      </c>
      <c r="B2232" s="355" t="s">
        <v>9197</v>
      </c>
      <c r="D2232" s="563" t="s">
        <v>9198</v>
      </c>
      <c r="E2232" s="564" t="s">
        <v>9195</v>
      </c>
      <c r="F2232" s="355">
        <v>0</v>
      </c>
      <c r="G2232" s="355">
        <v>40.17</v>
      </c>
    </row>
    <row r="2233" spans="1:7" x14ac:dyDescent="0.3">
      <c r="A2233" s="355" t="s">
        <v>9199</v>
      </c>
      <c r="B2233" s="355" t="s">
        <v>9200</v>
      </c>
      <c r="D2233" s="563" t="s">
        <v>9201</v>
      </c>
      <c r="E2233" s="564" t="s">
        <v>9202</v>
      </c>
      <c r="F2233" s="355">
        <v>0</v>
      </c>
      <c r="G2233" s="355">
        <v>42.37</v>
      </c>
    </row>
    <row r="2234" spans="1:7" x14ac:dyDescent="0.3">
      <c r="A2234" s="355" t="s">
        <v>9203</v>
      </c>
      <c r="B2234" s="355" t="s">
        <v>9204</v>
      </c>
      <c r="D2234" s="563" t="s">
        <v>9205</v>
      </c>
      <c r="E2234" s="564" t="s">
        <v>9202</v>
      </c>
      <c r="F2234" s="355">
        <v>0</v>
      </c>
      <c r="G2234" s="355">
        <v>45.68</v>
      </c>
    </row>
    <row r="2235" spans="1:7" x14ac:dyDescent="0.3">
      <c r="A2235" s="355" t="s">
        <v>9206</v>
      </c>
      <c r="B2235" s="355" t="s">
        <v>9207</v>
      </c>
      <c r="D2235" s="563" t="s">
        <v>9208</v>
      </c>
      <c r="E2235" s="564" t="s">
        <v>9202</v>
      </c>
      <c r="F2235" s="355">
        <v>0</v>
      </c>
      <c r="G2235" s="355">
        <v>42.46</v>
      </c>
    </row>
    <row r="2236" spans="1:7" x14ac:dyDescent="0.3">
      <c r="A2236" s="355" t="s">
        <v>9209</v>
      </c>
      <c r="B2236" s="355" t="s">
        <v>9210</v>
      </c>
      <c r="D2236" s="563" t="s">
        <v>9211</v>
      </c>
      <c r="E2236" s="564" t="s">
        <v>9202</v>
      </c>
      <c r="F2236" s="355">
        <v>0</v>
      </c>
      <c r="G2236" s="355">
        <v>45.68</v>
      </c>
    </row>
    <row r="2237" spans="1:7" x14ac:dyDescent="0.3">
      <c r="A2237" s="355" t="s">
        <v>9212</v>
      </c>
      <c r="B2237" s="355" t="s">
        <v>9173</v>
      </c>
      <c r="D2237" s="563" t="s">
        <v>9174</v>
      </c>
      <c r="E2237" s="564" t="s">
        <v>9175</v>
      </c>
      <c r="F2237" s="355">
        <v>0</v>
      </c>
      <c r="G2237" s="355">
        <v>83.73</v>
      </c>
    </row>
    <row r="2238" spans="1:7" x14ac:dyDescent="0.3">
      <c r="A2238" s="355" t="s">
        <v>9213</v>
      </c>
      <c r="B2238" s="355" t="s">
        <v>9177</v>
      </c>
      <c r="D2238" s="563" t="s">
        <v>9178</v>
      </c>
      <c r="E2238" s="564" t="s">
        <v>9175</v>
      </c>
      <c r="F2238" s="355">
        <v>0</v>
      </c>
      <c r="G2238" s="355">
        <v>83.73</v>
      </c>
    </row>
    <row r="2239" spans="1:7" x14ac:dyDescent="0.3">
      <c r="A2239" s="355" t="s">
        <v>9214</v>
      </c>
      <c r="B2239" s="355" t="s">
        <v>9181</v>
      </c>
      <c r="D2239" s="563" t="s">
        <v>9182</v>
      </c>
      <c r="E2239" s="564" t="s">
        <v>9175</v>
      </c>
      <c r="F2239" s="355">
        <v>0</v>
      </c>
      <c r="G2239" s="355">
        <v>83.73</v>
      </c>
    </row>
    <row r="2240" spans="1:7" x14ac:dyDescent="0.3">
      <c r="A2240" s="355" t="s">
        <v>9215</v>
      </c>
      <c r="B2240" s="355" t="s">
        <v>9184</v>
      </c>
      <c r="D2240" s="563" t="s">
        <v>9185</v>
      </c>
      <c r="E2240" s="564" t="s">
        <v>9175</v>
      </c>
      <c r="F2240" s="355">
        <v>0</v>
      </c>
      <c r="G2240" s="355">
        <v>83.73</v>
      </c>
    </row>
    <row r="2241" spans="1:7" x14ac:dyDescent="0.3">
      <c r="A2241" s="355" t="s">
        <v>9216</v>
      </c>
      <c r="B2241" s="355" t="s">
        <v>9187</v>
      </c>
      <c r="D2241" s="563" t="s">
        <v>9188</v>
      </c>
      <c r="E2241" s="564" t="s">
        <v>9175</v>
      </c>
      <c r="F2241" s="355">
        <v>0</v>
      </c>
      <c r="G2241" s="355">
        <v>83.73</v>
      </c>
    </row>
    <row r="2242" spans="1:7" x14ac:dyDescent="0.3">
      <c r="A2242" s="355" t="s">
        <v>9217</v>
      </c>
      <c r="B2242" s="355" t="s">
        <v>9190</v>
      </c>
      <c r="D2242" s="563" t="s">
        <v>9191</v>
      </c>
      <c r="E2242" s="564" t="s">
        <v>9175</v>
      </c>
      <c r="F2242" s="355">
        <v>0</v>
      </c>
      <c r="G2242" s="355">
        <v>83.73</v>
      </c>
    </row>
    <row r="2243" spans="1:7" x14ac:dyDescent="0.3">
      <c r="A2243" s="355" t="s">
        <v>9218</v>
      </c>
      <c r="B2243" s="355" t="s">
        <v>9219</v>
      </c>
      <c r="D2243" s="563" t="s">
        <v>9220</v>
      </c>
      <c r="E2243" s="564" t="s">
        <v>9221</v>
      </c>
      <c r="F2243" s="355">
        <v>0</v>
      </c>
      <c r="G2243" s="355">
        <v>112.63</v>
      </c>
    </row>
    <row r="2244" spans="1:7" x14ac:dyDescent="0.3">
      <c r="A2244" s="355" t="s">
        <v>9222</v>
      </c>
      <c r="B2244" s="355" t="s">
        <v>9223</v>
      </c>
      <c r="D2244" s="563" t="s">
        <v>9224</v>
      </c>
      <c r="E2244" s="564" t="s">
        <v>1268</v>
      </c>
      <c r="F2244" s="355">
        <v>0</v>
      </c>
      <c r="G2244" s="355">
        <v>10.76</v>
      </c>
    </row>
    <row r="2245" spans="1:7" x14ac:dyDescent="0.3">
      <c r="A2245" s="355" t="s">
        <v>9225</v>
      </c>
      <c r="B2245" s="355" t="s">
        <v>9226</v>
      </c>
      <c r="D2245" s="563" t="s">
        <v>9227</v>
      </c>
      <c r="E2245" s="564" t="s">
        <v>1268</v>
      </c>
      <c r="F2245" s="355">
        <v>0</v>
      </c>
      <c r="G2245" s="355">
        <v>22.37</v>
      </c>
    </row>
    <row r="2246" spans="1:7" x14ac:dyDescent="0.3">
      <c r="A2246" s="355" t="s">
        <v>9228</v>
      </c>
      <c r="B2246" s="355" t="s">
        <v>9229</v>
      </c>
      <c r="D2246" s="563" t="s">
        <v>9230</v>
      </c>
      <c r="E2246" s="564" t="s">
        <v>1268</v>
      </c>
      <c r="F2246" s="355">
        <v>0</v>
      </c>
      <c r="G2246" s="355">
        <v>10.85</v>
      </c>
    </row>
    <row r="2247" spans="1:7" x14ac:dyDescent="0.3">
      <c r="A2247" s="355" t="s">
        <v>9231</v>
      </c>
      <c r="B2247" s="355" t="s">
        <v>9232</v>
      </c>
      <c r="D2247" s="563" t="s">
        <v>9233</v>
      </c>
      <c r="E2247" s="564" t="s">
        <v>1268</v>
      </c>
      <c r="F2247" s="355">
        <v>0</v>
      </c>
      <c r="G2247" s="355">
        <v>10.85</v>
      </c>
    </row>
    <row r="2248" spans="1:7" x14ac:dyDescent="0.3">
      <c r="A2248" s="355" t="s">
        <v>9234</v>
      </c>
      <c r="B2248" s="355" t="s">
        <v>9235</v>
      </c>
      <c r="D2248" s="563" t="s">
        <v>9236</v>
      </c>
      <c r="E2248" s="564" t="s">
        <v>1268</v>
      </c>
      <c r="F2248" s="355">
        <v>0</v>
      </c>
      <c r="G2248" s="355">
        <v>10.85</v>
      </c>
    </row>
    <row r="2249" spans="1:7" x14ac:dyDescent="0.3">
      <c r="A2249" s="355" t="s">
        <v>9237</v>
      </c>
      <c r="B2249" s="355" t="s">
        <v>9238</v>
      </c>
      <c r="D2249" s="563" t="s">
        <v>9239</v>
      </c>
      <c r="E2249" s="564" t="s">
        <v>1268</v>
      </c>
      <c r="F2249" s="355">
        <v>0</v>
      </c>
      <c r="G2249" s="355">
        <v>10.85</v>
      </c>
    </row>
    <row r="2250" spans="1:7" x14ac:dyDescent="0.3">
      <c r="A2250" s="355" t="s">
        <v>9240</v>
      </c>
      <c r="B2250" s="355" t="s">
        <v>9241</v>
      </c>
      <c r="D2250" s="563" t="s">
        <v>9242</v>
      </c>
      <c r="E2250" s="564" t="s">
        <v>1268</v>
      </c>
      <c r="F2250" s="355">
        <v>0</v>
      </c>
      <c r="G2250" s="355">
        <v>10.76</v>
      </c>
    </row>
    <row r="2251" spans="1:7" x14ac:dyDescent="0.3">
      <c r="A2251" s="355" t="s">
        <v>9243</v>
      </c>
      <c r="B2251" s="355" t="s">
        <v>9244</v>
      </c>
      <c r="D2251" s="563" t="s">
        <v>9245</v>
      </c>
      <c r="E2251" s="564" t="s">
        <v>9246</v>
      </c>
      <c r="F2251" s="355">
        <v>0</v>
      </c>
      <c r="G2251" s="355">
        <v>11.69</v>
      </c>
    </row>
    <row r="2252" spans="1:7" x14ac:dyDescent="0.3">
      <c r="A2252" s="355" t="s">
        <v>9247</v>
      </c>
      <c r="B2252" s="355" t="s">
        <v>9248</v>
      </c>
      <c r="D2252" s="563" t="s">
        <v>9249</v>
      </c>
      <c r="E2252" s="564" t="s">
        <v>9246</v>
      </c>
      <c r="F2252" s="355">
        <v>0</v>
      </c>
      <c r="G2252" s="355">
        <v>11.1</v>
      </c>
    </row>
    <row r="2253" spans="1:7" x14ac:dyDescent="0.3">
      <c r="A2253" s="355" t="s">
        <v>9250</v>
      </c>
      <c r="B2253" s="355" t="s">
        <v>9251</v>
      </c>
      <c r="D2253" s="563" t="s">
        <v>9252</v>
      </c>
      <c r="E2253" s="564" t="s">
        <v>9246</v>
      </c>
      <c r="F2253" s="355">
        <v>0</v>
      </c>
      <c r="G2253" s="355">
        <v>12.46</v>
      </c>
    </row>
    <row r="2254" spans="1:7" x14ac:dyDescent="0.3">
      <c r="A2254" s="355" t="s">
        <v>9253</v>
      </c>
      <c r="B2254" s="355" t="s">
        <v>9254</v>
      </c>
      <c r="D2254" s="563" t="s">
        <v>9255</v>
      </c>
      <c r="E2254" s="564" t="s">
        <v>9246</v>
      </c>
      <c r="F2254" s="355">
        <v>0</v>
      </c>
      <c r="G2254" s="355">
        <v>11.27</v>
      </c>
    </row>
    <row r="2255" spans="1:7" x14ac:dyDescent="0.3">
      <c r="A2255" s="355" t="s">
        <v>9256</v>
      </c>
      <c r="B2255" s="355" t="s">
        <v>9257</v>
      </c>
      <c r="D2255" s="563" t="s">
        <v>9258</v>
      </c>
      <c r="E2255" s="564" t="s">
        <v>1268</v>
      </c>
      <c r="F2255" s="355">
        <v>0</v>
      </c>
      <c r="G2255" s="355" t="e">
        <v>#N/A</v>
      </c>
    </row>
    <row r="2256" spans="1:7" x14ac:dyDescent="0.3">
      <c r="A2256" s="355" t="s">
        <v>9259</v>
      </c>
      <c r="B2256" s="355" t="s">
        <v>9260</v>
      </c>
      <c r="D2256" s="563" t="s">
        <v>9261</v>
      </c>
      <c r="E2256" s="564" t="s">
        <v>1268</v>
      </c>
      <c r="F2256" s="355">
        <v>0</v>
      </c>
      <c r="G2256" s="355" t="e">
        <v>#N/A</v>
      </c>
    </row>
    <row r="2257" spans="1:7" x14ac:dyDescent="0.3">
      <c r="A2257" s="355" t="s">
        <v>9262</v>
      </c>
      <c r="B2257" s="355" t="s">
        <v>9263</v>
      </c>
      <c r="D2257" s="563" t="s">
        <v>9264</v>
      </c>
      <c r="E2257" s="564" t="s">
        <v>1268</v>
      </c>
      <c r="F2257" s="355">
        <v>0</v>
      </c>
      <c r="G2257" s="355">
        <v>13.73</v>
      </c>
    </row>
    <row r="2258" spans="1:7" x14ac:dyDescent="0.3">
      <c r="A2258" s="355" t="s">
        <v>9265</v>
      </c>
      <c r="B2258" s="355" t="s">
        <v>9266</v>
      </c>
      <c r="D2258" s="563" t="s">
        <v>9267</v>
      </c>
      <c r="E2258" s="564" t="s">
        <v>5900</v>
      </c>
      <c r="F2258" s="355">
        <v>0</v>
      </c>
      <c r="G2258" s="355">
        <v>4.75</v>
      </c>
    </row>
    <row r="2259" spans="1:7" x14ac:dyDescent="0.3">
      <c r="A2259" s="355" t="s">
        <v>9268</v>
      </c>
      <c r="B2259" s="355" t="s">
        <v>9269</v>
      </c>
      <c r="D2259" s="563" t="s">
        <v>9270</v>
      </c>
      <c r="E2259" s="564" t="s">
        <v>1268</v>
      </c>
      <c r="F2259" s="355">
        <v>0</v>
      </c>
      <c r="G2259" s="355">
        <v>3.73</v>
      </c>
    </row>
    <row r="2260" spans="1:7" x14ac:dyDescent="0.3">
      <c r="A2260" s="355" t="s">
        <v>9271</v>
      </c>
      <c r="B2260" s="355" t="s">
        <v>9272</v>
      </c>
      <c r="D2260" s="563" t="s">
        <v>9273</v>
      </c>
      <c r="E2260" s="564" t="s">
        <v>1268</v>
      </c>
      <c r="F2260" s="355">
        <v>0</v>
      </c>
      <c r="G2260" s="355">
        <v>3.73</v>
      </c>
    </row>
    <row r="2261" spans="1:7" x14ac:dyDescent="0.3">
      <c r="A2261" s="355" t="s">
        <v>9274</v>
      </c>
      <c r="B2261" s="355" t="s">
        <v>9275</v>
      </c>
      <c r="D2261" s="563" t="s">
        <v>9276</v>
      </c>
      <c r="E2261" s="564" t="s">
        <v>1268</v>
      </c>
      <c r="F2261" s="355">
        <v>0</v>
      </c>
      <c r="G2261" s="355">
        <v>3.73</v>
      </c>
    </row>
    <row r="2262" spans="1:7" x14ac:dyDescent="0.3">
      <c r="A2262" s="355" t="s">
        <v>9277</v>
      </c>
      <c r="B2262" s="355" t="s">
        <v>9278</v>
      </c>
      <c r="D2262" s="563" t="s">
        <v>9279</v>
      </c>
      <c r="E2262" s="564" t="s">
        <v>1268</v>
      </c>
      <c r="F2262" s="355">
        <v>0</v>
      </c>
      <c r="G2262" s="355">
        <v>3.73</v>
      </c>
    </row>
    <row r="2263" spans="1:7" x14ac:dyDescent="0.3">
      <c r="A2263" s="355" t="s">
        <v>9280</v>
      </c>
      <c r="B2263" s="355" t="s">
        <v>9281</v>
      </c>
      <c r="D2263" s="563" t="s">
        <v>9282</v>
      </c>
      <c r="E2263" s="564" t="s">
        <v>9283</v>
      </c>
      <c r="F2263" s="355">
        <v>0</v>
      </c>
      <c r="G2263" s="355">
        <v>25.93</v>
      </c>
    </row>
    <row r="2264" spans="1:7" x14ac:dyDescent="0.3">
      <c r="A2264" s="355" t="s">
        <v>9284</v>
      </c>
      <c r="B2264" s="355" t="s">
        <v>9285</v>
      </c>
      <c r="D2264" s="563" t="s">
        <v>9286</v>
      </c>
      <c r="E2264" s="564" t="s">
        <v>4692</v>
      </c>
      <c r="F2264" s="355">
        <v>0</v>
      </c>
      <c r="G2264" s="355">
        <v>25.93</v>
      </c>
    </row>
    <row r="2265" spans="1:7" x14ac:dyDescent="0.3">
      <c r="A2265" s="355" t="s">
        <v>9287</v>
      </c>
      <c r="B2265" s="355" t="s">
        <v>9288</v>
      </c>
      <c r="D2265" s="563" t="s">
        <v>9289</v>
      </c>
      <c r="E2265" s="564" t="s">
        <v>1268</v>
      </c>
      <c r="F2265" s="355">
        <v>0</v>
      </c>
      <c r="G2265" s="355">
        <v>5.08</v>
      </c>
    </row>
    <row r="2266" spans="1:7" x14ac:dyDescent="0.3">
      <c r="A2266" s="355" t="s">
        <v>9290</v>
      </c>
      <c r="B2266" s="355" t="s">
        <v>9291</v>
      </c>
      <c r="D2266" s="563" t="s">
        <v>9292</v>
      </c>
      <c r="E2266" s="564" t="s">
        <v>1268</v>
      </c>
      <c r="F2266" s="355">
        <v>0</v>
      </c>
      <c r="G2266" s="355">
        <v>3.64</v>
      </c>
    </row>
    <row r="2267" spans="1:7" x14ac:dyDescent="0.3">
      <c r="A2267" s="355" t="s">
        <v>9293</v>
      </c>
      <c r="B2267" s="355" t="s">
        <v>9294</v>
      </c>
      <c r="D2267" s="563" t="s">
        <v>9295</v>
      </c>
      <c r="E2267" s="564" t="s">
        <v>1268</v>
      </c>
      <c r="F2267" s="355">
        <v>0</v>
      </c>
      <c r="G2267" s="355">
        <v>3.64</v>
      </c>
    </row>
    <row r="2268" spans="1:7" x14ac:dyDescent="0.3">
      <c r="A2268" s="355" t="s">
        <v>9296</v>
      </c>
      <c r="B2268" s="355" t="s">
        <v>9297</v>
      </c>
      <c r="D2268" s="563" t="s">
        <v>9298</v>
      </c>
      <c r="E2268" s="564" t="s">
        <v>9299</v>
      </c>
      <c r="F2268" s="355">
        <v>0</v>
      </c>
      <c r="G2268" s="355">
        <v>8.56</v>
      </c>
    </row>
    <row r="2269" spans="1:7" x14ac:dyDescent="0.3">
      <c r="A2269" s="355" t="s">
        <v>9300</v>
      </c>
      <c r="B2269" s="355" t="s">
        <v>9301</v>
      </c>
      <c r="D2269" s="563" t="s">
        <v>9298</v>
      </c>
      <c r="E2269" s="564" t="s">
        <v>9302</v>
      </c>
      <c r="F2269" s="355">
        <v>0</v>
      </c>
      <c r="G2269" s="355">
        <v>8.56</v>
      </c>
    </row>
    <row r="2270" spans="1:7" x14ac:dyDescent="0.3">
      <c r="A2270" s="355" t="s">
        <v>9303</v>
      </c>
      <c r="B2270" s="355" t="s">
        <v>9304</v>
      </c>
      <c r="D2270" s="563" t="s">
        <v>9298</v>
      </c>
      <c r="E2270" s="564" t="s">
        <v>9305</v>
      </c>
      <c r="F2270" s="355">
        <v>0</v>
      </c>
      <c r="G2270" s="355">
        <v>8.56</v>
      </c>
    </row>
    <row r="2271" spans="1:7" x14ac:dyDescent="0.3">
      <c r="A2271" s="355" t="s">
        <v>9306</v>
      </c>
      <c r="B2271" s="355" t="s">
        <v>9307</v>
      </c>
      <c r="D2271" s="563" t="s">
        <v>9298</v>
      </c>
      <c r="E2271" s="564" t="s">
        <v>9308</v>
      </c>
      <c r="F2271" s="355">
        <v>0</v>
      </c>
      <c r="G2271" s="355">
        <v>8.56</v>
      </c>
    </row>
    <row r="2272" spans="1:7" x14ac:dyDescent="0.3">
      <c r="A2272" s="355" t="s">
        <v>9309</v>
      </c>
      <c r="B2272" s="355" t="s">
        <v>9281</v>
      </c>
      <c r="D2272" s="563" t="s">
        <v>9282</v>
      </c>
      <c r="E2272" s="564" t="s">
        <v>9283</v>
      </c>
      <c r="F2272" s="355">
        <v>0</v>
      </c>
      <c r="G2272" s="355">
        <v>9.58</v>
      </c>
    </row>
    <row r="2273" spans="1:7" x14ac:dyDescent="0.3">
      <c r="A2273" s="355" t="s">
        <v>9310</v>
      </c>
      <c r="B2273" s="355" t="s">
        <v>9285</v>
      </c>
      <c r="D2273" s="563" t="s">
        <v>9286</v>
      </c>
      <c r="E2273" s="564" t="s">
        <v>4692</v>
      </c>
      <c r="F2273" s="355">
        <v>0</v>
      </c>
      <c r="G2273" s="355">
        <v>9.58</v>
      </c>
    </row>
    <row r="2274" spans="1:7" x14ac:dyDescent="0.3">
      <c r="A2274" s="355" t="s">
        <v>9311</v>
      </c>
      <c r="B2274" s="355" t="s">
        <v>9312</v>
      </c>
      <c r="D2274" s="563" t="s">
        <v>9313</v>
      </c>
      <c r="E2274" s="564" t="s">
        <v>1268</v>
      </c>
      <c r="F2274" s="355">
        <v>0</v>
      </c>
      <c r="G2274" s="355">
        <v>70.25</v>
      </c>
    </row>
    <row r="2275" spans="1:7" x14ac:dyDescent="0.3">
      <c r="A2275" s="355" t="s">
        <v>9314</v>
      </c>
      <c r="B2275" s="355" t="s">
        <v>9315</v>
      </c>
      <c r="D2275" s="563" t="s">
        <v>9316</v>
      </c>
      <c r="E2275" s="564" t="s">
        <v>1268</v>
      </c>
      <c r="F2275" s="355">
        <v>0</v>
      </c>
      <c r="G2275" s="355">
        <v>70.25</v>
      </c>
    </row>
    <row r="2276" spans="1:7" x14ac:dyDescent="0.3">
      <c r="A2276" s="355" t="s">
        <v>9317</v>
      </c>
      <c r="B2276" s="355" t="s">
        <v>9318</v>
      </c>
      <c r="D2276" s="563" t="s">
        <v>9319</v>
      </c>
      <c r="E2276" s="564" t="s">
        <v>1268</v>
      </c>
      <c r="F2276" s="355">
        <v>0</v>
      </c>
      <c r="G2276" s="355">
        <v>70.25</v>
      </c>
    </row>
    <row r="2277" spans="1:7" x14ac:dyDescent="0.3">
      <c r="A2277" s="355" t="s">
        <v>9320</v>
      </c>
      <c r="B2277" s="355" t="s">
        <v>9321</v>
      </c>
      <c r="D2277" s="563" t="s">
        <v>9322</v>
      </c>
      <c r="E2277" s="564" t="s">
        <v>1268</v>
      </c>
      <c r="F2277" s="355">
        <v>0</v>
      </c>
      <c r="G2277" s="355">
        <v>70.25</v>
      </c>
    </row>
    <row r="2278" spans="1:7" x14ac:dyDescent="0.3">
      <c r="A2278" s="355" t="s">
        <v>9323</v>
      </c>
      <c r="B2278" s="355" t="s">
        <v>9324</v>
      </c>
      <c r="D2278" s="563" t="s">
        <v>9325</v>
      </c>
      <c r="E2278" s="564" t="s">
        <v>9326</v>
      </c>
      <c r="F2278" s="355">
        <v>0</v>
      </c>
      <c r="G2278" s="355">
        <v>17.12</v>
      </c>
    </row>
    <row r="2279" spans="1:7" x14ac:dyDescent="0.3">
      <c r="A2279" s="355" t="s">
        <v>9327</v>
      </c>
      <c r="B2279" s="355" t="s">
        <v>9328</v>
      </c>
      <c r="D2279" s="563" t="s">
        <v>9325</v>
      </c>
      <c r="E2279" s="564" t="s">
        <v>9329</v>
      </c>
      <c r="F2279" s="355">
        <v>0</v>
      </c>
      <c r="G2279" s="355">
        <v>17.12</v>
      </c>
    </row>
    <row r="2280" spans="1:7" x14ac:dyDescent="0.3">
      <c r="A2280" s="355" t="s">
        <v>9330</v>
      </c>
      <c r="B2280" s="355" t="s">
        <v>9331</v>
      </c>
      <c r="D2280" s="563" t="s">
        <v>9325</v>
      </c>
      <c r="E2280" s="564" t="s">
        <v>9332</v>
      </c>
      <c r="F2280" s="355">
        <v>0</v>
      </c>
      <c r="G2280" s="355">
        <v>17.12</v>
      </c>
    </row>
    <row r="2281" spans="1:7" x14ac:dyDescent="0.3">
      <c r="A2281" s="355" t="s">
        <v>9333</v>
      </c>
      <c r="B2281" s="355" t="s">
        <v>9334</v>
      </c>
      <c r="D2281" s="563" t="s">
        <v>9325</v>
      </c>
      <c r="E2281" s="564" t="s">
        <v>9335</v>
      </c>
      <c r="F2281" s="355">
        <v>0</v>
      </c>
      <c r="G2281" s="355">
        <v>17.12</v>
      </c>
    </row>
    <row r="2282" spans="1:7" x14ac:dyDescent="0.3">
      <c r="A2282" s="355" t="s">
        <v>9336</v>
      </c>
      <c r="B2282" s="355" t="s">
        <v>9337</v>
      </c>
      <c r="D2282" s="563" t="s">
        <v>9338</v>
      </c>
      <c r="E2282" s="564" t="s">
        <v>9339</v>
      </c>
      <c r="F2282" s="355">
        <v>0</v>
      </c>
      <c r="G2282" s="355">
        <v>46.86</v>
      </c>
    </row>
    <row r="2283" spans="1:7" x14ac:dyDescent="0.3">
      <c r="A2283" s="355" t="s">
        <v>9340</v>
      </c>
      <c r="B2283" s="355" t="s">
        <v>9341</v>
      </c>
      <c r="D2283" s="563" t="s">
        <v>9342</v>
      </c>
      <c r="E2283" s="564" t="s">
        <v>9339</v>
      </c>
      <c r="F2283" s="355">
        <v>0</v>
      </c>
      <c r="G2283" s="355">
        <v>45.68</v>
      </c>
    </row>
    <row r="2284" spans="1:7" x14ac:dyDescent="0.3">
      <c r="A2284" s="355" t="s">
        <v>9343</v>
      </c>
      <c r="B2284" s="355" t="s">
        <v>9344</v>
      </c>
      <c r="D2284" s="563" t="s">
        <v>9345</v>
      </c>
      <c r="E2284" s="564" t="s">
        <v>9339</v>
      </c>
      <c r="F2284" s="355">
        <v>0</v>
      </c>
      <c r="G2284" s="355">
        <v>45.68</v>
      </c>
    </row>
    <row r="2285" spans="1:7" x14ac:dyDescent="0.3">
      <c r="A2285" s="355" t="s">
        <v>9346</v>
      </c>
      <c r="B2285" s="355" t="s">
        <v>9347</v>
      </c>
      <c r="D2285" s="563" t="s">
        <v>9348</v>
      </c>
      <c r="E2285" s="564" t="s">
        <v>9339</v>
      </c>
      <c r="F2285" s="355">
        <v>0</v>
      </c>
      <c r="G2285" s="355">
        <v>46.86</v>
      </c>
    </row>
    <row r="2286" spans="1:7" x14ac:dyDescent="0.3">
      <c r="A2286" s="355" t="s">
        <v>9349</v>
      </c>
      <c r="B2286" s="355" t="s">
        <v>9350</v>
      </c>
      <c r="D2286" s="563" t="s">
        <v>9351</v>
      </c>
      <c r="E2286" s="564" t="s">
        <v>9352</v>
      </c>
      <c r="F2286" s="355">
        <v>0</v>
      </c>
      <c r="G2286" s="355">
        <v>21.27</v>
      </c>
    </row>
    <row r="2287" spans="1:7" x14ac:dyDescent="0.3">
      <c r="A2287" s="355" t="s">
        <v>9353</v>
      </c>
      <c r="B2287" s="355" t="s">
        <v>9350</v>
      </c>
      <c r="D2287" s="563" t="s">
        <v>9351</v>
      </c>
      <c r="E2287" s="564" t="s">
        <v>9352</v>
      </c>
      <c r="F2287" s="355">
        <v>0</v>
      </c>
      <c r="G2287" s="355">
        <v>10.68</v>
      </c>
    </row>
    <row r="2288" spans="1:7" x14ac:dyDescent="0.3">
      <c r="A2288" s="355" t="s">
        <v>9354</v>
      </c>
      <c r="B2288" s="355" t="s">
        <v>9350</v>
      </c>
      <c r="D2288" s="563" t="s">
        <v>9351</v>
      </c>
      <c r="E2288" s="564" t="s">
        <v>9352</v>
      </c>
      <c r="F2288" s="355">
        <v>0</v>
      </c>
      <c r="G2288" s="355">
        <v>10.68</v>
      </c>
    </row>
    <row r="2289" spans="1:7" x14ac:dyDescent="0.3">
      <c r="A2289" s="355" t="s">
        <v>9355</v>
      </c>
      <c r="B2289" s="355" t="s">
        <v>9356</v>
      </c>
      <c r="D2289" s="563" t="s">
        <v>9357</v>
      </c>
      <c r="E2289" s="564" t="s">
        <v>1268</v>
      </c>
      <c r="F2289" s="355">
        <v>0</v>
      </c>
      <c r="G2289" s="355">
        <v>4.32</v>
      </c>
    </row>
    <row r="2290" spans="1:7" x14ac:dyDescent="0.3">
      <c r="A2290" s="355" t="s">
        <v>9358</v>
      </c>
      <c r="B2290" s="355" t="s">
        <v>9359</v>
      </c>
      <c r="D2290" s="563" t="s">
        <v>9360</v>
      </c>
      <c r="E2290" s="564" t="s">
        <v>1268</v>
      </c>
      <c r="F2290" s="355">
        <v>0</v>
      </c>
      <c r="G2290" s="355">
        <v>153.38999999999999</v>
      </c>
    </row>
    <row r="2291" spans="1:7" x14ac:dyDescent="0.3">
      <c r="A2291" s="355" t="s">
        <v>9361</v>
      </c>
      <c r="B2291" s="355" t="s">
        <v>9362</v>
      </c>
      <c r="D2291" s="563" t="s">
        <v>9363</v>
      </c>
      <c r="E2291" s="564" t="s">
        <v>1268</v>
      </c>
      <c r="F2291" s="355">
        <v>0</v>
      </c>
      <c r="G2291" s="355">
        <v>153.38999999999999</v>
      </c>
    </row>
    <row r="2292" spans="1:7" x14ac:dyDescent="0.3">
      <c r="A2292" s="355" t="s">
        <v>9364</v>
      </c>
      <c r="B2292" s="355" t="s">
        <v>9365</v>
      </c>
      <c r="D2292" s="563" t="s">
        <v>9366</v>
      </c>
      <c r="E2292" s="564" t="s">
        <v>9283</v>
      </c>
      <c r="F2292" s="355">
        <v>0</v>
      </c>
      <c r="G2292" s="355">
        <v>40.93</v>
      </c>
    </row>
    <row r="2293" spans="1:7" x14ac:dyDescent="0.3">
      <c r="A2293" s="355" t="s">
        <v>9367</v>
      </c>
      <c r="B2293" s="355" t="s">
        <v>9368</v>
      </c>
      <c r="D2293" s="563" t="s">
        <v>9369</v>
      </c>
      <c r="E2293" s="564" t="s">
        <v>9283</v>
      </c>
      <c r="F2293" s="355">
        <v>0</v>
      </c>
      <c r="G2293" s="355">
        <v>40.93</v>
      </c>
    </row>
    <row r="2294" spans="1:7" x14ac:dyDescent="0.3">
      <c r="A2294" s="355" t="s">
        <v>9370</v>
      </c>
      <c r="B2294" s="355" t="s">
        <v>9371</v>
      </c>
      <c r="D2294" s="563" t="s">
        <v>9372</v>
      </c>
      <c r="E2294" s="564" t="s">
        <v>1268</v>
      </c>
      <c r="F2294" s="355">
        <v>0</v>
      </c>
      <c r="G2294" s="355">
        <v>43.22</v>
      </c>
    </row>
    <row r="2295" spans="1:7" x14ac:dyDescent="0.3">
      <c r="A2295" s="355" t="s">
        <v>9373</v>
      </c>
      <c r="B2295" s="355" t="s">
        <v>9374</v>
      </c>
      <c r="D2295" s="563" t="s">
        <v>9375</v>
      </c>
      <c r="E2295" s="564" t="s">
        <v>1268</v>
      </c>
      <c r="F2295" s="355">
        <v>0</v>
      </c>
      <c r="G2295" s="355">
        <v>43.22</v>
      </c>
    </row>
    <row r="2296" spans="1:7" x14ac:dyDescent="0.3">
      <c r="A2296" s="355" t="s">
        <v>9376</v>
      </c>
      <c r="B2296" s="355" t="s">
        <v>9377</v>
      </c>
      <c r="D2296" s="563" t="s">
        <v>9372</v>
      </c>
      <c r="E2296" s="564" t="s">
        <v>1268</v>
      </c>
      <c r="F2296" s="355">
        <v>0</v>
      </c>
      <c r="G2296" s="355">
        <v>59.58</v>
      </c>
    </row>
    <row r="2297" spans="1:7" x14ac:dyDescent="0.3">
      <c r="A2297" s="355" t="s">
        <v>9378</v>
      </c>
      <c r="B2297" s="355" t="s">
        <v>9379</v>
      </c>
      <c r="D2297" s="563" t="s">
        <v>9380</v>
      </c>
      <c r="E2297" s="564" t="s">
        <v>1268</v>
      </c>
      <c r="F2297" s="355">
        <v>0</v>
      </c>
      <c r="G2297" s="355">
        <v>59.58</v>
      </c>
    </row>
    <row r="2298" spans="1:7" x14ac:dyDescent="0.3">
      <c r="A2298" s="355" t="s">
        <v>9381</v>
      </c>
      <c r="B2298" s="355" t="s">
        <v>9382</v>
      </c>
      <c r="D2298" s="563" t="s">
        <v>9383</v>
      </c>
      <c r="E2298" s="564" t="s">
        <v>9384</v>
      </c>
      <c r="F2298" s="355">
        <v>0</v>
      </c>
      <c r="G2298" s="355">
        <v>6.86</v>
      </c>
    </row>
    <row r="2299" spans="1:7" x14ac:dyDescent="0.3">
      <c r="A2299" s="355" t="s">
        <v>9385</v>
      </c>
      <c r="B2299" s="355" t="s">
        <v>9386</v>
      </c>
      <c r="D2299" s="563" t="s">
        <v>9387</v>
      </c>
      <c r="E2299" s="564" t="s">
        <v>9388</v>
      </c>
      <c r="F2299" s="355">
        <v>0</v>
      </c>
      <c r="G2299" s="355">
        <v>60.34</v>
      </c>
    </row>
    <row r="2300" spans="1:7" x14ac:dyDescent="0.3">
      <c r="A2300" s="355" t="s">
        <v>9389</v>
      </c>
      <c r="B2300" s="355" t="s">
        <v>9390</v>
      </c>
      <c r="D2300" s="563" t="s">
        <v>9391</v>
      </c>
      <c r="E2300" s="564" t="s">
        <v>9388</v>
      </c>
      <c r="F2300" s="355">
        <v>0</v>
      </c>
      <c r="G2300" s="355">
        <v>60.34</v>
      </c>
    </row>
    <row r="2301" spans="1:7" x14ac:dyDescent="0.3">
      <c r="A2301" s="355" t="s">
        <v>9392</v>
      </c>
      <c r="B2301" s="355" t="s">
        <v>9393</v>
      </c>
      <c r="D2301" s="563" t="s">
        <v>9394</v>
      </c>
      <c r="E2301" s="564" t="s">
        <v>9388</v>
      </c>
      <c r="F2301" s="355">
        <v>0</v>
      </c>
      <c r="G2301" s="355">
        <v>58.81</v>
      </c>
    </row>
    <row r="2302" spans="1:7" x14ac:dyDescent="0.3">
      <c r="A2302" s="355" t="s">
        <v>9395</v>
      </c>
      <c r="B2302" s="355" t="s">
        <v>9396</v>
      </c>
      <c r="D2302" s="563" t="s">
        <v>9397</v>
      </c>
      <c r="E2302" s="564" t="s">
        <v>9388</v>
      </c>
      <c r="F2302" s="355">
        <v>0</v>
      </c>
      <c r="G2302" s="355">
        <v>58.81</v>
      </c>
    </row>
    <row r="2303" spans="1:7" x14ac:dyDescent="0.3">
      <c r="A2303" s="355" t="s">
        <v>9398</v>
      </c>
      <c r="B2303" s="355" t="s">
        <v>9399</v>
      </c>
      <c r="D2303" s="563" t="s">
        <v>9400</v>
      </c>
      <c r="E2303" s="564" t="s">
        <v>9401</v>
      </c>
      <c r="F2303" s="355">
        <v>0</v>
      </c>
      <c r="G2303" s="355">
        <v>60.34</v>
      </c>
    </row>
    <row r="2304" spans="1:7" x14ac:dyDescent="0.3">
      <c r="A2304" s="355" t="s">
        <v>9402</v>
      </c>
      <c r="B2304" s="355" t="s">
        <v>9403</v>
      </c>
      <c r="D2304" s="563" t="s">
        <v>9404</v>
      </c>
      <c r="E2304" s="564" t="s">
        <v>9405</v>
      </c>
      <c r="F2304" s="355">
        <v>0</v>
      </c>
      <c r="G2304" s="355">
        <v>60.34</v>
      </c>
    </row>
    <row r="2305" spans="1:7" x14ac:dyDescent="0.3">
      <c r="A2305" s="355" t="s">
        <v>9406</v>
      </c>
      <c r="B2305" s="355" t="s">
        <v>9407</v>
      </c>
      <c r="D2305" s="563" t="s">
        <v>9408</v>
      </c>
      <c r="E2305" s="564" t="s">
        <v>9409</v>
      </c>
      <c r="F2305" s="355">
        <v>0</v>
      </c>
      <c r="G2305" s="355">
        <v>6.1</v>
      </c>
    </row>
    <row r="2306" spans="1:7" x14ac:dyDescent="0.3">
      <c r="A2306" s="355" t="s">
        <v>9410</v>
      </c>
      <c r="B2306" s="355" t="s">
        <v>9411</v>
      </c>
      <c r="D2306" s="563" t="s">
        <v>9412</v>
      </c>
      <c r="E2306" s="564" t="s">
        <v>1268</v>
      </c>
      <c r="F2306" s="355">
        <v>0</v>
      </c>
      <c r="G2306" s="355">
        <v>5.42</v>
      </c>
    </row>
    <row r="2307" spans="1:7" x14ac:dyDescent="0.3">
      <c r="A2307" s="355" t="s">
        <v>9413</v>
      </c>
      <c r="B2307" s="355" t="s">
        <v>9414</v>
      </c>
      <c r="D2307" s="563" t="s">
        <v>9415</v>
      </c>
      <c r="E2307" s="564" t="s">
        <v>7658</v>
      </c>
      <c r="F2307" s="355">
        <v>0</v>
      </c>
      <c r="G2307" s="355">
        <v>5.93</v>
      </c>
    </row>
    <row r="2308" spans="1:7" x14ac:dyDescent="0.3">
      <c r="A2308" s="355" t="s">
        <v>9416</v>
      </c>
      <c r="B2308" s="355" t="s">
        <v>9417</v>
      </c>
      <c r="D2308" s="563" t="s">
        <v>9418</v>
      </c>
      <c r="E2308" s="564" t="s">
        <v>9419</v>
      </c>
      <c r="F2308" s="355">
        <v>0</v>
      </c>
      <c r="G2308" s="355">
        <v>4.83</v>
      </c>
    </row>
    <row r="2309" spans="1:7" x14ac:dyDescent="0.3">
      <c r="A2309" s="355" t="s">
        <v>9420</v>
      </c>
      <c r="B2309" s="355" t="s">
        <v>9421</v>
      </c>
      <c r="D2309" s="563" t="s">
        <v>9422</v>
      </c>
      <c r="E2309" s="564" t="s">
        <v>9423</v>
      </c>
      <c r="F2309" s="355">
        <v>0</v>
      </c>
      <c r="G2309" s="355">
        <v>4.83</v>
      </c>
    </row>
    <row r="2310" spans="1:7" x14ac:dyDescent="0.3">
      <c r="A2310" s="355" t="s">
        <v>9424</v>
      </c>
      <c r="B2310" s="355" t="s">
        <v>9425</v>
      </c>
      <c r="D2310" s="563" t="s">
        <v>9418</v>
      </c>
      <c r="E2310" s="564" t="s">
        <v>9426</v>
      </c>
      <c r="F2310" s="355">
        <v>0</v>
      </c>
      <c r="G2310" s="355">
        <v>2.71</v>
      </c>
    </row>
    <row r="2311" spans="1:7" x14ac:dyDescent="0.3">
      <c r="A2311" s="355" t="s">
        <v>9427</v>
      </c>
      <c r="B2311" s="355" t="s">
        <v>9428</v>
      </c>
      <c r="D2311" s="563" t="s">
        <v>9429</v>
      </c>
      <c r="E2311" s="564" t="s">
        <v>9430</v>
      </c>
      <c r="F2311" s="355">
        <v>0</v>
      </c>
      <c r="G2311" s="355">
        <v>2.71</v>
      </c>
    </row>
    <row r="2312" spans="1:7" x14ac:dyDescent="0.3">
      <c r="A2312" s="355" t="s">
        <v>9431</v>
      </c>
      <c r="B2312" s="355" t="s">
        <v>9432</v>
      </c>
      <c r="D2312" s="563" t="s">
        <v>9433</v>
      </c>
      <c r="E2312" s="564" t="s">
        <v>9434</v>
      </c>
      <c r="F2312" s="355">
        <v>0</v>
      </c>
      <c r="G2312" s="355">
        <v>2.71</v>
      </c>
    </row>
    <row r="2313" spans="1:7" x14ac:dyDescent="0.3">
      <c r="A2313" s="355" t="s">
        <v>9435</v>
      </c>
      <c r="B2313" s="355" t="s">
        <v>9436</v>
      </c>
      <c r="D2313" s="563" t="s">
        <v>9437</v>
      </c>
      <c r="E2313" s="564" t="s">
        <v>9430</v>
      </c>
      <c r="F2313" s="355">
        <v>0</v>
      </c>
      <c r="G2313" s="355">
        <v>2.71</v>
      </c>
    </row>
    <row r="2314" spans="1:7" x14ac:dyDescent="0.3">
      <c r="A2314" s="355" t="s">
        <v>9438</v>
      </c>
      <c r="B2314" s="355" t="s">
        <v>9425</v>
      </c>
      <c r="D2314" s="563" t="s">
        <v>9439</v>
      </c>
      <c r="E2314" s="564" t="s">
        <v>9434</v>
      </c>
      <c r="F2314" s="355">
        <v>0</v>
      </c>
      <c r="G2314" s="355">
        <v>3.31</v>
      </c>
    </row>
    <row r="2315" spans="1:7" x14ac:dyDescent="0.3">
      <c r="A2315" s="355" t="s">
        <v>9440</v>
      </c>
      <c r="B2315" s="355" t="s">
        <v>9441</v>
      </c>
      <c r="D2315" s="563" t="s">
        <v>9442</v>
      </c>
      <c r="E2315" s="564" t="s">
        <v>5310</v>
      </c>
      <c r="F2315" s="355">
        <v>0</v>
      </c>
      <c r="G2315" s="355">
        <v>3.31</v>
      </c>
    </row>
    <row r="2316" spans="1:7" x14ac:dyDescent="0.3">
      <c r="A2316" s="355" t="s">
        <v>9443</v>
      </c>
      <c r="B2316" s="355" t="s">
        <v>9444</v>
      </c>
      <c r="D2316" s="563" t="s">
        <v>9445</v>
      </c>
      <c r="E2316" s="564" t="s">
        <v>1268</v>
      </c>
      <c r="F2316" s="355">
        <v>0</v>
      </c>
      <c r="G2316" s="355">
        <v>29.58</v>
      </c>
    </row>
    <row r="2317" spans="1:7" x14ac:dyDescent="0.3">
      <c r="A2317" s="355" t="s">
        <v>9446</v>
      </c>
      <c r="B2317" s="355" t="s">
        <v>9447</v>
      </c>
      <c r="D2317" s="563" t="s">
        <v>9448</v>
      </c>
      <c r="E2317" s="564" t="s">
        <v>1268</v>
      </c>
      <c r="F2317" s="355">
        <v>0</v>
      </c>
      <c r="G2317" s="355">
        <v>30.42</v>
      </c>
    </row>
    <row r="2318" spans="1:7" x14ac:dyDescent="0.3">
      <c r="A2318" s="355" t="s">
        <v>9449</v>
      </c>
      <c r="B2318" s="355" t="s">
        <v>9450</v>
      </c>
      <c r="D2318" s="563" t="s">
        <v>9451</v>
      </c>
      <c r="E2318" s="564" t="s">
        <v>9452</v>
      </c>
      <c r="F2318" s="355">
        <v>0</v>
      </c>
      <c r="G2318" s="355">
        <v>4.41</v>
      </c>
    </row>
    <row r="2319" spans="1:7" x14ac:dyDescent="0.3">
      <c r="A2319" s="355" t="s">
        <v>9453</v>
      </c>
      <c r="B2319" s="355" t="s">
        <v>9454</v>
      </c>
      <c r="D2319" s="563" t="s">
        <v>9455</v>
      </c>
      <c r="E2319" s="564" t="s">
        <v>9456</v>
      </c>
      <c r="F2319" s="355">
        <v>0</v>
      </c>
      <c r="G2319" s="355">
        <v>4.07</v>
      </c>
    </row>
    <row r="2320" spans="1:7" x14ac:dyDescent="0.3">
      <c r="A2320" s="355" t="s">
        <v>9457</v>
      </c>
      <c r="B2320" s="355" t="s">
        <v>9458</v>
      </c>
      <c r="D2320" s="563" t="s">
        <v>9459</v>
      </c>
      <c r="E2320" s="564" t="s">
        <v>1268</v>
      </c>
      <c r="F2320" s="355">
        <v>0</v>
      </c>
      <c r="G2320" s="355">
        <v>3.64</v>
      </c>
    </row>
    <row r="2321" spans="1:7" x14ac:dyDescent="0.3">
      <c r="A2321" s="355" t="s">
        <v>9460</v>
      </c>
      <c r="B2321" s="355" t="s">
        <v>9461</v>
      </c>
      <c r="D2321" s="563" t="s">
        <v>9462</v>
      </c>
      <c r="E2321" s="564" t="s">
        <v>9463</v>
      </c>
      <c r="F2321" s="355">
        <v>0</v>
      </c>
      <c r="G2321" s="355">
        <v>35.25</v>
      </c>
    </row>
    <row r="2322" spans="1:7" x14ac:dyDescent="0.3">
      <c r="A2322" s="355" t="s">
        <v>9464</v>
      </c>
      <c r="B2322" s="355" t="s">
        <v>9465</v>
      </c>
      <c r="D2322" s="563" t="s">
        <v>9466</v>
      </c>
      <c r="E2322" s="564" t="s">
        <v>9467</v>
      </c>
      <c r="F2322" s="355">
        <v>0</v>
      </c>
      <c r="G2322" s="355">
        <v>35.25</v>
      </c>
    </row>
    <row r="2323" spans="1:7" x14ac:dyDescent="0.3">
      <c r="A2323" s="355" t="s">
        <v>9468</v>
      </c>
      <c r="B2323" s="355" t="s">
        <v>9469</v>
      </c>
      <c r="D2323" s="563" t="s">
        <v>9470</v>
      </c>
      <c r="E2323" s="564" t="s">
        <v>9471</v>
      </c>
      <c r="F2323" s="355">
        <v>0</v>
      </c>
      <c r="G2323" s="355">
        <v>59.83</v>
      </c>
    </row>
    <row r="2324" spans="1:7" x14ac:dyDescent="0.3">
      <c r="A2324" s="355" t="s">
        <v>9472</v>
      </c>
      <c r="B2324" s="355" t="s">
        <v>9473</v>
      </c>
      <c r="D2324" s="563" t="s">
        <v>9474</v>
      </c>
      <c r="E2324" s="564" t="s">
        <v>9475</v>
      </c>
      <c r="F2324" s="355">
        <v>0</v>
      </c>
      <c r="G2324" s="355">
        <v>59.83</v>
      </c>
    </row>
    <row r="2325" spans="1:7" x14ac:dyDescent="0.3">
      <c r="A2325" s="355" t="s">
        <v>9476</v>
      </c>
      <c r="B2325" s="355" t="s">
        <v>9477</v>
      </c>
      <c r="D2325" s="563" t="s">
        <v>9470</v>
      </c>
      <c r="E2325" s="564" t="s">
        <v>9478</v>
      </c>
      <c r="F2325" s="355">
        <v>0</v>
      </c>
      <c r="G2325" s="355">
        <v>59.83</v>
      </c>
    </row>
    <row r="2326" spans="1:7" x14ac:dyDescent="0.3">
      <c r="A2326" s="355" t="s">
        <v>9479</v>
      </c>
      <c r="B2326" s="355" t="s">
        <v>9480</v>
      </c>
      <c r="D2326" s="563" t="s">
        <v>9474</v>
      </c>
      <c r="E2326" s="564" t="s">
        <v>9481</v>
      </c>
      <c r="F2326" s="355">
        <v>0</v>
      </c>
      <c r="G2326" s="355">
        <v>59.83</v>
      </c>
    </row>
    <row r="2327" spans="1:7" x14ac:dyDescent="0.3">
      <c r="A2327" s="355" t="s">
        <v>9482</v>
      </c>
      <c r="B2327" s="355" t="s">
        <v>9483</v>
      </c>
      <c r="D2327" s="563" t="s">
        <v>9470</v>
      </c>
      <c r="E2327" s="564" t="s">
        <v>9484</v>
      </c>
      <c r="F2327" s="355">
        <v>0</v>
      </c>
      <c r="G2327" s="355">
        <v>59.83</v>
      </c>
    </row>
    <row r="2328" spans="1:7" x14ac:dyDescent="0.3">
      <c r="A2328" s="355" t="s">
        <v>9485</v>
      </c>
      <c r="B2328" s="355" t="s">
        <v>9486</v>
      </c>
      <c r="D2328" s="563" t="s">
        <v>9474</v>
      </c>
      <c r="E2328" s="564" t="s">
        <v>9487</v>
      </c>
      <c r="F2328" s="355">
        <v>0</v>
      </c>
      <c r="G2328" s="355">
        <v>59.83</v>
      </c>
    </row>
    <row r="2329" spans="1:7" x14ac:dyDescent="0.3">
      <c r="A2329" s="355" t="s">
        <v>9488</v>
      </c>
      <c r="B2329" s="355" t="s">
        <v>9489</v>
      </c>
      <c r="D2329" s="563" t="s">
        <v>9470</v>
      </c>
      <c r="E2329" s="564" t="s">
        <v>9490</v>
      </c>
      <c r="F2329" s="355">
        <v>0</v>
      </c>
      <c r="G2329" s="355">
        <v>61.02</v>
      </c>
    </row>
    <row r="2330" spans="1:7" x14ac:dyDescent="0.3">
      <c r="A2330" s="355" t="s">
        <v>9491</v>
      </c>
      <c r="B2330" s="355" t="s">
        <v>9492</v>
      </c>
      <c r="D2330" s="563" t="s">
        <v>9474</v>
      </c>
      <c r="E2330" s="564" t="s">
        <v>9493</v>
      </c>
      <c r="F2330" s="355">
        <v>0</v>
      </c>
      <c r="G2330" s="355">
        <v>61.02</v>
      </c>
    </row>
    <row r="2331" spans="1:7" x14ac:dyDescent="0.3">
      <c r="A2331" s="355" t="s">
        <v>9494</v>
      </c>
      <c r="B2331" s="355" t="s">
        <v>9495</v>
      </c>
      <c r="D2331" s="563" t="s">
        <v>9496</v>
      </c>
      <c r="E2331" s="564" t="s">
        <v>9497</v>
      </c>
      <c r="F2331" s="355">
        <v>0</v>
      </c>
      <c r="G2331" s="355">
        <v>36.86</v>
      </c>
    </row>
    <row r="2332" spans="1:7" x14ac:dyDescent="0.3">
      <c r="A2332" s="355" t="s">
        <v>9498</v>
      </c>
      <c r="B2332" s="355" t="s">
        <v>9499</v>
      </c>
      <c r="D2332" s="563" t="s">
        <v>9500</v>
      </c>
      <c r="E2332" s="564" t="s">
        <v>9501</v>
      </c>
      <c r="F2332" s="355">
        <v>0</v>
      </c>
      <c r="G2332" s="355">
        <v>36.86</v>
      </c>
    </row>
    <row r="2333" spans="1:7" x14ac:dyDescent="0.3">
      <c r="A2333" s="355" t="s">
        <v>9502</v>
      </c>
      <c r="B2333" s="355" t="s">
        <v>9503</v>
      </c>
      <c r="D2333" s="563" t="s">
        <v>9504</v>
      </c>
      <c r="E2333" s="564" t="s">
        <v>9471</v>
      </c>
      <c r="F2333" s="355">
        <v>0</v>
      </c>
      <c r="G2333" s="355">
        <v>119.49</v>
      </c>
    </row>
    <row r="2334" spans="1:7" x14ac:dyDescent="0.3">
      <c r="A2334" s="355" t="s">
        <v>9505</v>
      </c>
      <c r="B2334" s="355" t="s">
        <v>9506</v>
      </c>
      <c r="D2334" s="563" t="s">
        <v>9504</v>
      </c>
      <c r="E2334" s="564" t="s">
        <v>9478</v>
      </c>
      <c r="F2334" s="355">
        <v>0</v>
      </c>
      <c r="G2334" s="355">
        <v>119.49</v>
      </c>
    </row>
    <row r="2335" spans="1:7" x14ac:dyDescent="0.3">
      <c r="A2335" s="355" t="s">
        <v>9507</v>
      </c>
      <c r="B2335" s="355" t="s">
        <v>9508</v>
      </c>
      <c r="D2335" s="563" t="s">
        <v>9504</v>
      </c>
      <c r="E2335" s="564" t="s">
        <v>9484</v>
      </c>
      <c r="F2335" s="355">
        <v>0</v>
      </c>
      <c r="G2335" s="355">
        <v>119.49</v>
      </c>
    </row>
    <row r="2336" spans="1:7" x14ac:dyDescent="0.3">
      <c r="A2336" s="355" t="s">
        <v>9509</v>
      </c>
      <c r="B2336" s="355" t="s">
        <v>9510</v>
      </c>
      <c r="D2336" s="563" t="s">
        <v>9504</v>
      </c>
      <c r="E2336" s="564" t="s">
        <v>9490</v>
      </c>
      <c r="F2336" s="355">
        <v>0</v>
      </c>
      <c r="G2336" s="355">
        <v>119.49</v>
      </c>
    </row>
    <row r="2337" spans="1:7" x14ac:dyDescent="0.3">
      <c r="A2337" s="355" t="s">
        <v>9511</v>
      </c>
      <c r="B2337" s="355" t="s">
        <v>9503</v>
      </c>
      <c r="D2337" s="563" t="s">
        <v>9504</v>
      </c>
      <c r="E2337" s="564" t="s">
        <v>9471</v>
      </c>
      <c r="F2337" s="355">
        <v>0</v>
      </c>
      <c r="G2337" s="355">
        <v>119.49</v>
      </c>
    </row>
    <row r="2338" spans="1:7" x14ac:dyDescent="0.3">
      <c r="A2338" s="355" t="s">
        <v>9512</v>
      </c>
      <c r="B2338" s="355" t="s">
        <v>9506</v>
      </c>
      <c r="D2338" s="563" t="s">
        <v>9504</v>
      </c>
      <c r="E2338" s="564" t="s">
        <v>9478</v>
      </c>
      <c r="F2338" s="355">
        <v>0</v>
      </c>
      <c r="G2338" s="355">
        <v>119.49</v>
      </c>
    </row>
    <row r="2339" spans="1:7" x14ac:dyDescent="0.3">
      <c r="A2339" s="355" t="s">
        <v>9513</v>
      </c>
      <c r="B2339" s="355" t="s">
        <v>9508</v>
      </c>
      <c r="D2339" s="563" t="s">
        <v>9504</v>
      </c>
      <c r="E2339" s="564" t="s">
        <v>9484</v>
      </c>
      <c r="F2339" s="355">
        <v>0</v>
      </c>
      <c r="G2339" s="355">
        <v>119.49</v>
      </c>
    </row>
    <row r="2340" spans="1:7" x14ac:dyDescent="0.3">
      <c r="A2340" s="355" t="s">
        <v>9514</v>
      </c>
      <c r="B2340" s="355" t="s">
        <v>9510</v>
      </c>
      <c r="D2340" s="563" t="s">
        <v>9504</v>
      </c>
      <c r="E2340" s="564" t="s">
        <v>9490</v>
      </c>
      <c r="F2340" s="355">
        <v>0</v>
      </c>
      <c r="G2340" s="355">
        <v>119.49</v>
      </c>
    </row>
    <row r="2341" spans="1:7" x14ac:dyDescent="0.3">
      <c r="A2341" s="355" t="s">
        <v>9515</v>
      </c>
      <c r="B2341" s="355" t="s">
        <v>9503</v>
      </c>
      <c r="D2341" s="563" t="s">
        <v>9504</v>
      </c>
      <c r="E2341" s="564" t="s">
        <v>9471</v>
      </c>
      <c r="F2341" s="355">
        <v>0</v>
      </c>
      <c r="G2341" s="355">
        <v>119.49</v>
      </c>
    </row>
    <row r="2342" spans="1:7" x14ac:dyDescent="0.3">
      <c r="A2342" s="355" t="s">
        <v>9516</v>
      </c>
      <c r="B2342" s="355" t="s">
        <v>9506</v>
      </c>
      <c r="D2342" s="563" t="s">
        <v>9504</v>
      </c>
      <c r="E2342" s="564" t="s">
        <v>9478</v>
      </c>
      <c r="F2342" s="355">
        <v>0</v>
      </c>
      <c r="G2342" s="355">
        <v>119.49</v>
      </c>
    </row>
    <row r="2343" spans="1:7" x14ac:dyDescent="0.3">
      <c r="A2343" s="355" t="s">
        <v>9517</v>
      </c>
      <c r="B2343" s="355" t="s">
        <v>9518</v>
      </c>
      <c r="D2343" s="563" t="s">
        <v>9504</v>
      </c>
      <c r="E2343" s="564" t="s">
        <v>9519</v>
      </c>
      <c r="F2343" s="355">
        <v>0</v>
      </c>
      <c r="G2343" s="355">
        <v>119.49</v>
      </c>
    </row>
    <row r="2344" spans="1:7" x14ac:dyDescent="0.3">
      <c r="A2344" s="355" t="s">
        <v>9520</v>
      </c>
      <c r="B2344" s="355" t="s">
        <v>9503</v>
      </c>
      <c r="D2344" s="563" t="s">
        <v>9504</v>
      </c>
      <c r="E2344" s="564" t="s">
        <v>9471</v>
      </c>
      <c r="F2344" s="355">
        <v>0</v>
      </c>
      <c r="G2344" s="355">
        <v>116.53</v>
      </c>
    </row>
    <row r="2345" spans="1:7" x14ac:dyDescent="0.3">
      <c r="A2345" s="355" t="s">
        <v>9521</v>
      </c>
      <c r="B2345" s="355" t="s">
        <v>9506</v>
      </c>
      <c r="D2345" s="563" t="s">
        <v>9504</v>
      </c>
      <c r="E2345" s="564" t="s">
        <v>9478</v>
      </c>
      <c r="F2345" s="355">
        <v>0</v>
      </c>
      <c r="G2345" s="355">
        <v>119.49</v>
      </c>
    </row>
    <row r="2346" spans="1:7" x14ac:dyDescent="0.3">
      <c r="A2346" s="355" t="s">
        <v>9522</v>
      </c>
      <c r="B2346" s="355" t="s">
        <v>9518</v>
      </c>
      <c r="D2346" s="563" t="s">
        <v>9504</v>
      </c>
      <c r="E2346" s="564" t="s">
        <v>9519</v>
      </c>
      <c r="F2346" s="355">
        <v>0</v>
      </c>
      <c r="G2346" s="355">
        <v>119.49</v>
      </c>
    </row>
    <row r="2347" spans="1:7" x14ac:dyDescent="0.3">
      <c r="A2347" s="355" t="s">
        <v>9523</v>
      </c>
      <c r="B2347" s="355" t="s">
        <v>9524</v>
      </c>
      <c r="D2347" s="563" t="s">
        <v>9525</v>
      </c>
      <c r="E2347" s="564" t="s">
        <v>1268</v>
      </c>
      <c r="F2347" s="355">
        <v>0</v>
      </c>
      <c r="G2347" s="355">
        <v>35.51</v>
      </c>
    </row>
    <row r="2348" spans="1:7" x14ac:dyDescent="0.3">
      <c r="A2348" s="355" t="s">
        <v>9526</v>
      </c>
      <c r="B2348" s="355" t="s">
        <v>9527</v>
      </c>
      <c r="D2348" s="563" t="s">
        <v>9528</v>
      </c>
      <c r="E2348" s="564" t="s">
        <v>1268</v>
      </c>
      <c r="F2348" s="355">
        <v>0</v>
      </c>
      <c r="G2348" s="355">
        <v>17.8</v>
      </c>
    </row>
    <row r="2349" spans="1:7" x14ac:dyDescent="0.3">
      <c r="A2349" s="355" t="s">
        <v>9529</v>
      </c>
      <c r="B2349" s="355" t="s">
        <v>9530</v>
      </c>
      <c r="D2349" s="563" t="s">
        <v>9531</v>
      </c>
      <c r="E2349" s="564" t="s">
        <v>1268</v>
      </c>
      <c r="F2349" s="355">
        <v>0</v>
      </c>
      <c r="G2349" s="355">
        <v>17.8</v>
      </c>
    </row>
    <row r="2350" spans="1:7" x14ac:dyDescent="0.3">
      <c r="A2350" s="355" t="s">
        <v>9532</v>
      </c>
      <c r="B2350" s="355" t="s">
        <v>9533</v>
      </c>
      <c r="D2350" s="563" t="s">
        <v>9534</v>
      </c>
      <c r="E2350" s="564" t="s">
        <v>9535</v>
      </c>
      <c r="F2350" s="355">
        <v>0</v>
      </c>
      <c r="G2350" s="355">
        <v>9.15</v>
      </c>
    </row>
    <row r="2351" spans="1:7" x14ac:dyDescent="0.3">
      <c r="A2351" s="355" t="s">
        <v>9536</v>
      </c>
      <c r="B2351" s="355" t="s">
        <v>9537</v>
      </c>
      <c r="D2351" s="563" t="s">
        <v>9538</v>
      </c>
      <c r="E2351" s="564" t="s">
        <v>9539</v>
      </c>
      <c r="F2351" s="355">
        <v>0</v>
      </c>
      <c r="G2351" s="355">
        <v>1.61</v>
      </c>
    </row>
    <row r="2352" spans="1:7" x14ac:dyDescent="0.3">
      <c r="A2352" s="355" t="s">
        <v>9540</v>
      </c>
      <c r="B2352" s="355" t="s">
        <v>9541</v>
      </c>
      <c r="D2352" s="563" t="s">
        <v>9542</v>
      </c>
      <c r="E2352" s="564" t="s">
        <v>9543</v>
      </c>
      <c r="F2352" s="355">
        <v>0</v>
      </c>
      <c r="G2352" s="355">
        <v>41.69</v>
      </c>
    </row>
    <row r="2353" spans="1:7" x14ac:dyDescent="0.3">
      <c r="A2353" s="355" t="s">
        <v>9544</v>
      </c>
      <c r="B2353" s="355" t="s">
        <v>9545</v>
      </c>
      <c r="D2353" s="563" t="s">
        <v>9546</v>
      </c>
      <c r="E2353" s="564" t="s">
        <v>9543</v>
      </c>
      <c r="F2353" s="355">
        <v>0</v>
      </c>
      <c r="G2353" s="355">
        <v>20.85</v>
      </c>
    </row>
    <row r="2354" spans="1:7" x14ac:dyDescent="0.3">
      <c r="A2354" s="355" t="s">
        <v>9547</v>
      </c>
      <c r="B2354" s="355" t="s">
        <v>9548</v>
      </c>
      <c r="D2354" s="563" t="s">
        <v>9549</v>
      </c>
      <c r="E2354" s="564" t="s">
        <v>9550</v>
      </c>
      <c r="F2354" s="355">
        <v>0</v>
      </c>
      <c r="G2354" s="355">
        <v>20.420000000000002</v>
      </c>
    </row>
    <row r="2355" spans="1:7" x14ac:dyDescent="0.3">
      <c r="A2355" s="355" t="s">
        <v>9551</v>
      </c>
      <c r="B2355" s="355" t="s">
        <v>9552</v>
      </c>
      <c r="D2355" s="563" t="s">
        <v>9553</v>
      </c>
      <c r="E2355" s="564" t="s">
        <v>9554</v>
      </c>
      <c r="F2355" s="355">
        <v>0</v>
      </c>
      <c r="G2355" s="355">
        <v>49.24</v>
      </c>
    </row>
    <row r="2356" spans="1:7" x14ac:dyDescent="0.3">
      <c r="A2356" s="355" t="s">
        <v>9555</v>
      </c>
      <c r="B2356" s="355" t="s">
        <v>9556</v>
      </c>
      <c r="D2356" s="563" t="s">
        <v>9557</v>
      </c>
      <c r="E2356" s="564" t="s">
        <v>9558</v>
      </c>
      <c r="F2356" s="355">
        <v>0</v>
      </c>
      <c r="G2356" s="355">
        <v>24.92</v>
      </c>
    </row>
    <row r="2357" spans="1:7" x14ac:dyDescent="0.3">
      <c r="A2357" s="355" t="s">
        <v>9559</v>
      </c>
      <c r="B2357" s="355" t="s">
        <v>9560</v>
      </c>
      <c r="D2357" s="563" t="s">
        <v>9561</v>
      </c>
      <c r="E2357" s="564" t="s">
        <v>9562</v>
      </c>
      <c r="F2357" s="355">
        <v>0</v>
      </c>
      <c r="G2357" s="355">
        <v>24.92</v>
      </c>
    </row>
    <row r="2358" spans="1:7" x14ac:dyDescent="0.3">
      <c r="A2358" s="355" t="s">
        <v>9563</v>
      </c>
      <c r="B2358" s="355" t="s">
        <v>9564</v>
      </c>
      <c r="D2358" s="563" t="s">
        <v>9565</v>
      </c>
      <c r="E2358" s="564" t="s">
        <v>9566</v>
      </c>
      <c r="F2358" s="355">
        <v>0</v>
      </c>
      <c r="G2358" s="355">
        <v>35.51</v>
      </c>
    </row>
    <row r="2359" spans="1:7" x14ac:dyDescent="0.3">
      <c r="A2359" s="355" t="s">
        <v>9567</v>
      </c>
      <c r="B2359" s="355" t="s">
        <v>9568</v>
      </c>
      <c r="D2359" s="563" t="s">
        <v>9569</v>
      </c>
      <c r="E2359" s="564" t="s">
        <v>1268</v>
      </c>
      <c r="F2359" s="355">
        <v>0</v>
      </c>
      <c r="G2359" s="355">
        <v>17.8</v>
      </c>
    </row>
    <row r="2360" spans="1:7" x14ac:dyDescent="0.3">
      <c r="A2360" s="355" t="s">
        <v>9570</v>
      </c>
      <c r="B2360" s="355" t="s">
        <v>9571</v>
      </c>
      <c r="D2360" s="563" t="s">
        <v>9569</v>
      </c>
      <c r="E2360" s="564" t="s">
        <v>1268</v>
      </c>
      <c r="F2360" s="355">
        <v>0</v>
      </c>
      <c r="G2360" s="355">
        <v>17.8</v>
      </c>
    </row>
    <row r="2361" spans="1:7" x14ac:dyDescent="0.3">
      <c r="A2361" s="355" t="s">
        <v>9572</v>
      </c>
      <c r="D2361" s="563"/>
      <c r="E2361" s="564"/>
      <c r="F2361" s="355">
        <v>0</v>
      </c>
      <c r="G2361" s="355">
        <v>49.66</v>
      </c>
    </row>
    <row r="2362" spans="1:7" x14ac:dyDescent="0.3">
      <c r="A2362" s="355" t="s">
        <v>9573</v>
      </c>
      <c r="B2362" s="355" t="s">
        <v>9574</v>
      </c>
      <c r="D2362" s="563" t="s">
        <v>9575</v>
      </c>
      <c r="E2362" s="564" t="s">
        <v>1268</v>
      </c>
      <c r="F2362" s="355">
        <v>0</v>
      </c>
      <c r="G2362" s="355">
        <v>34.58</v>
      </c>
    </row>
    <row r="2363" spans="1:7" x14ac:dyDescent="0.3">
      <c r="A2363" s="355" t="s">
        <v>9576</v>
      </c>
      <c r="B2363" s="355" t="s">
        <v>9577</v>
      </c>
      <c r="D2363" s="563" t="s">
        <v>9578</v>
      </c>
      <c r="E2363" s="564" t="s">
        <v>1268</v>
      </c>
      <c r="F2363" s="355">
        <v>0</v>
      </c>
      <c r="G2363" s="355">
        <v>15.76</v>
      </c>
    </row>
    <row r="2364" spans="1:7" x14ac:dyDescent="0.3">
      <c r="A2364" s="355" t="s">
        <v>9579</v>
      </c>
      <c r="B2364" s="355" t="s">
        <v>9580</v>
      </c>
      <c r="D2364" s="563" t="s">
        <v>9581</v>
      </c>
      <c r="E2364" s="564" t="s">
        <v>1268</v>
      </c>
      <c r="F2364" s="355">
        <v>0</v>
      </c>
      <c r="G2364" s="355">
        <v>149.24</v>
      </c>
    </row>
    <row r="2365" spans="1:7" x14ac:dyDescent="0.3">
      <c r="A2365" s="355" t="s">
        <v>9582</v>
      </c>
      <c r="B2365" s="355" t="s">
        <v>9583</v>
      </c>
      <c r="D2365" s="563" t="s">
        <v>9584</v>
      </c>
      <c r="E2365" s="564" t="s">
        <v>1268</v>
      </c>
      <c r="F2365" s="355">
        <v>0</v>
      </c>
      <c r="G2365" s="355">
        <v>149.24</v>
      </c>
    </row>
    <row r="2366" spans="1:7" x14ac:dyDescent="0.3">
      <c r="A2366" s="355" t="s">
        <v>9585</v>
      </c>
      <c r="B2366" s="355" t="s">
        <v>9586</v>
      </c>
      <c r="D2366" s="563" t="s">
        <v>9587</v>
      </c>
      <c r="E2366" s="564" t="s">
        <v>1268</v>
      </c>
      <c r="F2366" s="355">
        <v>0</v>
      </c>
      <c r="G2366" s="355">
        <v>149.24</v>
      </c>
    </row>
    <row r="2367" spans="1:7" x14ac:dyDescent="0.3">
      <c r="A2367" s="355" t="s">
        <v>9588</v>
      </c>
      <c r="B2367" s="355" t="s">
        <v>9589</v>
      </c>
      <c r="D2367" s="563" t="s">
        <v>9590</v>
      </c>
      <c r="E2367" s="564" t="s">
        <v>1268</v>
      </c>
      <c r="F2367" s="355">
        <v>0</v>
      </c>
      <c r="G2367" s="355">
        <v>149.24</v>
      </c>
    </row>
    <row r="2368" spans="1:7" x14ac:dyDescent="0.3">
      <c r="A2368" s="355" t="s">
        <v>9591</v>
      </c>
      <c r="B2368" s="355" t="s">
        <v>9592</v>
      </c>
      <c r="D2368" s="563" t="s">
        <v>9593</v>
      </c>
      <c r="E2368" s="564" t="s">
        <v>1268</v>
      </c>
      <c r="F2368" s="355">
        <v>0</v>
      </c>
      <c r="G2368" s="355">
        <v>149.24</v>
      </c>
    </row>
    <row r="2369" spans="1:7" x14ac:dyDescent="0.3">
      <c r="A2369" s="355" t="s">
        <v>9594</v>
      </c>
      <c r="B2369" s="355" t="s">
        <v>9595</v>
      </c>
      <c r="D2369" s="563" t="s">
        <v>9596</v>
      </c>
      <c r="E2369" s="564" t="s">
        <v>1268</v>
      </c>
      <c r="F2369" s="355">
        <v>0</v>
      </c>
      <c r="G2369" s="355">
        <v>149.24</v>
      </c>
    </row>
    <row r="2370" spans="1:7" x14ac:dyDescent="0.3">
      <c r="A2370" s="355" t="s">
        <v>9597</v>
      </c>
      <c r="B2370" s="355" t="s">
        <v>9598</v>
      </c>
      <c r="D2370" s="563" t="s">
        <v>9599</v>
      </c>
      <c r="E2370" s="564" t="s">
        <v>1268</v>
      </c>
      <c r="F2370" s="355">
        <v>0</v>
      </c>
      <c r="G2370" s="355">
        <v>149.24</v>
      </c>
    </row>
    <row r="2371" spans="1:7" x14ac:dyDescent="0.3">
      <c r="A2371" s="355" t="s">
        <v>9600</v>
      </c>
      <c r="B2371" s="355" t="s">
        <v>9601</v>
      </c>
      <c r="D2371" s="563" t="s">
        <v>9602</v>
      </c>
      <c r="E2371" s="564" t="s">
        <v>1268</v>
      </c>
      <c r="F2371" s="355">
        <v>0</v>
      </c>
      <c r="G2371" s="355">
        <v>149.24</v>
      </c>
    </row>
    <row r="2372" spans="1:7" x14ac:dyDescent="0.3">
      <c r="A2372" s="355" t="s">
        <v>9603</v>
      </c>
      <c r="B2372" s="355" t="s">
        <v>9604</v>
      </c>
      <c r="D2372" s="563" t="s">
        <v>9605</v>
      </c>
      <c r="E2372" s="564" t="s">
        <v>1268</v>
      </c>
      <c r="F2372" s="355">
        <v>0</v>
      </c>
      <c r="G2372" s="355">
        <v>149.24</v>
      </c>
    </row>
    <row r="2373" spans="1:7" x14ac:dyDescent="0.3">
      <c r="A2373" s="355" t="s">
        <v>9606</v>
      </c>
      <c r="B2373" s="355" t="s">
        <v>9607</v>
      </c>
      <c r="D2373" s="563" t="s">
        <v>9608</v>
      </c>
      <c r="E2373" s="564" t="s">
        <v>1268</v>
      </c>
      <c r="F2373" s="355">
        <v>0</v>
      </c>
      <c r="G2373" s="355">
        <v>149.24</v>
      </c>
    </row>
    <row r="2374" spans="1:7" x14ac:dyDescent="0.3">
      <c r="A2374" s="355" t="s">
        <v>9609</v>
      </c>
      <c r="B2374" s="355" t="s">
        <v>9610</v>
      </c>
      <c r="D2374" s="563" t="s">
        <v>9611</v>
      </c>
      <c r="E2374" s="564" t="s">
        <v>1268</v>
      </c>
      <c r="F2374" s="355">
        <v>0</v>
      </c>
      <c r="G2374" s="355">
        <v>35.51</v>
      </c>
    </row>
    <row r="2375" spans="1:7" x14ac:dyDescent="0.3">
      <c r="A2375" s="355" t="s">
        <v>9612</v>
      </c>
      <c r="B2375" s="355" t="s">
        <v>9613</v>
      </c>
      <c r="D2375" s="563" t="s">
        <v>9614</v>
      </c>
      <c r="E2375" s="564" t="s">
        <v>1268</v>
      </c>
      <c r="F2375" s="355">
        <v>0</v>
      </c>
      <c r="G2375" s="355">
        <v>17.8</v>
      </c>
    </row>
    <row r="2376" spans="1:7" x14ac:dyDescent="0.3">
      <c r="A2376" s="355" t="s">
        <v>9615</v>
      </c>
      <c r="B2376" s="355" t="s">
        <v>9616</v>
      </c>
      <c r="D2376" s="563" t="s">
        <v>9617</v>
      </c>
      <c r="E2376" s="564" t="s">
        <v>1268</v>
      </c>
      <c r="F2376" s="355">
        <v>0</v>
      </c>
      <c r="G2376" s="355">
        <v>17.8</v>
      </c>
    </row>
    <row r="2377" spans="1:7" x14ac:dyDescent="0.3">
      <c r="A2377" s="355" t="s">
        <v>9618</v>
      </c>
      <c r="B2377" s="355" t="s">
        <v>9619</v>
      </c>
      <c r="D2377" s="563" t="s">
        <v>9620</v>
      </c>
      <c r="E2377" s="564" t="s">
        <v>4945</v>
      </c>
      <c r="F2377" s="355">
        <v>0</v>
      </c>
      <c r="G2377" s="355">
        <v>35</v>
      </c>
    </row>
    <row r="2378" spans="1:7" x14ac:dyDescent="0.3">
      <c r="A2378" s="355" t="s">
        <v>9621</v>
      </c>
      <c r="B2378" s="355" t="s">
        <v>9622</v>
      </c>
      <c r="D2378" s="563" t="s">
        <v>9623</v>
      </c>
      <c r="E2378" s="564" t="s">
        <v>4614</v>
      </c>
      <c r="F2378" s="355">
        <v>0</v>
      </c>
      <c r="G2378" s="355">
        <v>17.8</v>
      </c>
    </row>
    <row r="2379" spans="1:7" x14ac:dyDescent="0.3">
      <c r="A2379" s="355" t="s">
        <v>9624</v>
      </c>
      <c r="B2379" s="355" t="s">
        <v>9625</v>
      </c>
      <c r="D2379" s="563" t="s">
        <v>9626</v>
      </c>
      <c r="E2379" s="564" t="s">
        <v>5279</v>
      </c>
      <c r="F2379" s="355">
        <v>0</v>
      </c>
      <c r="G2379" s="355">
        <v>17.8</v>
      </c>
    </row>
    <row r="2380" spans="1:7" x14ac:dyDescent="0.3">
      <c r="A2380" s="355" t="s">
        <v>2845</v>
      </c>
      <c r="B2380" s="355" t="s">
        <v>9627</v>
      </c>
      <c r="D2380" s="563" t="s">
        <v>9611</v>
      </c>
      <c r="E2380" s="564" t="s">
        <v>1268</v>
      </c>
      <c r="F2380" s="355">
        <v>0</v>
      </c>
      <c r="G2380" s="355">
        <v>65.42</v>
      </c>
    </row>
    <row r="2381" spans="1:7" x14ac:dyDescent="0.3">
      <c r="A2381" s="355" t="s">
        <v>9628</v>
      </c>
      <c r="B2381" s="355" t="s">
        <v>9629</v>
      </c>
      <c r="D2381" s="563" t="s">
        <v>9614</v>
      </c>
      <c r="E2381" s="564" t="s">
        <v>1268</v>
      </c>
      <c r="F2381" s="355">
        <v>0</v>
      </c>
      <c r="G2381" s="355">
        <v>34.24</v>
      </c>
    </row>
    <row r="2382" spans="1:7" x14ac:dyDescent="0.3">
      <c r="A2382" s="355" t="s">
        <v>9630</v>
      </c>
      <c r="B2382" s="355" t="s">
        <v>9631</v>
      </c>
      <c r="D2382" s="563" t="s">
        <v>9614</v>
      </c>
      <c r="E2382" s="564" t="s">
        <v>1268</v>
      </c>
      <c r="F2382" s="355">
        <v>0</v>
      </c>
      <c r="G2382" s="355">
        <v>34.24</v>
      </c>
    </row>
    <row r="2383" spans="1:7" x14ac:dyDescent="0.3">
      <c r="A2383" s="355" t="s">
        <v>9632</v>
      </c>
      <c r="B2383" s="355" t="s">
        <v>9633</v>
      </c>
      <c r="D2383" s="563" t="s">
        <v>9634</v>
      </c>
      <c r="E2383" s="564" t="s">
        <v>1268</v>
      </c>
      <c r="F2383" s="355">
        <v>0</v>
      </c>
      <c r="G2383" s="355">
        <v>11.02</v>
      </c>
    </row>
    <row r="2384" spans="1:7" x14ac:dyDescent="0.3">
      <c r="A2384" s="355" t="s">
        <v>9635</v>
      </c>
      <c r="B2384" s="355" t="s">
        <v>9636</v>
      </c>
      <c r="D2384" s="563" t="s">
        <v>9637</v>
      </c>
      <c r="E2384" s="564" t="s">
        <v>1268</v>
      </c>
      <c r="F2384" s="355">
        <v>0</v>
      </c>
      <c r="G2384" s="355">
        <v>50.08</v>
      </c>
    </row>
    <row r="2385" spans="1:7" x14ac:dyDescent="0.3">
      <c r="A2385" s="355" t="s">
        <v>9638</v>
      </c>
      <c r="B2385" s="355" t="s">
        <v>9639</v>
      </c>
      <c r="D2385" s="563" t="s">
        <v>9640</v>
      </c>
      <c r="E2385" s="564" t="s">
        <v>1268</v>
      </c>
      <c r="F2385" s="355">
        <v>0</v>
      </c>
      <c r="G2385" s="355">
        <v>25.08</v>
      </c>
    </row>
    <row r="2386" spans="1:7" x14ac:dyDescent="0.3">
      <c r="A2386" s="355" t="s">
        <v>9641</v>
      </c>
      <c r="B2386" s="355" t="s">
        <v>9642</v>
      </c>
      <c r="D2386" s="563" t="s">
        <v>9643</v>
      </c>
      <c r="E2386" s="564" t="s">
        <v>1268</v>
      </c>
      <c r="F2386" s="355">
        <v>0</v>
      </c>
      <c r="G2386" s="355">
        <v>25.08</v>
      </c>
    </row>
    <row r="2387" spans="1:7" x14ac:dyDescent="0.3">
      <c r="A2387" s="355" t="s">
        <v>9644</v>
      </c>
      <c r="B2387" s="355" t="s">
        <v>9645</v>
      </c>
      <c r="D2387" s="563" t="s">
        <v>9646</v>
      </c>
      <c r="E2387" s="564" t="s">
        <v>9647</v>
      </c>
      <c r="F2387" s="355">
        <v>0</v>
      </c>
      <c r="G2387" s="355">
        <v>10.68</v>
      </c>
    </row>
    <row r="2388" spans="1:7" x14ac:dyDescent="0.3">
      <c r="A2388" s="355" t="s">
        <v>9648</v>
      </c>
      <c r="B2388" s="355" t="s">
        <v>9649</v>
      </c>
      <c r="D2388" s="563" t="s">
        <v>9650</v>
      </c>
      <c r="E2388" s="564" t="s">
        <v>9651</v>
      </c>
      <c r="F2388" s="355">
        <v>0</v>
      </c>
      <c r="G2388" s="355">
        <v>44.92</v>
      </c>
    </row>
    <row r="2389" spans="1:7" x14ac:dyDescent="0.3">
      <c r="A2389" s="355" t="s">
        <v>9652</v>
      </c>
      <c r="B2389" s="355" t="s">
        <v>9653</v>
      </c>
      <c r="D2389" s="563" t="s">
        <v>9650</v>
      </c>
      <c r="E2389" s="564" t="s">
        <v>9654</v>
      </c>
      <c r="F2389" s="355">
        <v>0</v>
      </c>
      <c r="G2389" s="355">
        <v>22.46</v>
      </c>
    </row>
    <row r="2390" spans="1:7" x14ac:dyDescent="0.3">
      <c r="A2390" s="355" t="s">
        <v>9655</v>
      </c>
      <c r="B2390" s="355" t="s">
        <v>9656</v>
      </c>
      <c r="D2390" s="563" t="s">
        <v>9650</v>
      </c>
      <c r="E2390" s="564" t="s">
        <v>9657</v>
      </c>
      <c r="F2390" s="355">
        <v>0</v>
      </c>
      <c r="G2390" s="355">
        <v>22.46</v>
      </c>
    </row>
    <row r="2391" spans="1:7" x14ac:dyDescent="0.3">
      <c r="A2391" s="355" t="s">
        <v>9658</v>
      </c>
      <c r="B2391" s="355" t="s">
        <v>9659</v>
      </c>
      <c r="D2391" s="563" t="s">
        <v>2595</v>
      </c>
      <c r="E2391" s="564" t="s">
        <v>4647</v>
      </c>
      <c r="F2391" s="355">
        <v>0</v>
      </c>
      <c r="G2391" s="355">
        <v>141.61000000000001</v>
      </c>
    </row>
    <row r="2392" spans="1:7" x14ac:dyDescent="0.3">
      <c r="A2392" s="355" t="s">
        <v>9660</v>
      </c>
      <c r="B2392" s="355" t="s">
        <v>9661</v>
      </c>
      <c r="D2392" s="563" t="s">
        <v>9662</v>
      </c>
      <c r="E2392" s="564" t="s">
        <v>9663</v>
      </c>
      <c r="F2392" s="355">
        <v>0</v>
      </c>
      <c r="G2392" s="355">
        <v>141.61000000000001</v>
      </c>
    </row>
    <row r="2393" spans="1:7" x14ac:dyDescent="0.3">
      <c r="A2393" s="355" t="s">
        <v>9664</v>
      </c>
      <c r="B2393" s="355" t="s">
        <v>9665</v>
      </c>
      <c r="D2393" s="563" t="s">
        <v>2599</v>
      </c>
      <c r="E2393" s="564" t="s">
        <v>4647</v>
      </c>
      <c r="F2393" s="355">
        <v>0</v>
      </c>
      <c r="G2393" s="355">
        <v>153.47</v>
      </c>
    </row>
    <row r="2394" spans="1:7" x14ac:dyDescent="0.3">
      <c r="A2394" s="355" t="s">
        <v>9666</v>
      </c>
      <c r="B2394" s="355" t="s">
        <v>9667</v>
      </c>
      <c r="D2394" s="563" t="s">
        <v>9668</v>
      </c>
      <c r="E2394" s="564" t="s">
        <v>9663</v>
      </c>
      <c r="F2394" s="355">
        <v>0</v>
      </c>
      <c r="G2394" s="355">
        <v>153.47</v>
      </c>
    </row>
    <row r="2395" spans="1:7" x14ac:dyDescent="0.3">
      <c r="A2395" s="355" t="s">
        <v>9669</v>
      </c>
      <c r="B2395" s="355" t="s">
        <v>9670</v>
      </c>
      <c r="D2395" s="563" t="s">
        <v>2603</v>
      </c>
      <c r="E2395" s="564" t="s">
        <v>4647</v>
      </c>
      <c r="F2395" s="355">
        <v>0</v>
      </c>
      <c r="G2395" s="355">
        <v>154.83000000000001</v>
      </c>
    </row>
    <row r="2396" spans="1:7" x14ac:dyDescent="0.3">
      <c r="A2396" s="355" t="s">
        <v>9671</v>
      </c>
      <c r="B2396" s="355" t="s">
        <v>9672</v>
      </c>
      <c r="D2396" s="563" t="s">
        <v>9673</v>
      </c>
      <c r="E2396" s="564" t="s">
        <v>9663</v>
      </c>
      <c r="F2396" s="355">
        <v>0</v>
      </c>
      <c r="G2396" s="355">
        <v>154.83000000000001</v>
      </c>
    </row>
    <row r="2397" spans="1:7" x14ac:dyDescent="0.3">
      <c r="A2397" s="355" t="s">
        <v>9674</v>
      </c>
      <c r="B2397" s="355" t="s">
        <v>9675</v>
      </c>
      <c r="D2397" s="563" t="s">
        <v>2607</v>
      </c>
      <c r="E2397" s="564" t="s">
        <v>4647</v>
      </c>
      <c r="F2397" s="355">
        <v>0</v>
      </c>
      <c r="G2397" s="355">
        <v>156.02000000000001</v>
      </c>
    </row>
    <row r="2398" spans="1:7" x14ac:dyDescent="0.3">
      <c r="A2398" s="355" t="s">
        <v>9676</v>
      </c>
      <c r="B2398" s="355" t="s">
        <v>9677</v>
      </c>
      <c r="D2398" s="563" t="s">
        <v>9678</v>
      </c>
      <c r="E2398" s="564" t="s">
        <v>9663</v>
      </c>
      <c r="F2398" s="355">
        <v>0</v>
      </c>
      <c r="G2398" s="355">
        <v>156.02000000000001</v>
      </c>
    </row>
    <row r="2399" spans="1:7" x14ac:dyDescent="0.3">
      <c r="A2399" s="355" t="s">
        <v>9679</v>
      </c>
      <c r="B2399" s="355" t="s">
        <v>9680</v>
      </c>
      <c r="D2399" s="563" t="s">
        <v>2611</v>
      </c>
      <c r="E2399" s="564" t="s">
        <v>4647</v>
      </c>
      <c r="F2399" s="355">
        <v>0</v>
      </c>
      <c r="G2399" s="355">
        <v>157.29</v>
      </c>
    </row>
    <row r="2400" spans="1:7" x14ac:dyDescent="0.3">
      <c r="A2400" s="355" t="s">
        <v>9681</v>
      </c>
      <c r="B2400" s="355" t="s">
        <v>9682</v>
      </c>
      <c r="D2400" s="563" t="s">
        <v>9683</v>
      </c>
      <c r="E2400" s="564" t="s">
        <v>9663</v>
      </c>
      <c r="F2400" s="355">
        <v>0</v>
      </c>
      <c r="G2400" s="355">
        <v>157.29</v>
      </c>
    </row>
    <row r="2401" spans="1:7" x14ac:dyDescent="0.3">
      <c r="A2401" s="355" t="s">
        <v>2528</v>
      </c>
      <c r="B2401" s="355" t="s">
        <v>9684</v>
      </c>
      <c r="D2401" s="563" t="s">
        <v>9685</v>
      </c>
      <c r="E2401" s="564" t="s">
        <v>9686</v>
      </c>
      <c r="F2401" s="355">
        <v>0</v>
      </c>
      <c r="G2401" s="355">
        <v>201.02</v>
      </c>
    </row>
    <row r="2402" spans="1:7" x14ac:dyDescent="0.3">
      <c r="A2402" s="355" t="s">
        <v>2529</v>
      </c>
      <c r="B2402" s="355" t="s">
        <v>9687</v>
      </c>
      <c r="D2402" s="563" t="s">
        <v>9685</v>
      </c>
      <c r="E2402" s="564" t="s">
        <v>9688</v>
      </c>
      <c r="F2402" s="355">
        <v>0</v>
      </c>
      <c r="G2402" s="355">
        <v>201.1</v>
      </c>
    </row>
    <row r="2403" spans="1:7" x14ac:dyDescent="0.3">
      <c r="A2403" s="355" t="s">
        <v>2534</v>
      </c>
      <c r="B2403" s="355" t="s">
        <v>9689</v>
      </c>
      <c r="D2403" s="563" t="s">
        <v>9685</v>
      </c>
      <c r="E2403" s="564" t="s">
        <v>9690</v>
      </c>
      <c r="F2403" s="355">
        <v>0</v>
      </c>
      <c r="G2403" s="355">
        <v>258.39</v>
      </c>
    </row>
    <row r="2404" spans="1:7" x14ac:dyDescent="0.3">
      <c r="A2404" s="355" t="s">
        <v>2530</v>
      </c>
      <c r="B2404" s="355" t="s">
        <v>9684</v>
      </c>
      <c r="D2404" s="563" t="s">
        <v>9685</v>
      </c>
      <c r="E2404" s="564" t="s">
        <v>9686</v>
      </c>
      <c r="F2404" s="355">
        <v>0</v>
      </c>
      <c r="G2404" s="355">
        <v>169.15</v>
      </c>
    </row>
    <row r="2405" spans="1:7" x14ac:dyDescent="0.3">
      <c r="A2405" s="355" t="s">
        <v>2531</v>
      </c>
      <c r="B2405" s="355" t="s">
        <v>9687</v>
      </c>
      <c r="D2405" s="563" t="s">
        <v>9685</v>
      </c>
      <c r="E2405" s="564" t="s">
        <v>9688</v>
      </c>
      <c r="F2405" s="355">
        <v>0</v>
      </c>
      <c r="G2405" s="355">
        <v>169.24</v>
      </c>
    </row>
    <row r="2406" spans="1:7" x14ac:dyDescent="0.3">
      <c r="A2406" s="355" t="s">
        <v>2535</v>
      </c>
      <c r="B2406" s="355" t="s">
        <v>9689</v>
      </c>
      <c r="D2406" s="563" t="s">
        <v>9685</v>
      </c>
      <c r="E2406" s="564" t="s">
        <v>9690</v>
      </c>
      <c r="F2406" s="355">
        <v>0</v>
      </c>
      <c r="G2406" s="355">
        <v>169.24</v>
      </c>
    </row>
    <row r="2407" spans="1:7" x14ac:dyDescent="0.3">
      <c r="A2407" s="355" t="s">
        <v>2538</v>
      </c>
      <c r="B2407" s="355" t="s">
        <v>9684</v>
      </c>
      <c r="D2407" s="563" t="s">
        <v>9685</v>
      </c>
      <c r="E2407" s="564" t="s">
        <v>9686</v>
      </c>
      <c r="F2407" s="355">
        <v>0</v>
      </c>
      <c r="G2407" s="355">
        <v>226.27</v>
      </c>
    </row>
    <row r="2408" spans="1:7" x14ac:dyDescent="0.3">
      <c r="A2408" s="355" t="s">
        <v>2539</v>
      </c>
      <c r="B2408" s="355" t="s">
        <v>9687</v>
      </c>
      <c r="D2408" s="563" t="s">
        <v>9685</v>
      </c>
      <c r="E2408" s="564" t="s">
        <v>9688</v>
      </c>
      <c r="F2408" s="355">
        <v>0</v>
      </c>
      <c r="G2408" s="355">
        <v>226.36</v>
      </c>
    </row>
    <row r="2409" spans="1:7" x14ac:dyDescent="0.3">
      <c r="A2409" s="355" t="s">
        <v>2543</v>
      </c>
      <c r="B2409" s="355" t="s">
        <v>9689</v>
      </c>
      <c r="D2409" s="563" t="s">
        <v>9685</v>
      </c>
      <c r="E2409" s="564" t="s">
        <v>9690</v>
      </c>
      <c r="F2409" s="355">
        <v>0</v>
      </c>
      <c r="G2409" s="355">
        <v>226.44</v>
      </c>
    </row>
    <row r="2410" spans="1:7" x14ac:dyDescent="0.3">
      <c r="A2410" s="355" t="s">
        <v>9691</v>
      </c>
      <c r="B2410" s="355" t="s">
        <v>9692</v>
      </c>
      <c r="D2410" s="563" t="s">
        <v>9693</v>
      </c>
      <c r="E2410" s="564" t="s">
        <v>1268</v>
      </c>
      <c r="F2410" s="355">
        <v>0</v>
      </c>
      <c r="G2410" s="355">
        <v>0.25</v>
      </c>
    </row>
    <row r="2411" spans="1:7" x14ac:dyDescent="0.3">
      <c r="A2411" s="355" t="s">
        <v>9694</v>
      </c>
      <c r="B2411" s="355" t="s">
        <v>9695</v>
      </c>
      <c r="D2411" s="563" t="s">
        <v>9696</v>
      </c>
      <c r="E2411" s="564" t="s">
        <v>1268</v>
      </c>
      <c r="F2411" s="355">
        <v>0</v>
      </c>
      <c r="G2411" s="355">
        <v>0.25</v>
      </c>
    </row>
    <row r="2412" spans="1:7" x14ac:dyDescent="0.3">
      <c r="A2412" s="355" t="s">
        <v>9697</v>
      </c>
      <c r="B2412" s="355" t="s">
        <v>9698</v>
      </c>
      <c r="D2412" s="563" t="s">
        <v>9699</v>
      </c>
      <c r="E2412" s="564" t="s">
        <v>1268</v>
      </c>
      <c r="F2412" s="355">
        <v>0</v>
      </c>
      <c r="G2412" s="355">
        <v>11.61</v>
      </c>
    </row>
    <row r="2413" spans="1:7" x14ac:dyDescent="0.3">
      <c r="A2413" s="355" t="s">
        <v>9700</v>
      </c>
      <c r="B2413" s="355" t="s">
        <v>9701</v>
      </c>
      <c r="D2413" s="563" t="s">
        <v>9702</v>
      </c>
      <c r="E2413" s="564" t="s">
        <v>1268</v>
      </c>
      <c r="F2413" s="355">
        <v>0</v>
      </c>
      <c r="G2413" s="355">
        <v>12.71</v>
      </c>
    </row>
    <row r="2414" spans="1:7" x14ac:dyDescent="0.3">
      <c r="A2414" s="355" t="s">
        <v>9703</v>
      </c>
      <c r="B2414" s="355" t="s">
        <v>9704</v>
      </c>
      <c r="D2414" s="563" t="s">
        <v>9705</v>
      </c>
      <c r="E2414" s="564" t="s">
        <v>1268</v>
      </c>
      <c r="F2414" s="355">
        <v>0</v>
      </c>
      <c r="G2414" s="355">
        <v>219.66</v>
      </c>
    </row>
    <row r="2415" spans="1:7" x14ac:dyDescent="0.3">
      <c r="A2415" s="355" t="s">
        <v>9706</v>
      </c>
      <c r="B2415" s="355" t="s">
        <v>9707</v>
      </c>
      <c r="D2415" s="563" t="s">
        <v>9708</v>
      </c>
      <c r="E2415" s="564" t="s">
        <v>1268</v>
      </c>
      <c r="F2415" s="355">
        <v>0</v>
      </c>
      <c r="G2415" s="355">
        <v>225.68</v>
      </c>
    </row>
    <row r="2416" spans="1:7" x14ac:dyDescent="0.3">
      <c r="A2416" s="355" t="s">
        <v>9709</v>
      </c>
      <c r="B2416" s="355" t="s">
        <v>9710</v>
      </c>
      <c r="D2416" s="563" t="s">
        <v>9711</v>
      </c>
      <c r="E2416" s="564" t="s">
        <v>1268</v>
      </c>
      <c r="F2416" s="355">
        <v>0</v>
      </c>
      <c r="G2416" s="355">
        <v>219.75</v>
      </c>
    </row>
    <row r="2417" spans="1:7" x14ac:dyDescent="0.3">
      <c r="A2417" s="355" t="s">
        <v>9712</v>
      </c>
      <c r="B2417" s="355" t="s">
        <v>9713</v>
      </c>
      <c r="D2417" s="563" t="s">
        <v>9714</v>
      </c>
      <c r="E2417" s="564" t="s">
        <v>1268</v>
      </c>
      <c r="F2417" s="355">
        <v>0</v>
      </c>
      <c r="G2417" s="355">
        <v>225.76</v>
      </c>
    </row>
    <row r="2418" spans="1:7" x14ac:dyDescent="0.3">
      <c r="A2418" s="355" t="s">
        <v>9715</v>
      </c>
      <c r="B2418" s="355" t="s">
        <v>9716</v>
      </c>
      <c r="D2418" s="563" t="s">
        <v>9717</v>
      </c>
      <c r="E2418" s="564" t="s">
        <v>1268</v>
      </c>
      <c r="F2418" s="355">
        <v>0</v>
      </c>
      <c r="G2418" s="355">
        <v>219.83</v>
      </c>
    </row>
    <row r="2419" spans="1:7" x14ac:dyDescent="0.3">
      <c r="A2419" s="355" t="s">
        <v>9718</v>
      </c>
      <c r="B2419" s="355" t="s">
        <v>9719</v>
      </c>
      <c r="D2419" s="563" t="s">
        <v>9720</v>
      </c>
      <c r="E2419" s="564" t="s">
        <v>1268</v>
      </c>
      <c r="F2419" s="355">
        <v>0</v>
      </c>
      <c r="G2419" s="355">
        <v>225.93</v>
      </c>
    </row>
    <row r="2420" spans="1:7" x14ac:dyDescent="0.3">
      <c r="A2420" s="355" t="s">
        <v>9721</v>
      </c>
      <c r="B2420" s="355" t="s">
        <v>9722</v>
      </c>
      <c r="D2420" s="563" t="s">
        <v>9723</v>
      </c>
      <c r="E2420" s="564" t="s">
        <v>1268</v>
      </c>
      <c r="F2420" s="355">
        <v>0</v>
      </c>
      <c r="G2420" s="355">
        <v>219.32</v>
      </c>
    </row>
    <row r="2421" spans="1:7" x14ac:dyDescent="0.3">
      <c r="A2421" s="355" t="s">
        <v>9724</v>
      </c>
      <c r="B2421" s="355" t="s">
        <v>9725</v>
      </c>
      <c r="D2421" s="563" t="s">
        <v>9726</v>
      </c>
      <c r="E2421" s="564" t="s">
        <v>1268</v>
      </c>
      <c r="F2421" s="355">
        <v>0</v>
      </c>
      <c r="G2421" s="355">
        <v>226.1</v>
      </c>
    </row>
    <row r="2422" spans="1:7" x14ac:dyDescent="0.3">
      <c r="A2422" s="355" t="s">
        <v>9727</v>
      </c>
      <c r="B2422" s="355" t="s">
        <v>9728</v>
      </c>
      <c r="D2422" s="563" t="s">
        <v>9729</v>
      </c>
      <c r="E2422" s="564" t="s">
        <v>1268</v>
      </c>
      <c r="F2422" s="355">
        <v>0</v>
      </c>
      <c r="G2422" s="355">
        <v>222.71</v>
      </c>
    </row>
    <row r="2423" spans="1:7" x14ac:dyDescent="0.3">
      <c r="A2423" s="355" t="s">
        <v>9730</v>
      </c>
      <c r="B2423" s="355" t="s">
        <v>9731</v>
      </c>
      <c r="D2423" s="563" t="s">
        <v>9732</v>
      </c>
      <c r="E2423" s="564" t="s">
        <v>1268</v>
      </c>
      <c r="F2423" s="355">
        <v>0</v>
      </c>
      <c r="G2423" s="355">
        <v>228.73</v>
      </c>
    </row>
    <row r="2424" spans="1:7" x14ac:dyDescent="0.3">
      <c r="A2424" s="355" t="s">
        <v>9733</v>
      </c>
      <c r="B2424" s="355" t="s">
        <v>9734</v>
      </c>
      <c r="D2424" s="563" t="s">
        <v>9735</v>
      </c>
      <c r="E2424" s="564" t="s">
        <v>1268</v>
      </c>
      <c r="F2424" s="355">
        <v>0</v>
      </c>
      <c r="G2424" s="355">
        <v>223.81</v>
      </c>
    </row>
    <row r="2425" spans="1:7" x14ac:dyDescent="0.3">
      <c r="A2425" s="355" t="s">
        <v>9736</v>
      </c>
      <c r="B2425" s="355" t="s">
        <v>9737</v>
      </c>
      <c r="D2425" s="563" t="s">
        <v>9738</v>
      </c>
      <c r="E2425" s="564" t="s">
        <v>1268</v>
      </c>
      <c r="F2425" s="355">
        <v>0</v>
      </c>
      <c r="G2425" s="355">
        <v>229.92</v>
      </c>
    </row>
    <row r="2426" spans="1:7" x14ac:dyDescent="0.3">
      <c r="A2426" s="355" t="s">
        <v>9739</v>
      </c>
      <c r="B2426" s="355" t="s">
        <v>9740</v>
      </c>
      <c r="D2426" s="563" t="s">
        <v>9741</v>
      </c>
      <c r="E2426" s="564" t="s">
        <v>8913</v>
      </c>
      <c r="F2426" s="355">
        <v>0</v>
      </c>
      <c r="G2426" s="355">
        <v>226.1</v>
      </c>
    </row>
    <row r="2427" spans="1:7" x14ac:dyDescent="0.3">
      <c r="A2427" s="355" t="s">
        <v>9742</v>
      </c>
      <c r="B2427" s="355" t="s">
        <v>9743</v>
      </c>
      <c r="D2427" s="563" t="s">
        <v>9744</v>
      </c>
      <c r="E2427" s="564" t="s">
        <v>9745</v>
      </c>
      <c r="F2427" s="355">
        <v>0</v>
      </c>
      <c r="G2427" s="355">
        <v>232.2</v>
      </c>
    </row>
    <row r="2428" spans="1:7" x14ac:dyDescent="0.3">
      <c r="A2428" s="355" t="s">
        <v>9746</v>
      </c>
      <c r="B2428" s="355" t="s">
        <v>9747</v>
      </c>
      <c r="D2428" s="563" t="s">
        <v>9748</v>
      </c>
      <c r="E2428" s="564" t="s">
        <v>8913</v>
      </c>
      <c r="F2428" s="355">
        <v>0</v>
      </c>
      <c r="G2428" s="355">
        <v>226.36</v>
      </c>
    </row>
    <row r="2429" spans="1:7" x14ac:dyDescent="0.3">
      <c r="A2429" s="355" t="s">
        <v>9749</v>
      </c>
      <c r="B2429" s="355" t="s">
        <v>9750</v>
      </c>
      <c r="D2429" s="563" t="s">
        <v>9751</v>
      </c>
      <c r="E2429" s="564" t="s">
        <v>9745</v>
      </c>
      <c r="F2429" s="355">
        <v>0</v>
      </c>
      <c r="G2429" s="355">
        <v>232.54</v>
      </c>
    </row>
    <row r="2430" spans="1:7" x14ac:dyDescent="0.3">
      <c r="A2430" s="355" t="s">
        <v>9752</v>
      </c>
      <c r="B2430" s="355" t="s">
        <v>9753</v>
      </c>
      <c r="D2430" s="563" t="s">
        <v>9754</v>
      </c>
      <c r="E2430" s="564" t="s">
        <v>8913</v>
      </c>
      <c r="F2430" s="355">
        <v>0</v>
      </c>
      <c r="G2430" s="355">
        <v>219.41</v>
      </c>
    </row>
    <row r="2431" spans="1:7" x14ac:dyDescent="0.3">
      <c r="A2431" s="355" t="s">
        <v>9755</v>
      </c>
      <c r="B2431" s="355" t="s">
        <v>9756</v>
      </c>
      <c r="D2431" s="563" t="s">
        <v>9757</v>
      </c>
      <c r="E2431" s="564" t="s">
        <v>9745</v>
      </c>
      <c r="F2431" s="355">
        <v>0</v>
      </c>
      <c r="G2431" s="355">
        <v>225.59</v>
      </c>
    </row>
    <row r="2432" spans="1:7" x14ac:dyDescent="0.3">
      <c r="A2432" s="355" t="s">
        <v>9758</v>
      </c>
      <c r="B2432" s="355" t="s">
        <v>9759</v>
      </c>
      <c r="D2432" s="563" t="s">
        <v>9760</v>
      </c>
      <c r="E2432" s="564" t="s">
        <v>8913</v>
      </c>
      <c r="F2432" s="355">
        <v>0</v>
      </c>
      <c r="G2432" s="355">
        <v>219.66</v>
      </c>
    </row>
    <row r="2433" spans="1:7" x14ac:dyDescent="0.3">
      <c r="A2433" s="355" t="s">
        <v>9761</v>
      </c>
      <c r="B2433" s="355" t="s">
        <v>9762</v>
      </c>
      <c r="D2433" s="563" t="s">
        <v>9763</v>
      </c>
      <c r="E2433" s="564" t="s">
        <v>9745</v>
      </c>
      <c r="F2433" s="355">
        <v>0</v>
      </c>
      <c r="G2433" s="355">
        <v>225.68</v>
      </c>
    </row>
    <row r="2434" spans="1:7" x14ac:dyDescent="0.3">
      <c r="A2434" s="355" t="s">
        <v>9764</v>
      </c>
      <c r="B2434" s="355" t="s">
        <v>9765</v>
      </c>
      <c r="D2434" s="563" t="s">
        <v>9766</v>
      </c>
      <c r="E2434" s="564" t="s">
        <v>8913</v>
      </c>
      <c r="F2434" s="355">
        <v>0</v>
      </c>
      <c r="G2434" s="355">
        <v>219.75</v>
      </c>
    </row>
    <row r="2435" spans="1:7" x14ac:dyDescent="0.3">
      <c r="A2435" s="355" t="s">
        <v>9767</v>
      </c>
      <c r="B2435" s="355" t="s">
        <v>9768</v>
      </c>
      <c r="D2435" s="563" t="s">
        <v>9769</v>
      </c>
      <c r="E2435" s="564" t="s">
        <v>9745</v>
      </c>
      <c r="F2435" s="355">
        <v>0</v>
      </c>
      <c r="G2435" s="355">
        <v>225.76</v>
      </c>
    </row>
    <row r="2436" spans="1:7" x14ac:dyDescent="0.3">
      <c r="A2436" s="355" t="s">
        <v>9770</v>
      </c>
      <c r="B2436" s="355" t="s">
        <v>9771</v>
      </c>
      <c r="D2436" s="563" t="s">
        <v>9772</v>
      </c>
      <c r="E2436" s="564" t="s">
        <v>8913</v>
      </c>
      <c r="F2436" s="355">
        <v>0</v>
      </c>
      <c r="G2436" s="355">
        <v>222.46</v>
      </c>
    </row>
    <row r="2437" spans="1:7" x14ac:dyDescent="0.3">
      <c r="A2437" s="355" t="s">
        <v>9773</v>
      </c>
      <c r="B2437" s="355" t="s">
        <v>9774</v>
      </c>
      <c r="D2437" s="563" t="s">
        <v>9775</v>
      </c>
      <c r="E2437" s="564" t="s">
        <v>9745</v>
      </c>
      <c r="F2437" s="355">
        <v>0</v>
      </c>
      <c r="G2437" s="355">
        <v>228.56</v>
      </c>
    </row>
    <row r="2438" spans="1:7" x14ac:dyDescent="0.3">
      <c r="A2438" s="355" t="s">
        <v>9776</v>
      </c>
      <c r="B2438" s="355" t="s">
        <v>9777</v>
      </c>
      <c r="D2438" s="563" t="s">
        <v>9778</v>
      </c>
      <c r="E2438" s="564" t="s">
        <v>9779</v>
      </c>
      <c r="F2438" s="355">
        <v>0</v>
      </c>
      <c r="G2438" s="355">
        <v>213.73</v>
      </c>
    </row>
    <row r="2439" spans="1:7" x14ac:dyDescent="0.3">
      <c r="A2439" s="355" t="s">
        <v>9780</v>
      </c>
      <c r="B2439" s="355" t="s">
        <v>9781</v>
      </c>
      <c r="D2439" s="563" t="s">
        <v>9782</v>
      </c>
      <c r="E2439" s="564" t="s">
        <v>9783</v>
      </c>
      <c r="F2439" s="355">
        <v>0</v>
      </c>
      <c r="G2439" s="355">
        <v>206.69</v>
      </c>
    </row>
    <row r="2440" spans="1:7" x14ac:dyDescent="0.3">
      <c r="A2440" s="355" t="s">
        <v>9784</v>
      </c>
      <c r="B2440" s="355" t="s">
        <v>9785</v>
      </c>
      <c r="D2440" s="563" t="s">
        <v>9786</v>
      </c>
      <c r="E2440" s="564" t="s">
        <v>9787</v>
      </c>
      <c r="F2440" s="355">
        <v>0</v>
      </c>
      <c r="G2440" s="355">
        <v>206.95</v>
      </c>
    </row>
    <row r="2441" spans="1:7" x14ac:dyDescent="0.3">
      <c r="A2441" s="355" t="s">
        <v>9788</v>
      </c>
      <c r="B2441" s="355" t="s">
        <v>9789</v>
      </c>
      <c r="D2441" s="563" t="s">
        <v>9790</v>
      </c>
      <c r="E2441" s="564" t="s">
        <v>5344</v>
      </c>
      <c r="F2441" s="355">
        <v>0</v>
      </c>
      <c r="G2441" s="355">
        <v>239.32</v>
      </c>
    </row>
    <row r="2442" spans="1:7" x14ac:dyDescent="0.3">
      <c r="A2442" s="355" t="s">
        <v>9791</v>
      </c>
      <c r="B2442" s="355" t="s">
        <v>9792</v>
      </c>
      <c r="D2442" s="563" t="s">
        <v>9793</v>
      </c>
      <c r="E2442" s="564" t="s">
        <v>5344</v>
      </c>
      <c r="F2442" s="355">
        <v>0</v>
      </c>
      <c r="G2442" s="355">
        <v>285.25</v>
      </c>
    </row>
    <row r="2443" spans="1:7" x14ac:dyDescent="0.3">
      <c r="A2443" s="355" t="s">
        <v>9794</v>
      </c>
      <c r="B2443" s="355" t="s">
        <v>9795</v>
      </c>
      <c r="D2443" s="563" t="s">
        <v>9796</v>
      </c>
      <c r="E2443" s="564" t="s">
        <v>5344</v>
      </c>
      <c r="F2443" s="355">
        <v>0</v>
      </c>
      <c r="G2443" s="355">
        <v>285.42</v>
      </c>
    </row>
    <row r="2444" spans="1:7" x14ac:dyDescent="0.3">
      <c r="A2444" s="355" t="s">
        <v>9797</v>
      </c>
      <c r="B2444" s="355" t="s">
        <v>9798</v>
      </c>
      <c r="D2444" s="563" t="s">
        <v>9799</v>
      </c>
      <c r="E2444" s="564" t="s">
        <v>5344</v>
      </c>
      <c r="F2444" s="355">
        <v>0</v>
      </c>
      <c r="G2444" s="355">
        <v>287.37</v>
      </c>
    </row>
    <row r="2445" spans="1:7" x14ac:dyDescent="0.3">
      <c r="A2445" s="355" t="s">
        <v>9800</v>
      </c>
      <c r="B2445" s="355" t="s">
        <v>9801</v>
      </c>
      <c r="D2445" s="563" t="s">
        <v>9802</v>
      </c>
      <c r="E2445" s="564" t="s">
        <v>5344</v>
      </c>
      <c r="F2445" s="355">
        <v>0</v>
      </c>
      <c r="G2445" s="355">
        <v>242.29</v>
      </c>
    </row>
    <row r="2446" spans="1:7" x14ac:dyDescent="0.3">
      <c r="A2446" s="355" t="s">
        <v>9803</v>
      </c>
      <c r="B2446" s="355" t="s">
        <v>9804</v>
      </c>
      <c r="D2446" s="563" t="s">
        <v>9805</v>
      </c>
      <c r="E2446" s="564" t="s">
        <v>5421</v>
      </c>
      <c r="F2446" s="355">
        <v>0</v>
      </c>
      <c r="G2446" s="355">
        <v>274.49</v>
      </c>
    </row>
    <row r="2447" spans="1:7" x14ac:dyDescent="0.3">
      <c r="A2447" s="355" t="s">
        <v>9806</v>
      </c>
      <c r="B2447" s="355" t="s">
        <v>9804</v>
      </c>
      <c r="D2447" s="563" t="s">
        <v>9805</v>
      </c>
      <c r="E2447" s="564" t="s">
        <v>5421</v>
      </c>
      <c r="F2447" s="355">
        <v>0</v>
      </c>
      <c r="G2447" s="355">
        <v>251.69</v>
      </c>
    </row>
    <row r="2448" spans="1:7" x14ac:dyDescent="0.3">
      <c r="A2448" s="355" t="s">
        <v>9807</v>
      </c>
      <c r="B2448" s="355" t="s">
        <v>9808</v>
      </c>
      <c r="D2448" s="563" t="s">
        <v>9805</v>
      </c>
      <c r="E2448" s="564" t="s">
        <v>5421</v>
      </c>
      <c r="F2448" s="355">
        <v>0</v>
      </c>
      <c r="G2448" s="355">
        <v>261.61</v>
      </c>
    </row>
    <row r="2449" spans="1:7" x14ac:dyDescent="0.3">
      <c r="A2449" s="355" t="s">
        <v>9809</v>
      </c>
      <c r="B2449" s="355" t="s">
        <v>9808</v>
      </c>
      <c r="D2449" s="563" t="s">
        <v>9805</v>
      </c>
      <c r="E2449" s="564" t="s">
        <v>5421</v>
      </c>
      <c r="F2449" s="355">
        <v>0</v>
      </c>
      <c r="G2449" s="355">
        <v>238.56</v>
      </c>
    </row>
    <row r="2450" spans="1:7" x14ac:dyDescent="0.3">
      <c r="A2450" s="355" t="s">
        <v>9810</v>
      </c>
      <c r="B2450" s="355" t="s">
        <v>9811</v>
      </c>
      <c r="D2450" s="563" t="s">
        <v>9812</v>
      </c>
      <c r="E2450" s="564" t="s">
        <v>5421</v>
      </c>
      <c r="F2450" s="355">
        <v>0</v>
      </c>
      <c r="G2450" s="355">
        <v>262.54000000000002</v>
      </c>
    </row>
    <row r="2451" spans="1:7" x14ac:dyDescent="0.3">
      <c r="A2451" s="355" t="s">
        <v>9813</v>
      </c>
      <c r="B2451" s="355" t="s">
        <v>9811</v>
      </c>
      <c r="D2451" s="563" t="s">
        <v>9812</v>
      </c>
      <c r="E2451" s="564" t="s">
        <v>5421</v>
      </c>
      <c r="F2451" s="355">
        <v>0</v>
      </c>
      <c r="G2451" s="355">
        <v>284.41000000000003</v>
      </c>
    </row>
    <row r="2452" spans="1:7" x14ac:dyDescent="0.3">
      <c r="A2452" s="355" t="s">
        <v>9814</v>
      </c>
      <c r="B2452" s="355" t="s">
        <v>9815</v>
      </c>
      <c r="D2452" s="563" t="s">
        <v>9816</v>
      </c>
      <c r="E2452" s="564" t="s">
        <v>1268</v>
      </c>
      <c r="F2452" s="355">
        <v>0</v>
      </c>
      <c r="G2452" s="355">
        <v>254.66</v>
      </c>
    </row>
    <row r="2453" spans="1:7" x14ac:dyDescent="0.3">
      <c r="A2453" s="355" t="s">
        <v>9817</v>
      </c>
      <c r="B2453" s="355" t="s">
        <v>9818</v>
      </c>
      <c r="D2453" s="563" t="s">
        <v>9819</v>
      </c>
      <c r="E2453" s="564" t="s">
        <v>1268</v>
      </c>
      <c r="F2453" s="355">
        <v>0</v>
      </c>
      <c r="G2453" s="355">
        <v>228.05</v>
      </c>
    </row>
    <row r="2454" spans="1:7" x14ac:dyDescent="0.3">
      <c r="A2454" s="355" t="s">
        <v>9820</v>
      </c>
      <c r="B2454" s="355" t="s">
        <v>9821</v>
      </c>
      <c r="D2454" s="563" t="s">
        <v>9822</v>
      </c>
      <c r="E2454" s="564" t="s">
        <v>1268</v>
      </c>
      <c r="F2454" s="355">
        <v>0</v>
      </c>
      <c r="G2454" s="355">
        <v>228.56</v>
      </c>
    </row>
    <row r="2455" spans="1:7" x14ac:dyDescent="0.3">
      <c r="A2455" s="355" t="s">
        <v>9823</v>
      </c>
      <c r="B2455" s="355" t="s">
        <v>9824</v>
      </c>
      <c r="D2455" s="563" t="s">
        <v>9825</v>
      </c>
      <c r="E2455" s="564" t="s">
        <v>1268</v>
      </c>
      <c r="F2455" s="355">
        <v>0</v>
      </c>
      <c r="G2455" s="355">
        <v>228.81</v>
      </c>
    </row>
    <row r="2456" spans="1:7" x14ac:dyDescent="0.3">
      <c r="A2456" s="355" t="s">
        <v>9826</v>
      </c>
      <c r="B2456" s="355" t="s">
        <v>9827</v>
      </c>
      <c r="D2456" s="563" t="s">
        <v>9828</v>
      </c>
      <c r="E2456" s="564" t="s">
        <v>1268</v>
      </c>
      <c r="F2456" s="355">
        <v>0</v>
      </c>
      <c r="G2456" s="355">
        <v>231.61</v>
      </c>
    </row>
    <row r="2457" spans="1:7" x14ac:dyDescent="0.3">
      <c r="A2457" s="355" t="s">
        <v>9829</v>
      </c>
      <c r="B2457" s="355" t="s">
        <v>9830</v>
      </c>
      <c r="D2457" s="563" t="s">
        <v>9831</v>
      </c>
      <c r="E2457" s="564" t="s">
        <v>5344</v>
      </c>
      <c r="F2457" s="355">
        <v>0</v>
      </c>
      <c r="G2457" s="355">
        <v>251.44</v>
      </c>
    </row>
    <row r="2458" spans="1:7" x14ac:dyDescent="0.3">
      <c r="A2458" s="355" t="s">
        <v>9832</v>
      </c>
      <c r="B2458" s="355" t="s">
        <v>9833</v>
      </c>
      <c r="D2458" s="563" t="s">
        <v>9834</v>
      </c>
      <c r="E2458" s="564" t="s">
        <v>5887</v>
      </c>
      <c r="F2458" s="355">
        <v>0</v>
      </c>
      <c r="G2458" s="355">
        <v>251.44</v>
      </c>
    </row>
    <row r="2459" spans="1:7" x14ac:dyDescent="0.3">
      <c r="A2459" s="355" t="s">
        <v>9835</v>
      </c>
      <c r="B2459" s="355" t="s">
        <v>9836</v>
      </c>
      <c r="D2459" s="563" t="s">
        <v>9837</v>
      </c>
      <c r="E2459" s="564" t="s">
        <v>5344</v>
      </c>
      <c r="F2459" s="355">
        <v>0</v>
      </c>
      <c r="G2459" s="355">
        <v>255</v>
      </c>
    </row>
    <row r="2460" spans="1:7" x14ac:dyDescent="0.3">
      <c r="A2460" s="355" t="s">
        <v>9838</v>
      </c>
      <c r="B2460" s="355" t="s">
        <v>9839</v>
      </c>
      <c r="D2460" s="563" t="s">
        <v>9840</v>
      </c>
      <c r="E2460" s="564" t="s">
        <v>5887</v>
      </c>
      <c r="F2460" s="355">
        <v>0</v>
      </c>
      <c r="G2460" s="355">
        <v>255</v>
      </c>
    </row>
    <row r="2461" spans="1:7" x14ac:dyDescent="0.3">
      <c r="A2461" s="355" t="s">
        <v>9841</v>
      </c>
      <c r="B2461" s="355" t="s">
        <v>9842</v>
      </c>
      <c r="D2461" s="563" t="s">
        <v>9843</v>
      </c>
      <c r="E2461" s="564" t="s">
        <v>9844</v>
      </c>
      <c r="F2461" s="355">
        <v>0</v>
      </c>
      <c r="G2461" s="355">
        <v>280.58999999999997</v>
      </c>
    </row>
    <row r="2462" spans="1:7" x14ac:dyDescent="0.3">
      <c r="A2462" s="355" t="s">
        <v>9845</v>
      </c>
      <c r="B2462" s="355" t="s">
        <v>9846</v>
      </c>
      <c r="D2462" s="563" t="s">
        <v>9847</v>
      </c>
      <c r="E2462" s="564" t="s">
        <v>5887</v>
      </c>
      <c r="F2462" s="355">
        <v>0</v>
      </c>
      <c r="G2462" s="355">
        <v>256.61</v>
      </c>
    </row>
    <row r="2463" spans="1:7" x14ac:dyDescent="0.3">
      <c r="A2463" s="355" t="s">
        <v>9848</v>
      </c>
      <c r="B2463" s="355" t="s">
        <v>9849</v>
      </c>
      <c r="D2463" s="563" t="s">
        <v>9850</v>
      </c>
      <c r="E2463" s="564" t="s">
        <v>5344</v>
      </c>
      <c r="F2463" s="355">
        <v>0</v>
      </c>
      <c r="G2463" s="355">
        <v>258.05</v>
      </c>
    </row>
    <row r="2464" spans="1:7" x14ac:dyDescent="0.3">
      <c r="A2464" s="355" t="s">
        <v>9851</v>
      </c>
      <c r="B2464" s="355" t="s">
        <v>9852</v>
      </c>
      <c r="D2464" s="563" t="s">
        <v>9853</v>
      </c>
      <c r="E2464" s="564" t="s">
        <v>5887</v>
      </c>
      <c r="F2464" s="355">
        <v>0</v>
      </c>
      <c r="G2464" s="355">
        <v>258.05</v>
      </c>
    </row>
    <row r="2465" spans="1:7" x14ac:dyDescent="0.3">
      <c r="A2465" s="355" t="s">
        <v>9854</v>
      </c>
      <c r="B2465" s="355" t="s">
        <v>9855</v>
      </c>
      <c r="D2465" s="563" t="s">
        <v>9856</v>
      </c>
      <c r="E2465" s="564" t="s">
        <v>5344</v>
      </c>
      <c r="F2465" s="355">
        <v>0</v>
      </c>
      <c r="G2465" s="355">
        <v>259.32</v>
      </c>
    </row>
    <row r="2466" spans="1:7" x14ac:dyDescent="0.3">
      <c r="A2466" s="355" t="s">
        <v>9857</v>
      </c>
      <c r="B2466" s="355" t="s">
        <v>9858</v>
      </c>
      <c r="D2466" s="563" t="s">
        <v>9859</v>
      </c>
      <c r="E2466" s="564" t="s">
        <v>5887</v>
      </c>
      <c r="F2466" s="355">
        <v>0</v>
      </c>
      <c r="G2466" s="355">
        <v>259.32</v>
      </c>
    </row>
    <row r="2467" spans="1:7" x14ac:dyDescent="0.3">
      <c r="A2467" s="355" t="s">
        <v>9860</v>
      </c>
      <c r="B2467" s="355" t="s">
        <v>9861</v>
      </c>
      <c r="D2467" s="563" t="s">
        <v>9862</v>
      </c>
      <c r="E2467" s="564" t="s">
        <v>8913</v>
      </c>
      <c r="F2467" s="355">
        <v>0</v>
      </c>
      <c r="G2467" s="355">
        <v>273.73</v>
      </c>
    </row>
    <row r="2468" spans="1:7" x14ac:dyDescent="0.3">
      <c r="A2468" s="355" t="s">
        <v>9863</v>
      </c>
      <c r="B2468" s="355" t="s">
        <v>9864</v>
      </c>
      <c r="D2468" s="563" t="s">
        <v>9865</v>
      </c>
      <c r="E2468" s="564" t="s">
        <v>9866</v>
      </c>
      <c r="F2468" s="355">
        <v>0</v>
      </c>
      <c r="G2468" s="355">
        <v>316.19</v>
      </c>
    </row>
    <row r="2469" spans="1:7" x14ac:dyDescent="0.3">
      <c r="A2469" s="355" t="s">
        <v>9867</v>
      </c>
      <c r="B2469" s="355" t="s">
        <v>9868</v>
      </c>
      <c r="D2469" s="563" t="s">
        <v>9869</v>
      </c>
      <c r="E2469" s="564" t="s">
        <v>8913</v>
      </c>
      <c r="F2469" s="355">
        <v>0</v>
      </c>
      <c r="G2469" s="355">
        <v>237.88</v>
      </c>
    </row>
    <row r="2470" spans="1:7" x14ac:dyDescent="0.3">
      <c r="A2470" s="355" t="s">
        <v>9870</v>
      </c>
      <c r="B2470" s="355" t="s">
        <v>9871</v>
      </c>
      <c r="D2470" s="563" t="s">
        <v>9872</v>
      </c>
      <c r="E2470" s="564" t="s">
        <v>9873</v>
      </c>
      <c r="F2470" s="355">
        <v>0</v>
      </c>
      <c r="G2470" s="355">
        <v>319.75</v>
      </c>
    </row>
    <row r="2471" spans="1:7" x14ac:dyDescent="0.3">
      <c r="A2471" s="355" t="s">
        <v>9874</v>
      </c>
      <c r="B2471" s="355" t="s">
        <v>9875</v>
      </c>
      <c r="D2471" s="563" t="s">
        <v>9876</v>
      </c>
      <c r="E2471" s="564" t="s">
        <v>9877</v>
      </c>
      <c r="F2471" s="355">
        <v>0</v>
      </c>
      <c r="G2471" s="355">
        <v>256.44</v>
      </c>
    </row>
    <row r="2472" spans="1:7" x14ac:dyDescent="0.3">
      <c r="A2472" s="355" t="s">
        <v>9878</v>
      </c>
      <c r="B2472" s="355" t="s">
        <v>9879</v>
      </c>
      <c r="D2472" s="563" t="s">
        <v>9880</v>
      </c>
      <c r="E2472" s="564" t="s">
        <v>9866</v>
      </c>
      <c r="F2472" s="355">
        <v>0</v>
      </c>
      <c r="G2472" s="355">
        <v>321.36</v>
      </c>
    </row>
    <row r="2473" spans="1:7" x14ac:dyDescent="0.3">
      <c r="A2473" s="355" t="s">
        <v>9881</v>
      </c>
      <c r="B2473" s="355" t="s">
        <v>9882</v>
      </c>
      <c r="D2473" s="563" t="s">
        <v>9883</v>
      </c>
      <c r="E2473" s="564" t="s">
        <v>8913</v>
      </c>
      <c r="F2473" s="355">
        <v>0</v>
      </c>
      <c r="G2473" s="355">
        <v>280.33999999999997</v>
      </c>
    </row>
    <row r="2474" spans="1:7" x14ac:dyDescent="0.3">
      <c r="A2474" s="355" t="s">
        <v>9884</v>
      </c>
      <c r="B2474" s="355" t="s">
        <v>9885</v>
      </c>
      <c r="D2474" s="563" t="s">
        <v>9886</v>
      </c>
      <c r="E2474" s="564" t="s">
        <v>9866</v>
      </c>
      <c r="F2474" s="355">
        <v>0</v>
      </c>
      <c r="G2474" s="355">
        <v>322.88</v>
      </c>
    </row>
    <row r="2475" spans="1:7" x14ac:dyDescent="0.3">
      <c r="A2475" s="355" t="s">
        <v>9887</v>
      </c>
      <c r="B2475" s="355" t="s">
        <v>9888</v>
      </c>
      <c r="D2475" s="563" t="s">
        <v>9889</v>
      </c>
      <c r="E2475" s="564" t="s">
        <v>8913</v>
      </c>
      <c r="F2475" s="355">
        <v>0</v>
      </c>
      <c r="G2475" s="355">
        <v>273.64</v>
      </c>
    </row>
    <row r="2476" spans="1:7" x14ac:dyDescent="0.3">
      <c r="A2476" s="355" t="s">
        <v>9890</v>
      </c>
      <c r="B2476" s="355" t="s">
        <v>9891</v>
      </c>
      <c r="D2476" s="563" t="s">
        <v>9892</v>
      </c>
      <c r="E2476" s="564" t="s">
        <v>9866</v>
      </c>
      <c r="F2476" s="355">
        <v>0</v>
      </c>
      <c r="G2476" s="355">
        <v>316.19</v>
      </c>
    </row>
    <row r="2477" spans="1:7" x14ac:dyDescent="0.3">
      <c r="A2477" s="355" t="s">
        <v>9893</v>
      </c>
      <c r="B2477" s="355" t="s">
        <v>9894</v>
      </c>
      <c r="D2477" s="563" t="s">
        <v>9895</v>
      </c>
      <c r="E2477" s="564" t="s">
        <v>5104</v>
      </c>
      <c r="F2477" s="355">
        <v>0</v>
      </c>
      <c r="G2477" s="355">
        <v>302.29000000000002</v>
      </c>
    </row>
    <row r="2478" spans="1:7" x14ac:dyDescent="0.3">
      <c r="A2478" s="355" t="s">
        <v>9896</v>
      </c>
      <c r="B2478" s="355" t="s">
        <v>9897</v>
      </c>
      <c r="D2478" s="563" t="s">
        <v>9898</v>
      </c>
      <c r="E2478" s="564" t="s">
        <v>9899</v>
      </c>
      <c r="F2478" s="355">
        <v>0</v>
      </c>
      <c r="G2478" s="355">
        <v>229.92</v>
      </c>
    </row>
    <row r="2479" spans="1:7" x14ac:dyDescent="0.3">
      <c r="A2479" s="355" t="s">
        <v>9900</v>
      </c>
      <c r="B2479" s="355" t="s">
        <v>9901</v>
      </c>
      <c r="D2479" s="563" t="s">
        <v>9902</v>
      </c>
      <c r="E2479" s="564" t="s">
        <v>8909</v>
      </c>
      <c r="F2479" s="355">
        <v>0</v>
      </c>
      <c r="G2479" s="355">
        <v>296.77999999999997</v>
      </c>
    </row>
    <row r="2480" spans="1:7" x14ac:dyDescent="0.3">
      <c r="A2480" s="355" t="s">
        <v>9903</v>
      </c>
      <c r="B2480" s="355" t="s">
        <v>9904</v>
      </c>
      <c r="D2480" s="563" t="s">
        <v>9905</v>
      </c>
      <c r="E2480" s="564" t="s">
        <v>5104</v>
      </c>
      <c r="F2480" s="355">
        <v>0</v>
      </c>
      <c r="G2480" s="355">
        <v>302.29000000000002</v>
      </c>
    </row>
    <row r="2481" spans="1:7" x14ac:dyDescent="0.3">
      <c r="A2481" s="355" t="s">
        <v>9906</v>
      </c>
      <c r="B2481" s="355" t="s">
        <v>9907</v>
      </c>
      <c r="D2481" s="563" t="s">
        <v>9908</v>
      </c>
      <c r="E2481" s="564" t="s">
        <v>5104</v>
      </c>
      <c r="F2481" s="355">
        <v>0</v>
      </c>
      <c r="G2481" s="355">
        <v>302.29000000000002</v>
      </c>
    </row>
    <row r="2482" spans="1:7" x14ac:dyDescent="0.3">
      <c r="A2482" s="355" t="s">
        <v>9909</v>
      </c>
      <c r="B2482" s="355" t="s">
        <v>9910</v>
      </c>
      <c r="D2482" s="563" t="s">
        <v>9911</v>
      </c>
      <c r="E2482" s="564" t="s">
        <v>9899</v>
      </c>
      <c r="F2482" s="355">
        <v>0</v>
      </c>
      <c r="G2482" s="355">
        <v>230.51</v>
      </c>
    </row>
    <row r="2483" spans="1:7" x14ac:dyDescent="0.3">
      <c r="A2483" s="355" t="s">
        <v>9912</v>
      </c>
      <c r="B2483" s="355" t="s">
        <v>9913</v>
      </c>
      <c r="D2483" s="563" t="s">
        <v>9914</v>
      </c>
      <c r="E2483" s="564" t="s">
        <v>8909</v>
      </c>
      <c r="F2483" s="355">
        <v>0</v>
      </c>
      <c r="G2483" s="355">
        <v>297.45999999999998</v>
      </c>
    </row>
    <row r="2484" spans="1:7" x14ac:dyDescent="0.3">
      <c r="A2484" s="355" t="s">
        <v>9915</v>
      </c>
      <c r="B2484" s="355" t="s">
        <v>9916</v>
      </c>
      <c r="D2484" s="563" t="s">
        <v>9917</v>
      </c>
      <c r="E2484" s="564" t="s">
        <v>5104</v>
      </c>
      <c r="F2484" s="355">
        <v>0</v>
      </c>
      <c r="G2484" s="355">
        <v>302.29000000000002</v>
      </c>
    </row>
    <row r="2485" spans="1:7" x14ac:dyDescent="0.3">
      <c r="A2485" s="355" t="s">
        <v>9918</v>
      </c>
      <c r="B2485" s="355" t="s">
        <v>9919</v>
      </c>
      <c r="D2485" s="563" t="s">
        <v>9920</v>
      </c>
      <c r="E2485" s="564" t="s">
        <v>9921</v>
      </c>
      <c r="F2485" s="355">
        <v>0</v>
      </c>
      <c r="G2485" s="355">
        <v>302.29000000000002</v>
      </c>
    </row>
    <row r="2486" spans="1:7" x14ac:dyDescent="0.3">
      <c r="A2486" s="355" t="s">
        <v>9922</v>
      </c>
      <c r="B2486" s="355" t="s">
        <v>9923</v>
      </c>
      <c r="D2486" s="563" t="s">
        <v>9924</v>
      </c>
      <c r="E2486" s="564" t="s">
        <v>9925</v>
      </c>
      <c r="F2486" s="355">
        <v>0</v>
      </c>
      <c r="G2486" s="355">
        <v>231.02</v>
      </c>
    </row>
    <row r="2487" spans="1:7" x14ac:dyDescent="0.3">
      <c r="A2487" s="355" t="s">
        <v>9926</v>
      </c>
      <c r="B2487" s="355" t="s">
        <v>9927</v>
      </c>
      <c r="D2487" s="563" t="s">
        <v>9924</v>
      </c>
      <c r="E2487" s="564" t="s">
        <v>9928</v>
      </c>
      <c r="F2487" s="355">
        <v>0</v>
      </c>
      <c r="G2487" s="355">
        <v>297.97000000000003</v>
      </c>
    </row>
    <row r="2488" spans="1:7" x14ac:dyDescent="0.3">
      <c r="A2488" s="355" t="s">
        <v>9929</v>
      </c>
      <c r="B2488" s="355" t="s">
        <v>9930</v>
      </c>
      <c r="D2488" s="563" t="s">
        <v>9931</v>
      </c>
      <c r="E2488" s="564" t="s">
        <v>9932</v>
      </c>
      <c r="F2488" s="355">
        <v>0</v>
      </c>
      <c r="G2488" s="355">
        <v>302.29000000000002</v>
      </c>
    </row>
    <row r="2489" spans="1:7" x14ac:dyDescent="0.3">
      <c r="A2489" s="355" t="s">
        <v>9933</v>
      </c>
      <c r="B2489" s="355" t="s">
        <v>9934</v>
      </c>
      <c r="D2489" s="563" t="s">
        <v>9935</v>
      </c>
      <c r="E2489" s="564" t="s">
        <v>9921</v>
      </c>
      <c r="F2489" s="355">
        <v>0</v>
      </c>
      <c r="G2489" s="355">
        <v>302.29000000000002</v>
      </c>
    </row>
    <row r="2490" spans="1:7" x14ac:dyDescent="0.3">
      <c r="A2490" s="355" t="s">
        <v>9936</v>
      </c>
      <c r="B2490" s="355" t="s">
        <v>9937</v>
      </c>
      <c r="D2490" s="563" t="s">
        <v>9924</v>
      </c>
      <c r="E2490" s="564" t="s">
        <v>9938</v>
      </c>
      <c r="F2490" s="355">
        <v>0</v>
      </c>
      <c r="G2490" s="355">
        <v>231.61</v>
      </c>
    </row>
    <row r="2491" spans="1:7" x14ac:dyDescent="0.3">
      <c r="A2491" s="355" t="s">
        <v>9939</v>
      </c>
      <c r="B2491" s="355" t="s">
        <v>9940</v>
      </c>
      <c r="D2491" s="563" t="s">
        <v>9924</v>
      </c>
      <c r="E2491" s="564" t="s">
        <v>9941</v>
      </c>
      <c r="F2491" s="355">
        <v>0</v>
      </c>
      <c r="G2491" s="355">
        <v>298.47000000000003</v>
      </c>
    </row>
    <row r="2492" spans="1:7" x14ac:dyDescent="0.3">
      <c r="A2492" s="355" t="s">
        <v>9942</v>
      </c>
      <c r="B2492" s="355" t="s">
        <v>9943</v>
      </c>
      <c r="D2492" s="563" t="s">
        <v>9944</v>
      </c>
      <c r="E2492" s="564" t="s">
        <v>9932</v>
      </c>
      <c r="F2492" s="355">
        <v>0</v>
      </c>
      <c r="G2492" s="355">
        <v>302.29000000000002</v>
      </c>
    </row>
    <row r="2493" spans="1:7" x14ac:dyDescent="0.3">
      <c r="A2493" s="355" t="s">
        <v>9945</v>
      </c>
      <c r="B2493" s="355" t="s">
        <v>9946</v>
      </c>
      <c r="D2493" s="563" t="s">
        <v>9947</v>
      </c>
      <c r="E2493" s="564" t="s">
        <v>9948</v>
      </c>
      <c r="F2493" s="355">
        <v>0</v>
      </c>
      <c r="G2493" s="355">
        <v>271.61</v>
      </c>
    </row>
    <row r="2494" spans="1:7" x14ac:dyDescent="0.3">
      <c r="A2494" s="355" t="s">
        <v>9949</v>
      </c>
      <c r="B2494" s="355" t="s">
        <v>9950</v>
      </c>
      <c r="D2494" s="563" t="s">
        <v>9947</v>
      </c>
      <c r="E2494" s="564" t="s">
        <v>9951</v>
      </c>
      <c r="F2494" s="355">
        <v>0</v>
      </c>
      <c r="G2494" s="355">
        <v>271.61</v>
      </c>
    </row>
    <row r="2495" spans="1:7" x14ac:dyDescent="0.3">
      <c r="A2495" s="355" t="s">
        <v>9952</v>
      </c>
      <c r="B2495" s="355" t="s">
        <v>9953</v>
      </c>
      <c r="D2495" s="563" t="s">
        <v>9954</v>
      </c>
      <c r="E2495" s="564" t="s">
        <v>5425</v>
      </c>
      <c r="F2495" s="355">
        <v>0</v>
      </c>
      <c r="G2495" s="355">
        <v>308.81</v>
      </c>
    </row>
    <row r="2496" spans="1:7" x14ac:dyDescent="0.3">
      <c r="A2496" s="355" t="s">
        <v>9955</v>
      </c>
      <c r="B2496" s="355" t="s">
        <v>9956</v>
      </c>
      <c r="D2496" s="563" t="s">
        <v>9957</v>
      </c>
      <c r="E2496" s="564" t="s">
        <v>9948</v>
      </c>
      <c r="F2496" s="355">
        <v>0</v>
      </c>
      <c r="G2496" s="355">
        <v>272.63</v>
      </c>
    </row>
    <row r="2497" spans="1:7" x14ac:dyDescent="0.3">
      <c r="A2497" s="355" t="s">
        <v>9958</v>
      </c>
      <c r="B2497" s="355" t="s">
        <v>9959</v>
      </c>
      <c r="D2497" s="563" t="s">
        <v>9957</v>
      </c>
      <c r="E2497" s="564" t="s">
        <v>9951</v>
      </c>
      <c r="F2497" s="355">
        <v>0</v>
      </c>
      <c r="G2497" s="355">
        <v>272.63</v>
      </c>
    </row>
    <row r="2498" spans="1:7" x14ac:dyDescent="0.3">
      <c r="A2498" s="355" t="s">
        <v>9960</v>
      </c>
      <c r="B2498" s="355" t="s">
        <v>9961</v>
      </c>
      <c r="D2498" s="563" t="s">
        <v>9962</v>
      </c>
      <c r="E2498" s="564" t="s">
        <v>5425</v>
      </c>
      <c r="F2498" s="355">
        <v>0</v>
      </c>
      <c r="G2498" s="355">
        <v>309.83</v>
      </c>
    </row>
    <row r="2499" spans="1:7" x14ac:dyDescent="0.3">
      <c r="A2499" s="355" t="s">
        <v>9963</v>
      </c>
      <c r="B2499" s="355" t="s">
        <v>9964</v>
      </c>
      <c r="D2499" s="563" t="s">
        <v>9965</v>
      </c>
      <c r="E2499" s="564" t="s">
        <v>9948</v>
      </c>
      <c r="F2499" s="355">
        <v>0</v>
      </c>
      <c r="G2499" s="355">
        <v>273.81</v>
      </c>
    </row>
    <row r="2500" spans="1:7" x14ac:dyDescent="0.3">
      <c r="A2500" s="355" t="s">
        <v>9966</v>
      </c>
      <c r="B2500" s="355" t="s">
        <v>9967</v>
      </c>
      <c r="D2500" s="563" t="s">
        <v>9965</v>
      </c>
      <c r="E2500" s="564" t="s">
        <v>9951</v>
      </c>
      <c r="F2500" s="355">
        <v>0</v>
      </c>
      <c r="G2500" s="355">
        <v>273.81</v>
      </c>
    </row>
    <row r="2501" spans="1:7" x14ac:dyDescent="0.3">
      <c r="A2501" s="355" t="s">
        <v>9968</v>
      </c>
      <c r="B2501" s="355" t="s">
        <v>9969</v>
      </c>
      <c r="D2501" s="563" t="s">
        <v>9970</v>
      </c>
      <c r="E2501" s="564" t="s">
        <v>5425</v>
      </c>
      <c r="F2501" s="355">
        <v>0</v>
      </c>
      <c r="G2501" s="355">
        <v>311.02</v>
      </c>
    </row>
    <row r="2502" spans="1:7" x14ac:dyDescent="0.3">
      <c r="A2502" s="355" t="s">
        <v>9971</v>
      </c>
      <c r="B2502" s="355" t="s">
        <v>9972</v>
      </c>
      <c r="D2502" s="563" t="s">
        <v>9973</v>
      </c>
      <c r="E2502" s="564" t="s">
        <v>9948</v>
      </c>
      <c r="F2502" s="355">
        <v>0</v>
      </c>
      <c r="G2502" s="355">
        <v>274.66000000000003</v>
      </c>
    </row>
    <row r="2503" spans="1:7" x14ac:dyDescent="0.3">
      <c r="A2503" s="355" t="s">
        <v>9974</v>
      </c>
      <c r="B2503" s="355" t="s">
        <v>9975</v>
      </c>
      <c r="D2503" s="563" t="s">
        <v>9973</v>
      </c>
      <c r="E2503" s="564" t="s">
        <v>9951</v>
      </c>
      <c r="F2503" s="355">
        <v>0</v>
      </c>
      <c r="G2503" s="355">
        <v>274.66000000000003</v>
      </c>
    </row>
    <row r="2504" spans="1:7" x14ac:dyDescent="0.3">
      <c r="A2504" s="355" t="s">
        <v>9976</v>
      </c>
      <c r="B2504" s="355" t="s">
        <v>9977</v>
      </c>
      <c r="D2504" s="563" t="s">
        <v>9978</v>
      </c>
      <c r="E2504" s="564" t="s">
        <v>5425</v>
      </c>
      <c r="F2504" s="355">
        <v>0</v>
      </c>
      <c r="G2504" s="355">
        <v>311.86</v>
      </c>
    </row>
    <row r="2505" spans="1:7" x14ac:dyDescent="0.3">
      <c r="A2505" s="355" t="s">
        <v>9979</v>
      </c>
      <c r="B2505" s="355" t="s">
        <v>9980</v>
      </c>
      <c r="D2505" s="563" t="s">
        <v>9981</v>
      </c>
      <c r="E2505" s="564" t="s">
        <v>9982</v>
      </c>
      <c r="F2505" s="355">
        <v>0</v>
      </c>
      <c r="G2505" s="355">
        <v>283.05</v>
      </c>
    </row>
    <row r="2506" spans="1:7" x14ac:dyDescent="0.3">
      <c r="A2506" s="355" t="s">
        <v>9983</v>
      </c>
      <c r="B2506" s="355" t="s">
        <v>9984</v>
      </c>
      <c r="D2506" s="563" t="s">
        <v>9981</v>
      </c>
      <c r="E2506" s="564" t="s">
        <v>9985</v>
      </c>
      <c r="F2506" s="355">
        <v>0</v>
      </c>
      <c r="G2506" s="355">
        <v>283.05</v>
      </c>
    </row>
    <row r="2507" spans="1:7" x14ac:dyDescent="0.3">
      <c r="A2507" s="355" t="s">
        <v>9986</v>
      </c>
      <c r="B2507" s="355" t="s">
        <v>9987</v>
      </c>
      <c r="D2507" s="563" t="s">
        <v>9981</v>
      </c>
      <c r="E2507" s="564" t="s">
        <v>9988</v>
      </c>
      <c r="F2507" s="355">
        <v>0</v>
      </c>
      <c r="G2507" s="355">
        <v>320.25</v>
      </c>
    </row>
    <row r="2508" spans="1:7" x14ac:dyDescent="0.3">
      <c r="A2508" s="355" t="s">
        <v>9989</v>
      </c>
      <c r="B2508" s="355" t="s">
        <v>9990</v>
      </c>
      <c r="D2508" s="563" t="s">
        <v>9981</v>
      </c>
      <c r="E2508" s="564" t="s">
        <v>9991</v>
      </c>
      <c r="F2508" s="355">
        <v>0</v>
      </c>
      <c r="G2508" s="355">
        <v>278.98</v>
      </c>
    </row>
    <row r="2509" spans="1:7" x14ac:dyDescent="0.3">
      <c r="A2509" s="355" t="s">
        <v>9992</v>
      </c>
      <c r="B2509" s="355" t="s">
        <v>9993</v>
      </c>
      <c r="D2509" s="563" t="s">
        <v>9981</v>
      </c>
      <c r="E2509" s="564" t="s">
        <v>9994</v>
      </c>
      <c r="F2509" s="355">
        <v>0</v>
      </c>
      <c r="G2509" s="355">
        <v>284.14999999999998</v>
      </c>
    </row>
    <row r="2510" spans="1:7" x14ac:dyDescent="0.3">
      <c r="A2510" s="355" t="s">
        <v>9995</v>
      </c>
      <c r="B2510" s="355" t="s">
        <v>9996</v>
      </c>
      <c r="D2510" s="563" t="s">
        <v>9981</v>
      </c>
      <c r="E2510" s="564" t="s">
        <v>9997</v>
      </c>
      <c r="F2510" s="355">
        <v>0</v>
      </c>
      <c r="G2510" s="355">
        <v>321.36</v>
      </c>
    </row>
    <row r="2511" spans="1:7" x14ac:dyDescent="0.3">
      <c r="A2511" s="355" t="s">
        <v>9998</v>
      </c>
      <c r="B2511" s="355" t="s">
        <v>9999</v>
      </c>
      <c r="D2511" s="563" t="s">
        <v>10000</v>
      </c>
      <c r="E2511" s="564" t="s">
        <v>10001</v>
      </c>
      <c r="F2511" s="355">
        <v>0</v>
      </c>
      <c r="G2511" s="355">
        <v>85.08</v>
      </c>
    </row>
    <row r="2512" spans="1:7" x14ac:dyDescent="0.3">
      <c r="A2512" s="355" t="s">
        <v>10002</v>
      </c>
      <c r="B2512" s="355" t="s">
        <v>10003</v>
      </c>
      <c r="D2512" s="563" t="s">
        <v>10004</v>
      </c>
      <c r="E2512" s="564" t="s">
        <v>10005</v>
      </c>
      <c r="F2512" s="355">
        <v>0</v>
      </c>
      <c r="G2512" s="355">
        <v>85.08</v>
      </c>
    </row>
    <row r="2513" spans="1:7" x14ac:dyDescent="0.3">
      <c r="A2513" s="355" t="s">
        <v>10006</v>
      </c>
      <c r="B2513" s="355" t="s">
        <v>10007</v>
      </c>
      <c r="D2513" s="563" t="s">
        <v>10008</v>
      </c>
      <c r="E2513" s="564" t="s">
        <v>10001</v>
      </c>
      <c r="F2513" s="355">
        <v>0</v>
      </c>
      <c r="G2513" s="355">
        <v>87.2</v>
      </c>
    </row>
    <row r="2514" spans="1:7" x14ac:dyDescent="0.3">
      <c r="A2514" s="355" t="s">
        <v>10009</v>
      </c>
      <c r="B2514" s="355" t="s">
        <v>10010</v>
      </c>
      <c r="D2514" s="563" t="s">
        <v>10011</v>
      </c>
      <c r="E2514" s="564" t="s">
        <v>10005</v>
      </c>
      <c r="F2514" s="355">
        <v>0</v>
      </c>
      <c r="G2514" s="355">
        <v>85.08</v>
      </c>
    </row>
    <row r="2515" spans="1:7" x14ac:dyDescent="0.3">
      <c r="A2515" s="355" t="s">
        <v>10012</v>
      </c>
      <c r="B2515" s="355" t="s">
        <v>10013</v>
      </c>
      <c r="D2515" s="563" t="s">
        <v>10014</v>
      </c>
      <c r="E2515" s="564" t="s">
        <v>1268</v>
      </c>
      <c r="F2515" s="355">
        <v>0</v>
      </c>
      <c r="G2515" s="355">
        <v>99.66</v>
      </c>
    </row>
    <row r="2516" spans="1:7" x14ac:dyDescent="0.3">
      <c r="A2516" s="355" t="s">
        <v>10015</v>
      </c>
      <c r="B2516" s="355" t="s">
        <v>10016</v>
      </c>
      <c r="D2516" s="563" t="s">
        <v>10017</v>
      </c>
      <c r="E2516" s="564" t="s">
        <v>1268</v>
      </c>
      <c r="F2516" s="355">
        <v>0</v>
      </c>
      <c r="G2516" s="355">
        <v>99.66</v>
      </c>
    </row>
    <row r="2517" spans="1:7" x14ac:dyDescent="0.3">
      <c r="A2517" s="355" t="s">
        <v>10018</v>
      </c>
      <c r="B2517" s="355" t="s">
        <v>10019</v>
      </c>
      <c r="D2517" s="563" t="s">
        <v>10020</v>
      </c>
      <c r="E2517" s="564" t="s">
        <v>1268</v>
      </c>
      <c r="F2517" s="355">
        <v>0</v>
      </c>
      <c r="G2517" s="355">
        <v>99.66</v>
      </c>
    </row>
    <row r="2518" spans="1:7" x14ac:dyDescent="0.3">
      <c r="A2518" s="355" t="s">
        <v>10021</v>
      </c>
      <c r="B2518" s="355" t="s">
        <v>10022</v>
      </c>
      <c r="D2518" s="563" t="s">
        <v>10023</v>
      </c>
      <c r="E2518" s="564" t="s">
        <v>1268</v>
      </c>
      <c r="F2518" s="355">
        <v>0</v>
      </c>
      <c r="G2518" s="355">
        <v>99.66</v>
      </c>
    </row>
    <row r="2519" spans="1:7" x14ac:dyDescent="0.3">
      <c r="A2519" s="355" t="s">
        <v>10024</v>
      </c>
      <c r="B2519" s="355" t="s">
        <v>10025</v>
      </c>
      <c r="D2519" s="563" t="s">
        <v>10026</v>
      </c>
      <c r="E2519" s="564" t="s">
        <v>10001</v>
      </c>
      <c r="F2519" s="355">
        <v>0</v>
      </c>
      <c r="G2519" s="355">
        <v>85.08</v>
      </c>
    </row>
    <row r="2520" spans="1:7" x14ac:dyDescent="0.3">
      <c r="A2520" s="355" t="s">
        <v>10027</v>
      </c>
      <c r="B2520" s="355" t="s">
        <v>10028</v>
      </c>
      <c r="D2520" s="563" t="s">
        <v>10029</v>
      </c>
      <c r="E2520" s="564" t="s">
        <v>10005</v>
      </c>
      <c r="F2520" s="355">
        <v>0</v>
      </c>
      <c r="G2520" s="355">
        <v>85.08</v>
      </c>
    </row>
    <row r="2521" spans="1:7" x14ac:dyDescent="0.3">
      <c r="A2521" s="355" t="s">
        <v>10030</v>
      </c>
      <c r="B2521" s="355" t="s">
        <v>10031</v>
      </c>
      <c r="D2521" s="563" t="s">
        <v>10032</v>
      </c>
      <c r="E2521" s="564" t="s">
        <v>1268</v>
      </c>
      <c r="F2521" s="355">
        <v>0</v>
      </c>
      <c r="G2521" s="355">
        <v>99.66</v>
      </c>
    </row>
    <row r="2522" spans="1:7" x14ac:dyDescent="0.3">
      <c r="A2522" s="355" t="s">
        <v>10033</v>
      </c>
      <c r="B2522" s="355" t="s">
        <v>10034</v>
      </c>
      <c r="D2522" s="563" t="s">
        <v>10035</v>
      </c>
      <c r="E2522" s="564" t="s">
        <v>1268</v>
      </c>
      <c r="F2522" s="355">
        <v>0</v>
      </c>
      <c r="G2522" s="355">
        <v>99.66</v>
      </c>
    </row>
    <row r="2523" spans="1:7" x14ac:dyDescent="0.3">
      <c r="A2523" s="355" t="s">
        <v>10036</v>
      </c>
      <c r="B2523" s="355" t="s">
        <v>10037</v>
      </c>
      <c r="D2523" s="563" t="s">
        <v>10038</v>
      </c>
      <c r="E2523" s="564" t="s">
        <v>1268</v>
      </c>
      <c r="F2523" s="355">
        <v>0</v>
      </c>
      <c r="G2523" s="355">
        <v>99.66</v>
      </c>
    </row>
    <row r="2524" spans="1:7" x14ac:dyDescent="0.3">
      <c r="A2524" s="355" t="s">
        <v>10039</v>
      </c>
      <c r="B2524" s="355" t="s">
        <v>10040</v>
      </c>
      <c r="D2524" s="563" t="s">
        <v>10041</v>
      </c>
      <c r="E2524" s="564" t="s">
        <v>1268</v>
      </c>
      <c r="F2524" s="355">
        <v>0</v>
      </c>
      <c r="G2524" s="355">
        <v>99.66</v>
      </c>
    </row>
    <row r="2525" spans="1:7" x14ac:dyDescent="0.3">
      <c r="A2525" s="355" t="s">
        <v>10042</v>
      </c>
      <c r="B2525" s="355" t="s">
        <v>10043</v>
      </c>
      <c r="D2525" s="563" t="s">
        <v>10044</v>
      </c>
      <c r="E2525" s="564" t="s">
        <v>1268</v>
      </c>
      <c r="F2525" s="355">
        <v>0</v>
      </c>
      <c r="G2525" s="355">
        <v>99.66</v>
      </c>
    </row>
    <row r="2526" spans="1:7" x14ac:dyDescent="0.3">
      <c r="A2526" s="355" t="s">
        <v>10045</v>
      </c>
      <c r="B2526" s="355" t="s">
        <v>10046</v>
      </c>
      <c r="D2526" s="563" t="s">
        <v>10047</v>
      </c>
      <c r="E2526" s="564" t="s">
        <v>1268</v>
      </c>
      <c r="F2526" s="355">
        <v>0</v>
      </c>
      <c r="G2526" s="355">
        <v>99.66</v>
      </c>
    </row>
    <row r="2527" spans="1:7" x14ac:dyDescent="0.3">
      <c r="A2527" s="355" t="s">
        <v>10048</v>
      </c>
      <c r="B2527" s="355" t="s">
        <v>10049</v>
      </c>
      <c r="D2527" s="563" t="s">
        <v>10050</v>
      </c>
      <c r="E2527" s="564" t="s">
        <v>10001</v>
      </c>
      <c r="F2527" s="355">
        <v>0</v>
      </c>
      <c r="G2527" s="355">
        <v>85.08</v>
      </c>
    </row>
    <row r="2528" spans="1:7" x14ac:dyDescent="0.3">
      <c r="A2528" s="355" t="s">
        <v>10051</v>
      </c>
      <c r="B2528" s="355" t="s">
        <v>10052</v>
      </c>
      <c r="D2528" s="563" t="s">
        <v>10053</v>
      </c>
      <c r="E2528" s="564" t="s">
        <v>10005</v>
      </c>
      <c r="F2528" s="355">
        <v>0</v>
      </c>
      <c r="G2528" s="355">
        <v>85.17</v>
      </c>
    </row>
    <row r="2529" spans="1:7" x14ac:dyDescent="0.3">
      <c r="A2529" s="355" t="s">
        <v>10054</v>
      </c>
      <c r="B2529" s="355" t="s">
        <v>10055</v>
      </c>
      <c r="D2529" s="563" t="s">
        <v>10056</v>
      </c>
      <c r="E2529" s="564" t="s">
        <v>1268</v>
      </c>
      <c r="F2529" s="355">
        <v>0</v>
      </c>
      <c r="G2529" s="355">
        <v>99.66</v>
      </c>
    </row>
    <row r="2530" spans="1:7" x14ac:dyDescent="0.3">
      <c r="A2530" s="355" t="s">
        <v>10057</v>
      </c>
      <c r="B2530" s="355" t="s">
        <v>10058</v>
      </c>
      <c r="D2530" s="563" t="s">
        <v>10059</v>
      </c>
      <c r="E2530" s="564" t="s">
        <v>1268</v>
      </c>
      <c r="F2530" s="355">
        <v>0</v>
      </c>
      <c r="G2530" s="355">
        <v>99.66</v>
      </c>
    </row>
    <row r="2531" spans="1:7" x14ac:dyDescent="0.3">
      <c r="A2531" s="355" t="s">
        <v>10060</v>
      </c>
      <c r="B2531" s="355" t="s">
        <v>10061</v>
      </c>
      <c r="D2531" s="563" t="s">
        <v>10062</v>
      </c>
      <c r="E2531" s="564" t="s">
        <v>1268</v>
      </c>
      <c r="F2531" s="355">
        <v>0</v>
      </c>
      <c r="G2531" s="355">
        <v>99.66</v>
      </c>
    </row>
    <row r="2532" spans="1:7" x14ac:dyDescent="0.3">
      <c r="A2532" s="355" t="s">
        <v>10063</v>
      </c>
      <c r="B2532" s="355" t="s">
        <v>10064</v>
      </c>
      <c r="D2532" s="563" t="s">
        <v>10065</v>
      </c>
      <c r="E2532" s="564" t="s">
        <v>1268</v>
      </c>
      <c r="F2532" s="355">
        <v>0</v>
      </c>
      <c r="G2532" s="355">
        <v>99.66</v>
      </c>
    </row>
    <row r="2533" spans="1:7" x14ac:dyDescent="0.3">
      <c r="A2533" s="355" t="s">
        <v>10066</v>
      </c>
      <c r="B2533" s="355" t="s">
        <v>10067</v>
      </c>
      <c r="D2533" s="563" t="s">
        <v>10068</v>
      </c>
      <c r="E2533" s="564" t="s">
        <v>1268</v>
      </c>
      <c r="F2533" s="355">
        <v>0</v>
      </c>
      <c r="G2533" s="355">
        <v>99.66</v>
      </c>
    </row>
    <row r="2534" spans="1:7" x14ac:dyDescent="0.3">
      <c r="A2534" s="355" t="s">
        <v>10069</v>
      </c>
      <c r="B2534" s="355" t="s">
        <v>10070</v>
      </c>
      <c r="D2534" s="563" t="s">
        <v>10071</v>
      </c>
      <c r="E2534" s="564" t="s">
        <v>1268</v>
      </c>
      <c r="F2534" s="355">
        <v>0</v>
      </c>
      <c r="G2534" s="355">
        <v>99.66</v>
      </c>
    </row>
    <row r="2535" spans="1:7" x14ac:dyDescent="0.3">
      <c r="A2535" s="355" t="s">
        <v>10072</v>
      </c>
      <c r="B2535" s="355" t="s">
        <v>10073</v>
      </c>
      <c r="D2535" s="563" t="s">
        <v>10074</v>
      </c>
      <c r="E2535" s="564" t="s">
        <v>1268</v>
      </c>
      <c r="F2535" s="355">
        <v>0</v>
      </c>
      <c r="G2535" s="355">
        <v>99.66</v>
      </c>
    </row>
    <row r="2536" spans="1:7" x14ac:dyDescent="0.3">
      <c r="A2536" s="355" t="s">
        <v>10075</v>
      </c>
      <c r="B2536" s="355" t="s">
        <v>10076</v>
      </c>
      <c r="D2536" s="563" t="s">
        <v>10077</v>
      </c>
      <c r="E2536" s="564" t="s">
        <v>1268</v>
      </c>
      <c r="F2536" s="355">
        <v>0</v>
      </c>
      <c r="G2536" s="355">
        <v>99.66</v>
      </c>
    </row>
    <row r="2537" spans="1:7" x14ac:dyDescent="0.3">
      <c r="A2537" s="355" t="s">
        <v>10078</v>
      </c>
      <c r="B2537" s="355" t="s">
        <v>10079</v>
      </c>
      <c r="D2537" s="563" t="s">
        <v>10080</v>
      </c>
      <c r="E2537" s="564" t="s">
        <v>1268</v>
      </c>
      <c r="F2537" s="355">
        <v>0</v>
      </c>
      <c r="G2537" s="355">
        <v>99.66</v>
      </c>
    </row>
    <row r="2538" spans="1:7" x14ac:dyDescent="0.3">
      <c r="A2538" s="355" t="s">
        <v>10081</v>
      </c>
      <c r="B2538" s="355" t="s">
        <v>10082</v>
      </c>
      <c r="D2538" s="563" t="s">
        <v>10083</v>
      </c>
      <c r="E2538" s="564" t="s">
        <v>1268</v>
      </c>
      <c r="F2538" s="355">
        <v>0</v>
      </c>
      <c r="G2538" s="355">
        <v>99.66</v>
      </c>
    </row>
    <row r="2539" spans="1:7" x14ac:dyDescent="0.3">
      <c r="A2539" s="355" t="s">
        <v>10084</v>
      </c>
      <c r="B2539" s="355" t="s">
        <v>10085</v>
      </c>
      <c r="D2539" s="563" t="s">
        <v>10086</v>
      </c>
      <c r="E2539" s="564" t="s">
        <v>1268</v>
      </c>
      <c r="F2539" s="355">
        <v>0</v>
      </c>
      <c r="G2539" s="355">
        <v>99.66</v>
      </c>
    </row>
    <row r="2540" spans="1:7" x14ac:dyDescent="0.3">
      <c r="A2540" s="355" t="s">
        <v>10087</v>
      </c>
      <c r="B2540" s="355" t="s">
        <v>10088</v>
      </c>
      <c r="D2540" s="563" t="s">
        <v>10089</v>
      </c>
      <c r="E2540" s="564" t="s">
        <v>1268</v>
      </c>
      <c r="F2540" s="355">
        <v>0</v>
      </c>
      <c r="G2540" s="355">
        <v>99.66</v>
      </c>
    </row>
    <row r="2541" spans="1:7" x14ac:dyDescent="0.3">
      <c r="A2541" s="355" t="s">
        <v>10090</v>
      </c>
      <c r="B2541" s="355" t="s">
        <v>10091</v>
      </c>
      <c r="D2541" s="563" t="s">
        <v>10092</v>
      </c>
      <c r="E2541" s="564" t="s">
        <v>1268</v>
      </c>
      <c r="F2541" s="355">
        <v>0</v>
      </c>
      <c r="G2541" s="355">
        <v>99.66</v>
      </c>
    </row>
    <row r="2542" spans="1:7" x14ac:dyDescent="0.3">
      <c r="A2542" s="355" t="s">
        <v>10093</v>
      </c>
      <c r="B2542" s="355" t="s">
        <v>10094</v>
      </c>
      <c r="D2542" s="563" t="s">
        <v>10095</v>
      </c>
      <c r="E2542" s="564" t="s">
        <v>1268</v>
      </c>
      <c r="F2542" s="355">
        <v>0</v>
      </c>
      <c r="G2542" s="355">
        <v>99.66</v>
      </c>
    </row>
    <row r="2543" spans="1:7" x14ac:dyDescent="0.3">
      <c r="A2543" s="355" t="s">
        <v>10096</v>
      </c>
      <c r="B2543" s="355" t="s">
        <v>10097</v>
      </c>
      <c r="D2543" s="563" t="s">
        <v>10098</v>
      </c>
      <c r="E2543" s="564" t="s">
        <v>1268</v>
      </c>
      <c r="F2543" s="355">
        <v>0</v>
      </c>
      <c r="G2543" s="355">
        <v>99.66</v>
      </c>
    </row>
    <row r="2544" spans="1:7" x14ac:dyDescent="0.3">
      <c r="A2544" s="355" t="s">
        <v>10099</v>
      </c>
      <c r="B2544" s="355" t="s">
        <v>10100</v>
      </c>
      <c r="D2544" s="563" t="s">
        <v>10101</v>
      </c>
      <c r="E2544" s="564" t="s">
        <v>1268</v>
      </c>
      <c r="F2544" s="355">
        <v>0</v>
      </c>
      <c r="G2544" s="355">
        <v>99.66</v>
      </c>
    </row>
    <row r="2545" spans="1:7" x14ac:dyDescent="0.3">
      <c r="A2545" s="355" t="s">
        <v>10102</v>
      </c>
      <c r="B2545" s="355" t="s">
        <v>10103</v>
      </c>
      <c r="D2545" s="563" t="s">
        <v>10104</v>
      </c>
      <c r="E2545" s="564" t="s">
        <v>1268</v>
      </c>
      <c r="F2545" s="355">
        <v>0</v>
      </c>
      <c r="G2545" s="355">
        <v>99.66</v>
      </c>
    </row>
    <row r="2546" spans="1:7" x14ac:dyDescent="0.3">
      <c r="A2546" s="355" t="s">
        <v>10105</v>
      </c>
      <c r="B2546" s="355" t="s">
        <v>10106</v>
      </c>
      <c r="D2546" s="563" t="s">
        <v>10107</v>
      </c>
      <c r="E2546" s="564" t="s">
        <v>1268</v>
      </c>
      <c r="F2546" s="355">
        <v>0</v>
      </c>
      <c r="G2546" s="355">
        <v>99.66</v>
      </c>
    </row>
    <row r="2547" spans="1:7" x14ac:dyDescent="0.3">
      <c r="A2547" s="355" t="s">
        <v>10108</v>
      </c>
      <c r="B2547" s="355" t="s">
        <v>10109</v>
      </c>
      <c r="D2547" s="563" t="s">
        <v>10110</v>
      </c>
      <c r="E2547" s="564" t="s">
        <v>1268</v>
      </c>
      <c r="F2547" s="355">
        <v>0</v>
      </c>
      <c r="G2547" s="355">
        <v>99.66</v>
      </c>
    </row>
    <row r="2548" spans="1:7" x14ac:dyDescent="0.3">
      <c r="A2548" s="355" t="s">
        <v>10111</v>
      </c>
      <c r="B2548" s="355" t="s">
        <v>10112</v>
      </c>
      <c r="D2548" s="563" t="s">
        <v>10113</v>
      </c>
      <c r="E2548" s="564" t="s">
        <v>1268</v>
      </c>
      <c r="F2548" s="355">
        <v>0</v>
      </c>
      <c r="G2548" s="355">
        <v>99.66</v>
      </c>
    </row>
    <row r="2549" spans="1:7" x14ac:dyDescent="0.3">
      <c r="A2549" s="355" t="s">
        <v>10114</v>
      </c>
      <c r="B2549" s="355" t="s">
        <v>10115</v>
      </c>
      <c r="D2549" s="563" t="s">
        <v>10116</v>
      </c>
      <c r="E2549" s="564" t="s">
        <v>1268</v>
      </c>
      <c r="F2549" s="355">
        <v>0</v>
      </c>
      <c r="G2549" s="355">
        <v>99.66</v>
      </c>
    </row>
    <row r="2550" spans="1:7" x14ac:dyDescent="0.3">
      <c r="A2550" s="355" t="s">
        <v>10117</v>
      </c>
      <c r="B2550" s="355" t="s">
        <v>10118</v>
      </c>
      <c r="D2550" s="563" t="s">
        <v>10119</v>
      </c>
      <c r="E2550" s="564" t="s">
        <v>1268</v>
      </c>
      <c r="F2550" s="355">
        <v>0</v>
      </c>
      <c r="G2550" s="355">
        <v>99.66</v>
      </c>
    </row>
    <row r="2551" spans="1:7" x14ac:dyDescent="0.3">
      <c r="A2551" s="355" t="s">
        <v>10120</v>
      </c>
      <c r="B2551" s="355" t="s">
        <v>10121</v>
      </c>
      <c r="D2551" s="563" t="s">
        <v>10122</v>
      </c>
      <c r="E2551" s="564" t="s">
        <v>1268</v>
      </c>
      <c r="F2551" s="355">
        <v>0</v>
      </c>
      <c r="G2551" s="355">
        <v>99.66</v>
      </c>
    </row>
    <row r="2552" spans="1:7" x14ac:dyDescent="0.3">
      <c r="A2552" s="355" t="s">
        <v>10123</v>
      </c>
      <c r="B2552" s="355" t="s">
        <v>10124</v>
      </c>
      <c r="D2552" s="563" t="s">
        <v>10125</v>
      </c>
      <c r="E2552" s="564" t="s">
        <v>1268</v>
      </c>
      <c r="F2552" s="355">
        <v>0</v>
      </c>
      <c r="G2552" s="355">
        <v>99.66</v>
      </c>
    </row>
    <row r="2553" spans="1:7" x14ac:dyDescent="0.3">
      <c r="A2553" s="355" t="s">
        <v>10126</v>
      </c>
      <c r="B2553" s="355" t="s">
        <v>10127</v>
      </c>
      <c r="D2553" s="563" t="s">
        <v>10128</v>
      </c>
      <c r="E2553" s="564" t="s">
        <v>1268</v>
      </c>
      <c r="F2553" s="355">
        <v>0</v>
      </c>
      <c r="G2553" s="355">
        <v>99.66</v>
      </c>
    </row>
    <row r="2554" spans="1:7" x14ac:dyDescent="0.3">
      <c r="A2554" s="355" t="s">
        <v>10129</v>
      </c>
      <c r="B2554" s="355" t="s">
        <v>10130</v>
      </c>
      <c r="D2554" s="563" t="s">
        <v>10131</v>
      </c>
      <c r="E2554" s="564" t="s">
        <v>1268</v>
      </c>
      <c r="F2554" s="355">
        <v>0</v>
      </c>
      <c r="G2554" s="355">
        <v>99.66</v>
      </c>
    </row>
    <row r="2555" spans="1:7" x14ac:dyDescent="0.3">
      <c r="A2555" s="355" t="s">
        <v>10132</v>
      </c>
      <c r="B2555" s="355" t="s">
        <v>10133</v>
      </c>
      <c r="D2555" s="563" t="s">
        <v>10134</v>
      </c>
      <c r="E2555" s="564" t="s">
        <v>1268</v>
      </c>
      <c r="F2555" s="355">
        <v>0</v>
      </c>
      <c r="G2555" s="355">
        <v>99.66</v>
      </c>
    </row>
    <row r="2556" spans="1:7" x14ac:dyDescent="0.3">
      <c r="A2556" s="355" t="s">
        <v>10135</v>
      </c>
      <c r="B2556" s="355" t="s">
        <v>10136</v>
      </c>
      <c r="D2556" s="563" t="s">
        <v>10137</v>
      </c>
      <c r="E2556" s="564" t="s">
        <v>1268</v>
      </c>
      <c r="F2556" s="355">
        <v>0</v>
      </c>
      <c r="G2556" s="355">
        <v>99.66</v>
      </c>
    </row>
    <row r="2557" spans="1:7" x14ac:dyDescent="0.3">
      <c r="A2557" s="355" t="s">
        <v>10138</v>
      </c>
      <c r="B2557" s="355" t="s">
        <v>10139</v>
      </c>
      <c r="D2557" s="563" t="s">
        <v>10140</v>
      </c>
      <c r="E2557" s="564" t="s">
        <v>1268</v>
      </c>
      <c r="F2557" s="355">
        <v>0</v>
      </c>
      <c r="G2557" s="355">
        <v>99.66</v>
      </c>
    </row>
    <row r="2558" spans="1:7" x14ac:dyDescent="0.3">
      <c r="A2558" s="355" t="s">
        <v>10141</v>
      </c>
      <c r="B2558" s="355" t="s">
        <v>10142</v>
      </c>
      <c r="D2558" s="563" t="s">
        <v>10143</v>
      </c>
      <c r="E2558" s="564" t="s">
        <v>1268</v>
      </c>
      <c r="F2558" s="355">
        <v>0</v>
      </c>
      <c r="G2558" s="355">
        <v>99.66</v>
      </c>
    </row>
    <row r="2559" spans="1:7" x14ac:dyDescent="0.3">
      <c r="A2559" s="355" t="s">
        <v>10144</v>
      </c>
      <c r="B2559" s="355" t="s">
        <v>10145</v>
      </c>
      <c r="D2559" s="563" t="s">
        <v>10146</v>
      </c>
      <c r="E2559" s="564" t="s">
        <v>1268</v>
      </c>
      <c r="F2559" s="355">
        <v>0</v>
      </c>
      <c r="G2559" s="355">
        <v>99.66</v>
      </c>
    </row>
    <row r="2560" spans="1:7" x14ac:dyDescent="0.3">
      <c r="A2560" s="355" t="s">
        <v>10147</v>
      </c>
      <c r="B2560" s="355" t="s">
        <v>10148</v>
      </c>
      <c r="D2560" s="563" t="s">
        <v>10149</v>
      </c>
      <c r="E2560" s="564" t="s">
        <v>1268</v>
      </c>
      <c r="F2560" s="355">
        <v>0</v>
      </c>
      <c r="G2560" s="355">
        <v>99.66</v>
      </c>
    </row>
    <row r="2561" spans="1:7" x14ac:dyDescent="0.3">
      <c r="A2561" s="355" t="s">
        <v>10150</v>
      </c>
      <c r="B2561" s="355" t="s">
        <v>10151</v>
      </c>
      <c r="D2561" s="563" t="s">
        <v>10152</v>
      </c>
      <c r="E2561" s="564" t="s">
        <v>1268</v>
      </c>
      <c r="F2561" s="355">
        <v>0</v>
      </c>
      <c r="G2561" s="355">
        <v>99.66</v>
      </c>
    </row>
    <row r="2562" spans="1:7" x14ac:dyDescent="0.3">
      <c r="A2562" s="355" t="s">
        <v>10153</v>
      </c>
      <c r="B2562" s="355" t="s">
        <v>10154</v>
      </c>
      <c r="D2562" s="563" t="s">
        <v>10155</v>
      </c>
      <c r="E2562" s="564" t="s">
        <v>1268</v>
      </c>
      <c r="F2562" s="355">
        <v>0</v>
      </c>
      <c r="G2562" s="355">
        <v>99.66</v>
      </c>
    </row>
    <row r="2563" spans="1:7" x14ac:dyDescent="0.3">
      <c r="A2563" s="355" t="s">
        <v>10156</v>
      </c>
      <c r="B2563" s="355" t="s">
        <v>10157</v>
      </c>
      <c r="D2563" s="563" t="s">
        <v>10158</v>
      </c>
      <c r="E2563" s="564" t="s">
        <v>1268</v>
      </c>
      <c r="F2563" s="355">
        <v>0</v>
      </c>
      <c r="G2563" s="355">
        <v>99.66</v>
      </c>
    </row>
    <row r="2564" spans="1:7" x14ac:dyDescent="0.3">
      <c r="A2564" s="355" t="s">
        <v>10159</v>
      </c>
      <c r="B2564" s="355" t="s">
        <v>10160</v>
      </c>
      <c r="D2564" s="563" t="s">
        <v>10161</v>
      </c>
      <c r="E2564" s="564" t="s">
        <v>1268</v>
      </c>
      <c r="F2564" s="355">
        <v>0</v>
      </c>
      <c r="G2564" s="355">
        <v>99.66</v>
      </c>
    </row>
    <row r="2565" spans="1:7" x14ac:dyDescent="0.3">
      <c r="A2565" s="355" t="s">
        <v>10162</v>
      </c>
      <c r="B2565" s="355" t="s">
        <v>10163</v>
      </c>
      <c r="D2565" s="563" t="s">
        <v>10164</v>
      </c>
      <c r="E2565" s="564" t="s">
        <v>1268</v>
      </c>
      <c r="F2565" s="355">
        <v>0</v>
      </c>
      <c r="G2565" s="355">
        <v>99.66</v>
      </c>
    </row>
    <row r="2566" spans="1:7" x14ac:dyDescent="0.3">
      <c r="A2566" s="355" t="s">
        <v>10165</v>
      </c>
      <c r="B2566" s="355" t="s">
        <v>10166</v>
      </c>
      <c r="D2566" s="563" t="s">
        <v>10167</v>
      </c>
      <c r="E2566" s="564" t="s">
        <v>1268</v>
      </c>
      <c r="F2566" s="355">
        <v>0</v>
      </c>
      <c r="G2566" s="355">
        <v>99.66</v>
      </c>
    </row>
    <row r="2567" spans="1:7" x14ac:dyDescent="0.3">
      <c r="A2567" s="355" t="s">
        <v>10168</v>
      </c>
      <c r="B2567" s="355" t="s">
        <v>10169</v>
      </c>
      <c r="D2567" s="563" t="s">
        <v>10170</v>
      </c>
      <c r="E2567" s="564" t="s">
        <v>1268</v>
      </c>
      <c r="F2567" s="355">
        <v>0</v>
      </c>
      <c r="G2567" s="355">
        <v>99.66</v>
      </c>
    </row>
    <row r="2568" spans="1:7" x14ac:dyDescent="0.3">
      <c r="A2568" s="355" t="s">
        <v>10171</v>
      </c>
      <c r="B2568" s="355" t="s">
        <v>10172</v>
      </c>
      <c r="D2568" s="563" t="s">
        <v>10173</v>
      </c>
      <c r="E2568" s="564" t="s">
        <v>1268</v>
      </c>
      <c r="F2568" s="355">
        <v>0</v>
      </c>
      <c r="G2568" s="355">
        <v>99.66</v>
      </c>
    </row>
    <row r="2569" spans="1:7" x14ac:dyDescent="0.3">
      <c r="A2569" s="355" t="s">
        <v>10174</v>
      </c>
      <c r="B2569" s="355" t="s">
        <v>10175</v>
      </c>
      <c r="D2569" s="563" t="s">
        <v>10176</v>
      </c>
      <c r="E2569" s="564" t="s">
        <v>1268</v>
      </c>
      <c r="F2569" s="355">
        <v>0</v>
      </c>
      <c r="G2569" s="355">
        <v>99.66</v>
      </c>
    </row>
    <row r="2570" spans="1:7" x14ac:dyDescent="0.3">
      <c r="A2570" s="355" t="s">
        <v>10177</v>
      </c>
      <c r="B2570" s="355" t="s">
        <v>10178</v>
      </c>
      <c r="D2570" s="563" t="s">
        <v>10179</v>
      </c>
      <c r="E2570" s="564" t="s">
        <v>1268</v>
      </c>
      <c r="F2570" s="355">
        <v>0</v>
      </c>
      <c r="G2570" s="355">
        <v>99.66</v>
      </c>
    </row>
    <row r="2571" spans="1:7" x14ac:dyDescent="0.3">
      <c r="A2571" s="355" t="s">
        <v>10180</v>
      </c>
      <c r="B2571" s="355" t="s">
        <v>10181</v>
      </c>
      <c r="D2571" s="563" t="s">
        <v>10182</v>
      </c>
      <c r="E2571" s="564" t="s">
        <v>1268</v>
      </c>
      <c r="F2571" s="355">
        <v>0</v>
      </c>
      <c r="G2571" s="355">
        <v>99.66</v>
      </c>
    </row>
    <row r="2572" spans="1:7" x14ac:dyDescent="0.3">
      <c r="A2572" s="355" t="s">
        <v>10183</v>
      </c>
      <c r="B2572" s="355" t="s">
        <v>10184</v>
      </c>
      <c r="D2572" s="563" t="s">
        <v>10185</v>
      </c>
      <c r="E2572" s="564" t="s">
        <v>1268</v>
      </c>
      <c r="F2572" s="355">
        <v>0</v>
      </c>
      <c r="G2572" s="355">
        <v>99.66</v>
      </c>
    </row>
    <row r="2573" spans="1:7" x14ac:dyDescent="0.3">
      <c r="A2573" s="355" t="s">
        <v>10186</v>
      </c>
      <c r="B2573" s="355" t="s">
        <v>10187</v>
      </c>
      <c r="D2573" s="563" t="s">
        <v>10188</v>
      </c>
      <c r="E2573" s="564" t="s">
        <v>1268</v>
      </c>
      <c r="F2573" s="355">
        <v>0</v>
      </c>
      <c r="G2573" s="355">
        <v>99.66</v>
      </c>
    </row>
    <row r="2574" spans="1:7" x14ac:dyDescent="0.3">
      <c r="A2574" s="355" t="s">
        <v>10189</v>
      </c>
      <c r="B2574" s="355" t="s">
        <v>10190</v>
      </c>
      <c r="D2574" s="563" t="s">
        <v>10191</v>
      </c>
      <c r="E2574" s="564" t="s">
        <v>1268</v>
      </c>
      <c r="F2574" s="355">
        <v>0</v>
      </c>
      <c r="G2574" s="355">
        <v>99.66</v>
      </c>
    </row>
    <row r="2575" spans="1:7" x14ac:dyDescent="0.3">
      <c r="A2575" s="355" t="s">
        <v>10192</v>
      </c>
      <c r="B2575" s="355" t="s">
        <v>10193</v>
      </c>
      <c r="D2575" s="563" t="s">
        <v>10194</v>
      </c>
      <c r="E2575" s="564" t="s">
        <v>1268</v>
      </c>
      <c r="F2575" s="355">
        <v>0</v>
      </c>
      <c r="G2575" s="355">
        <v>99.66</v>
      </c>
    </row>
    <row r="2576" spans="1:7" x14ac:dyDescent="0.3">
      <c r="A2576" s="355" t="s">
        <v>10195</v>
      </c>
      <c r="B2576" s="355" t="s">
        <v>10196</v>
      </c>
      <c r="D2576" s="563" t="s">
        <v>10197</v>
      </c>
      <c r="E2576" s="564" t="s">
        <v>1268</v>
      </c>
      <c r="F2576" s="355">
        <v>0</v>
      </c>
      <c r="G2576" s="355">
        <v>99.66</v>
      </c>
    </row>
    <row r="2577" spans="1:7" x14ac:dyDescent="0.3">
      <c r="A2577" s="355" t="s">
        <v>10198</v>
      </c>
      <c r="B2577" s="355" t="s">
        <v>10199</v>
      </c>
      <c r="D2577" s="563" t="s">
        <v>10200</v>
      </c>
      <c r="E2577" s="564" t="s">
        <v>1268</v>
      </c>
      <c r="F2577" s="355">
        <v>0</v>
      </c>
      <c r="G2577" s="355">
        <v>99.66</v>
      </c>
    </row>
    <row r="2578" spans="1:7" x14ac:dyDescent="0.3">
      <c r="A2578" s="355" t="s">
        <v>10201</v>
      </c>
      <c r="B2578" s="355" t="s">
        <v>10202</v>
      </c>
      <c r="D2578" s="563" t="s">
        <v>10203</v>
      </c>
      <c r="E2578" s="564" t="s">
        <v>1268</v>
      </c>
      <c r="F2578" s="355">
        <v>0</v>
      </c>
      <c r="G2578" s="355">
        <v>99.66</v>
      </c>
    </row>
    <row r="2579" spans="1:7" x14ac:dyDescent="0.3">
      <c r="A2579" s="355" t="s">
        <v>10204</v>
      </c>
      <c r="B2579" s="355" t="s">
        <v>10205</v>
      </c>
      <c r="D2579" s="563" t="s">
        <v>10206</v>
      </c>
      <c r="E2579" s="564" t="s">
        <v>1268</v>
      </c>
      <c r="F2579" s="355">
        <v>0</v>
      </c>
      <c r="G2579" s="355">
        <v>99.66</v>
      </c>
    </row>
    <row r="2580" spans="1:7" x14ac:dyDescent="0.3">
      <c r="A2580" s="355" t="s">
        <v>10207</v>
      </c>
      <c r="B2580" s="355" t="s">
        <v>10208</v>
      </c>
      <c r="D2580" s="563" t="s">
        <v>10209</v>
      </c>
      <c r="E2580" s="564" t="s">
        <v>10210</v>
      </c>
      <c r="F2580" s="355">
        <v>0</v>
      </c>
      <c r="G2580" s="355">
        <v>118.73</v>
      </c>
    </row>
    <row r="2581" spans="1:7" x14ac:dyDescent="0.3">
      <c r="A2581" s="355" t="s">
        <v>10211</v>
      </c>
      <c r="B2581" s="355" t="s">
        <v>10212</v>
      </c>
      <c r="D2581" s="563" t="s">
        <v>10213</v>
      </c>
      <c r="E2581" s="564" t="s">
        <v>10214</v>
      </c>
      <c r="F2581" s="355">
        <v>0</v>
      </c>
      <c r="G2581" s="355">
        <v>121.61</v>
      </c>
    </row>
    <row r="2582" spans="1:7" x14ac:dyDescent="0.3">
      <c r="A2582" s="355" t="s">
        <v>10215</v>
      </c>
      <c r="B2582" s="355" t="s">
        <v>10216</v>
      </c>
      <c r="D2582" s="563" t="s">
        <v>10217</v>
      </c>
      <c r="E2582" s="564" t="s">
        <v>10218</v>
      </c>
      <c r="F2582" s="355">
        <v>0</v>
      </c>
      <c r="G2582" s="355">
        <v>124.41</v>
      </c>
    </row>
    <row r="2583" spans="1:7" x14ac:dyDescent="0.3">
      <c r="A2583" s="355" t="s">
        <v>10219</v>
      </c>
      <c r="B2583" s="355" t="s">
        <v>10220</v>
      </c>
      <c r="D2583" s="563" t="s">
        <v>10221</v>
      </c>
      <c r="E2583" s="564" t="s">
        <v>10222</v>
      </c>
      <c r="F2583" s="355">
        <v>0</v>
      </c>
      <c r="G2583" s="355">
        <v>127.2</v>
      </c>
    </row>
    <row r="2584" spans="1:7" x14ac:dyDescent="0.3">
      <c r="A2584" s="355" t="s">
        <v>10223</v>
      </c>
      <c r="B2584" s="355" t="s">
        <v>10224</v>
      </c>
      <c r="D2584" s="563" t="s">
        <v>10225</v>
      </c>
      <c r="E2584" s="564" t="s">
        <v>10210</v>
      </c>
      <c r="F2584" s="355">
        <v>0</v>
      </c>
      <c r="G2584" s="355">
        <v>119.92</v>
      </c>
    </row>
    <row r="2585" spans="1:7" x14ac:dyDescent="0.3">
      <c r="A2585" s="355" t="s">
        <v>10226</v>
      </c>
      <c r="B2585" s="355" t="s">
        <v>10227</v>
      </c>
      <c r="D2585" s="563" t="s">
        <v>10228</v>
      </c>
      <c r="E2585" s="564" t="s">
        <v>10214</v>
      </c>
      <c r="F2585" s="355">
        <v>0</v>
      </c>
      <c r="G2585" s="355">
        <v>122.37</v>
      </c>
    </row>
    <row r="2586" spans="1:7" x14ac:dyDescent="0.3">
      <c r="A2586" s="355" t="s">
        <v>10229</v>
      </c>
      <c r="B2586" s="355" t="s">
        <v>10230</v>
      </c>
      <c r="D2586" s="563" t="s">
        <v>10231</v>
      </c>
      <c r="E2586" s="564" t="s">
        <v>10218</v>
      </c>
      <c r="F2586" s="355">
        <v>0</v>
      </c>
      <c r="G2586" s="355">
        <v>126.53</v>
      </c>
    </row>
    <row r="2587" spans="1:7" x14ac:dyDescent="0.3">
      <c r="A2587" s="355" t="s">
        <v>10232</v>
      </c>
      <c r="B2587" s="355" t="s">
        <v>10233</v>
      </c>
      <c r="D2587" s="563" t="s">
        <v>10234</v>
      </c>
      <c r="E2587" s="564" t="s">
        <v>10222</v>
      </c>
      <c r="F2587" s="355">
        <v>0</v>
      </c>
      <c r="G2587" s="355">
        <v>128.13999999999999</v>
      </c>
    </row>
    <row r="2588" spans="1:7" x14ac:dyDescent="0.3">
      <c r="A2588" s="355" t="s">
        <v>10235</v>
      </c>
      <c r="B2588" s="355" t="s">
        <v>10236</v>
      </c>
      <c r="D2588" s="563" t="s">
        <v>10237</v>
      </c>
      <c r="E2588" s="564" t="s">
        <v>7250</v>
      </c>
      <c r="F2588" s="355">
        <v>0</v>
      </c>
      <c r="G2588" s="355">
        <v>121.1</v>
      </c>
    </row>
    <row r="2589" spans="1:7" x14ac:dyDescent="0.3">
      <c r="A2589" s="355" t="s">
        <v>10238</v>
      </c>
      <c r="B2589" s="355" t="s">
        <v>10239</v>
      </c>
      <c r="D2589" s="563" t="s">
        <v>10240</v>
      </c>
      <c r="E2589" s="564" t="s">
        <v>3711</v>
      </c>
      <c r="F2589" s="355">
        <v>0</v>
      </c>
      <c r="G2589" s="355">
        <v>134.32</v>
      </c>
    </row>
    <row r="2590" spans="1:7" x14ac:dyDescent="0.3">
      <c r="A2590" s="355" t="s">
        <v>10241</v>
      </c>
      <c r="B2590" s="355" t="s">
        <v>10242</v>
      </c>
      <c r="D2590" s="563" t="s">
        <v>10243</v>
      </c>
      <c r="E2590" s="564" t="s">
        <v>7250</v>
      </c>
      <c r="F2590" s="355">
        <v>0</v>
      </c>
      <c r="G2590" s="355">
        <v>131.61000000000001</v>
      </c>
    </row>
    <row r="2591" spans="1:7" x14ac:dyDescent="0.3">
      <c r="A2591" s="355" t="s">
        <v>10244</v>
      </c>
      <c r="B2591" s="355" t="s">
        <v>10245</v>
      </c>
      <c r="D2591" s="563" t="s">
        <v>10246</v>
      </c>
      <c r="E2591" s="564" t="s">
        <v>4815</v>
      </c>
      <c r="F2591" s="355">
        <v>0</v>
      </c>
      <c r="G2591" s="355">
        <v>133.97999999999999</v>
      </c>
    </row>
    <row r="2592" spans="1:7" x14ac:dyDescent="0.3">
      <c r="A2592" s="355" t="s">
        <v>10247</v>
      </c>
      <c r="B2592" s="355" t="s">
        <v>10248</v>
      </c>
      <c r="D2592" s="563" t="s">
        <v>10249</v>
      </c>
      <c r="E2592" s="564" t="s">
        <v>10210</v>
      </c>
      <c r="F2592" s="355">
        <v>0</v>
      </c>
      <c r="G2592" s="355">
        <v>122.12</v>
      </c>
    </row>
    <row r="2593" spans="1:7" x14ac:dyDescent="0.3">
      <c r="A2593" s="355" t="s">
        <v>10250</v>
      </c>
      <c r="B2593" s="355" t="s">
        <v>10251</v>
      </c>
      <c r="D2593" s="563" t="s">
        <v>10252</v>
      </c>
      <c r="E2593" s="564" t="s">
        <v>10214</v>
      </c>
      <c r="F2593" s="355">
        <v>0</v>
      </c>
      <c r="G2593" s="355">
        <v>124.58</v>
      </c>
    </row>
    <row r="2594" spans="1:7" x14ac:dyDescent="0.3">
      <c r="A2594" s="355" t="s">
        <v>10253</v>
      </c>
      <c r="B2594" s="355" t="s">
        <v>10254</v>
      </c>
      <c r="D2594" s="563" t="s">
        <v>10255</v>
      </c>
      <c r="E2594" s="564" t="s">
        <v>10218</v>
      </c>
      <c r="F2594" s="355">
        <v>0</v>
      </c>
      <c r="G2594" s="355">
        <v>125.42</v>
      </c>
    </row>
    <row r="2595" spans="1:7" x14ac:dyDescent="0.3">
      <c r="A2595" s="355" t="s">
        <v>10256</v>
      </c>
      <c r="B2595" s="355" t="s">
        <v>10257</v>
      </c>
      <c r="D2595" s="563" t="s">
        <v>10258</v>
      </c>
      <c r="E2595" s="564" t="s">
        <v>10222</v>
      </c>
      <c r="F2595" s="355">
        <v>0</v>
      </c>
      <c r="G2595" s="355">
        <v>129.24</v>
      </c>
    </row>
    <row r="2596" spans="1:7" x14ac:dyDescent="0.3">
      <c r="A2596" s="355" t="s">
        <v>10259</v>
      </c>
      <c r="B2596" s="355" t="s">
        <v>10260</v>
      </c>
      <c r="D2596" s="563" t="s">
        <v>10261</v>
      </c>
      <c r="E2596" s="564" t="s">
        <v>4815</v>
      </c>
      <c r="F2596" s="355">
        <v>0</v>
      </c>
      <c r="G2596" s="355">
        <v>117.37</v>
      </c>
    </row>
    <row r="2597" spans="1:7" x14ac:dyDescent="0.3">
      <c r="A2597" s="355" t="s">
        <v>10262</v>
      </c>
      <c r="B2597" s="355" t="s">
        <v>10263</v>
      </c>
      <c r="D2597" s="563" t="s">
        <v>10264</v>
      </c>
      <c r="E2597" s="564" t="s">
        <v>7250</v>
      </c>
      <c r="F2597" s="355">
        <v>0</v>
      </c>
      <c r="G2597" s="355">
        <v>120.93</v>
      </c>
    </row>
    <row r="2598" spans="1:7" x14ac:dyDescent="0.3">
      <c r="A2598" s="355" t="s">
        <v>10265</v>
      </c>
      <c r="B2598" s="355" t="s">
        <v>10266</v>
      </c>
      <c r="D2598" s="563" t="s">
        <v>10267</v>
      </c>
      <c r="E2598" s="564" t="s">
        <v>4815</v>
      </c>
      <c r="F2598" s="355">
        <v>0</v>
      </c>
      <c r="G2598" s="355">
        <v>123.64</v>
      </c>
    </row>
    <row r="2599" spans="1:7" x14ac:dyDescent="0.3">
      <c r="A2599" s="355" t="s">
        <v>10268</v>
      </c>
      <c r="B2599" s="355" t="s">
        <v>10269</v>
      </c>
      <c r="D2599" s="563" t="s">
        <v>10270</v>
      </c>
      <c r="E2599" s="564" t="s">
        <v>7250</v>
      </c>
      <c r="F2599" s="355">
        <v>0</v>
      </c>
      <c r="G2599" s="355">
        <v>125.93</v>
      </c>
    </row>
    <row r="2600" spans="1:7" x14ac:dyDescent="0.3">
      <c r="A2600" s="355" t="s">
        <v>10271</v>
      </c>
      <c r="B2600" s="355" t="s">
        <v>10272</v>
      </c>
      <c r="D2600" s="563" t="s">
        <v>10273</v>
      </c>
      <c r="E2600" s="564" t="s">
        <v>4815</v>
      </c>
      <c r="F2600" s="355">
        <v>0</v>
      </c>
      <c r="G2600" s="355">
        <v>128.9</v>
      </c>
    </row>
    <row r="2601" spans="1:7" x14ac:dyDescent="0.3">
      <c r="A2601" s="355" t="s">
        <v>10274</v>
      </c>
      <c r="B2601" s="355" t="s">
        <v>10275</v>
      </c>
      <c r="D2601" s="563" t="s">
        <v>10276</v>
      </c>
      <c r="E2601" s="564" t="s">
        <v>7250</v>
      </c>
      <c r="F2601" s="355">
        <v>0</v>
      </c>
      <c r="G2601" s="355">
        <v>159.58000000000001</v>
      </c>
    </row>
    <row r="2602" spans="1:7" x14ac:dyDescent="0.3">
      <c r="A2602" s="355" t="s">
        <v>10277</v>
      </c>
      <c r="B2602" s="355" t="s">
        <v>10278</v>
      </c>
      <c r="D2602" s="563" t="s">
        <v>10279</v>
      </c>
      <c r="E2602" s="564" t="s">
        <v>10210</v>
      </c>
      <c r="F2602" s="355">
        <v>0</v>
      </c>
      <c r="G2602" s="355">
        <v>118.31</v>
      </c>
    </row>
    <row r="2603" spans="1:7" x14ac:dyDescent="0.3">
      <c r="A2603" s="355" t="s">
        <v>10280</v>
      </c>
      <c r="B2603" s="355" t="s">
        <v>10281</v>
      </c>
      <c r="D2603" s="563" t="s">
        <v>10282</v>
      </c>
      <c r="E2603" s="564" t="s">
        <v>10214</v>
      </c>
      <c r="F2603" s="355">
        <v>0</v>
      </c>
      <c r="G2603" s="355">
        <v>119.75</v>
      </c>
    </row>
    <row r="2604" spans="1:7" x14ac:dyDescent="0.3">
      <c r="A2604" s="355" t="s">
        <v>10283</v>
      </c>
      <c r="B2604" s="355" t="s">
        <v>10284</v>
      </c>
      <c r="D2604" s="563" t="s">
        <v>10285</v>
      </c>
      <c r="E2604" s="564" t="s">
        <v>10218</v>
      </c>
      <c r="F2604" s="355">
        <v>0</v>
      </c>
      <c r="G2604" s="355">
        <v>121.1</v>
      </c>
    </row>
    <row r="2605" spans="1:7" x14ac:dyDescent="0.3">
      <c r="A2605" s="355" t="s">
        <v>10286</v>
      </c>
      <c r="B2605" s="355" t="s">
        <v>10287</v>
      </c>
      <c r="D2605" s="563" t="s">
        <v>10288</v>
      </c>
      <c r="E2605" s="564" t="s">
        <v>10222</v>
      </c>
      <c r="F2605" s="355">
        <v>0</v>
      </c>
      <c r="G2605" s="355">
        <v>130.08000000000001</v>
      </c>
    </row>
    <row r="2606" spans="1:7" x14ac:dyDescent="0.3">
      <c r="A2606" s="355" t="s">
        <v>10289</v>
      </c>
      <c r="B2606" s="355" t="s">
        <v>10290</v>
      </c>
      <c r="D2606" s="563" t="s">
        <v>10291</v>
      </c>
      <c r="E2606" s="564" t="s">
        <v>4815</v>
      </c>
      <c r="F2606" s="355">
        <v>0</v>
      </c>
      <c r="G2606" s="355">
        <v>117.37</v>
      </c>
    </row>
    <row r="2607" spans="1:7" x14ac:dyDescent="0.3">
      <c r="A2607" s="355" t="s">
        <v>10292</v>
      </c>
      <c r="B2607" s="355" t="s">
        <v>10293</v>
      </c>
      <c r="D2607" s="563" t="s">
        <v>10294</v>
      </c>
      <c r="E2607" s="564" t="s">
        <v>7250</v>
      </c>
      <c r="F2607" s="355">
        <v>0</v>
      </c>
      <c r="G2607" s="355">
        <v>122.88</v>
      </c>
    </row>
    <row r="2608" spans="1:7" x14ac:dyDescent="0.3">
      <c r="A2608" s="355" t="s">
        <v>10295</v>
      </c>
      <c r="B2608" s="355" t="s">
        <v>10296</v>
      </c>
      <c r="D2608" s="563" t="s">
        <v>10297</v>
      </c>
      <c r="E2608" s="564" t="s">
        <v>3704</v>
      </c>
      <c r="F2608" s="355">
        <v>0</v>
      </c>
      <c r="G2608" s="355">
        <v>117.37</v>
      </c>
    </row>
    <row r="2609" spans="1:7" x14ac:dyDescent="0.3">
      <c r="A2609" s="355" t="s">
        <v>10298</v>
      </c>
      <c r="B2609" s="355" t="s">
        <v>10299</v>
      </c>
      <c r="D2609" s="563" t="s">
        <v>10300</v>
      </c>
      <c r="E2609" s="564" t="s">
        <v>4815</v>
      </c>
      <c r="F2609" s="355">
        <v>0</v>
      </c>
      <c r="G2609" s="355">
        <v>123.98</v>
      </c>
    </row>
    <row r="2610" spans="1:7" x14ac:dyDescent="0.3">
      <c r="A2610" s="355" t="s">
        <v>10301</v>
      </c>
      <c r="B2610" s="355" t="s">
        <v>10302</v>
      </c>
      <c r="D2610" s="563" t="s">
        <v>10303</v>
      </c>
      <c r="E2610" s="564" t="s">
        <v>3708</v>
      </c>
      <c r="F2610" s="355">
        <v>0</v>
      </c>
      <c r="G2610" s="355">
        <v>117.37</v>
      </c>
    </row>
    <row r="2611" spans="1:7" x14ac:dyDescent="0.3">
      <c r="A2611" s="355" t="s">
        <v>10304</v>
      </c>
      <c r="B2611" s="355" t="s">
        <v>10305</v>
      </c>
      <c r="D2611" s="563" t="s">
        <v>10306</v>
      </c>
      <c r="E2611" s="564" t="s">
        <v>7250</v>
      </c>
      <c r="F2611" s="355">
        <v>0</v>
      </c>
      <c r="G2611" s="355">
        <v>128.38999999999999</v>
      </c>
    </row>
    <row r="2612" spans="1:7" x14ac:dyDescent="0.3">
      <c r="A2612" s="355" t="s">
        <v>10307</v>
      </c>
      <c r="B2612" s="355" t="s">
        <v>10308</v>
      </c>
      <c r="D2612" s="563" t="s">
        <v>10303</v>
      </c>
      <c r="E2612" s="564" t="s">
        <v>3711</v>
      </c>
      <c r="F2612" s="355">
        <v>0</v>
      </c>
      <c r="G2612" s="355">
        <v>120.76</v>
      </c>
    </row>
    <row r="2613" spans="1:7" x14ac:dyDescent="0.3">
      <c r="A2613" s="355" t="s">
        <v>10309</v>
      </c>
      <c r="B2613" s="355" t="s">
        <v>10310</v>
      </c>
      <c r="D2613" s="563" t="s">
        <v>10311</v>
      </c>
      <c r="E2613" s="564" t="s">
        <v>4815</v>
      </c>
      <c r="F2613" s="355">
        <v>0</v>
      </c>
      <c r="G2613" s="355">
        <v>131.19</v>
      </c>
    </row>
    <row r="2614" spans="1:7" x14ac:dyDescent="0.3">
      <c r="A2614" s="355" t="s">
        <v>10312</v>
      </c>
      <c r="B2614" s="355" t="s">
        <v>10313</v>
      </c>
      <c r="D2614" s="563" t="s">
        <v>10314</v>
      </c>
      <c r="E2614" s="564" t="s">
        <v>7250</v>
      </c>
      <c r="F2614" s="355">
        <v>0</v>
      </c>
      <c r="G2614" s="355">
        <v>143.31</v>
      </c>
    </row>
    <row r="2615" spans="1:7" x14ac:dyDescent="0.3">
      <c r="A2615" s="355" t="s">
        <v>10315</v>
      </c>
      <c r="B2615" s="355" t="s">
        <v>10316</v>
      </c>
      <c r="D2615" s="563" t="s">
        <v>10317</v>
      </c>
      <c r="E2615" s="564" t="s">
        <v>4815</v>
      </c>
      <c r="F2615" s="355">
        <v>0</v>
      </c>
      <c r="G2615" s="355">
        <v>118.98</v>
      </c>
    </row>
    <row r="2616" spans="1:7" x14ac:dyDescent="0.3">
      <c r="A2616" s="355" t="s">
        <v>10318</v>
      </c>
      <c r="B2616" s="355" t="s">
        <v>10319</v>
      </c>
      <c r="D2616" s="563" t="s">
        <v>10320</v>
      </c>
      <c r="E2616" s="564" t="s">
        <v>7250</v>
      </c>
      <c r="F2616" s="355">
        <v>0</v>
      </c>
      <c r="G2616" s="355">
        <v>121.61</v>
      </c>
    </row>
    <row r="2617" spans="1:7" x14ac:dyDescent="0.3">
      <c r="A2617" s="355" t="s">
        <v>10321</v>
      </c>
      <c r="B2617" s="355" t="s">
        <v>10322</v>
      </c>
      <c r="D2617" s="563" t="s">
        <v>10323</v>
      </c>
      <c r="E2617" s="564" t="s">
        <v>3704</v>
      </c>
      <c r="F2617" s="355">
        <v>0</v>
      </c>
      <c r="G2617" s="355">
        <v>117.37</v>
      </c>
    </row>
    <row r="2618" spans="1:7" x14ac:dyDescent="0.3">
      <c r="A2618" s="355" t="s">
        <v>10324</v>
      </c>
      <c r="B2618" s="355" t="s">
        <v>10325</v>
      </c>
      <c r="D2618" s="563" t="s">
        <v>10326</v>
      </c>
      <c r="E2618" s="564" t="s">
        <v>4815</v>
      </c>
      <c r="F2618" s="355">
        <v>0</v>
      </c>
      <c r="G2618" s="355">
        <v>125.51</v>
      </c>
    </row>
    <row r="2619" spans="1:7" x14ac:dyDescent="0.3">
      <c r="A2619" s="355" t="s">
        <v>10327</v>
      </c>
      <c r="B2619" s="355" t="s">
        <v>10328</v>
      </c>
      <c r="D2619" s="563" t="s">
        <v>10329</v>
      </c>
      <c r="E2619" s="564" t="s">
        <v>3708</v>
      </c>
      <c r="F2619" s="355">
        <v>0</v>
      </c>
      <c r="G2619" s="355">
        <v>117.37</v>
      </c>
    </row>
    <row r="2620" spans="1:7" x14ac:dyDescent="0.3">
      <c r="A2620" s="355" t="s">
        <v>10330</v>
      </c>
      <c r="B2620" s="355" t="s">
        <v>10331</v>
      </c>
      <c r="D2620" s="563" t="s">
        <v>10332</v>
      </c>
      <c r="E2620" s="564" t="s">
        <v>7250</v>
      </c>
      <c r="F2620" s="355">
        <v>0</v>
      </c>
      <c r="G2620" s="355">
        <v>129.32</v>
      </c>
    </row>
    <row r="2621" spans="1:7" x14ac:dyDescent="0.3">
      <c r="A2621" s="355" t="s">
        <v>10333</v>
      </c>
      <c r="B2621" s="355" t="s">
        <v>10334</v>
      </c>
      <c r="D2621" s="563" t="s">
        <v>10329</v>
      </c>
      <c r="E2621" s="564" t="s">
        <v>3711</v>
      </c>
      <c r="F2621" s="355">
        <v>0</v>
      </c>
      <c r="G2621" s="355">
        <v>117.37</v>
      </c>
    </row>
    <row r="2622" spans="1:7" x14ac:dyDescent="0.3">
      <c r="A2622" s="355" t="s">
        <v>10335</v>
      </c>
      <c r="B2622" s="355" t="s">
        <v>10336</v>
      </c>
      <c r="D2622" s="563" t="s">
        <v>10337</v>
      </c>
      <c r="E2622" s="564" t="s">
        <v>4815</v>
      </c>
      <c r="F2622" s="355">
        <v>0</v>
      </c>
      <c r="G2622" s="355">
        <v>132.29</v>
      </c>
    </row>
    <row r="2623" spans="1:7" x14ac:dyDescent="0.3">
      <c r="A2623" s="355" t="s">
        <v>10338</v>
      </c>
      <c r="B2623" s="355" t="s">
        <v>10339</v>
      </c>
      <c r="D2623" s="563" t="s">
        <v>10340</v>
      </c>
      <c r="E2623" s="564" t="s">
        <v>7250</v>
      </c>
      <c r="F2623" s="355">
        <v>0</v>
      </c>
      <c r="G2623" s="355">
        <v>141.86000000000001</v>
      </c>
    </row>
    <row r="2624" spans="1:7" x14ac:dyDescent="0.3">
      <c r="A2624" s="355" t="s">
        <v>10341</v>
      </c>
      <c r="B2624" s="355" t="s">
        <v>10342</v>
      </c>
      <c r="D2624" s="563" t="s">
        <v>10343</v>
      </c>
      <c r="E2624" s="564" t="s">
        <v>4815</v>
      </c>
      <c r="F2624" s="355">
        <v>0</v>
      </c>
      <c r="G2624" s="355">
        <v>117.37</v>
      </c>
    </row>
    <row r="2625" spans="1:7" x14ac:dyDescent="0.3">
      <c r="A2625" s="355" t="s">
        <v>10344</v>
      </c>
      <c r="B2625" s="355" t="s">
        <v>10345</v>
      </c>
      <c r="D2625" s="563" t="s">
        <v>10346</v>
      </c>
      <c r="E2625" s="564" t="s">
        <v>7250</v>
      </c>
      <c r="F2625" s="355">
        <v>0</v>
      </c>
      <c r="G2625" s="355">
        <v>124.41</v>
      </c>
    </row>
    <row r="2626" spans="1:7" x14ac:dyDescent="0.3">
      <c r="A2626" s="355" t="s">
        <v>10347</v>
      </c>
      <c r="B2626" s="355" t="s">
        <v>10348</v>
      </c>
      <c r="D2626" s="563" t="s">
        <v>10349</v>
      </c>
      <c r="E2626" s="564" t="s">
        <v>3704</v>
      </c>
      <c r="F2626" s="355">
        <v>0</v>
      </c>
      <c r="G2626" s="355">
        <v>117.37</v>
      </c>
    </row>
    <row r="2627" spans="1:7" x14ac:dyDescent="0.3">
      <c r="A2627" s="355" t="s">
        <v>10350</v>
      </c>
      <c r="B2627" s="355" t="s">
        <v>10351</v>
      </c>
      <c r="D2627" s="563" t="s">
        <v>10352</v>
      </c>
      <c r="E2627" s="564" t="s">
        <v>4815</v>
      </c>
      <c r="F2627" s="355">
        <v>0</v>
      </c>
      <c r="G2627" s="355">
        <v>127.03</v>
      </c>
    </row>
    <row r="2628" spans="1:7" x14ac:dyDescent="0.3">
      <c r="A2628" s="355" t="s">
        <v>10353</v>
      </c>
      <c r="B2628" s="355" t="s">
        <v>10354</v>
      </c>
      <c r="D2628" s="563" t="s">
        <v>10355</v>
      </c>
      <c r="E2628" s="564" t="s">
        <v>3708</v>
      </c>
      <c r="F2628" s="355">
        <v>0</v>
      </c>
      <c r="G2628" s="355">
        <v>117.37</v>
      </c>
    </row>
    <row r="2629" spans="1:7" x14ac:dyDescent="0.3">
      <c r="A2629" s="355" t="s">
        <v>10356</v>
      </c>
      <c r="B2629" s="355" t="s">
        <v>10357</v>
      </c>
      <c r="D2629" s="563" t="s">
        <v>10358</v>
      </c>
      <c r="E2629" s="564" t="s">
        <v>7250</v>
      </c>
      <c r="F2629" s="355">
        <v>0</v>
      </c>
      <c r="G2629" s="355">
        <v>130.16999999999999</v>
      </c>
    </row>
    <row r="2630" spans="1:7" x14ac:dyDescent="0.3">
      <c r="A2630" s="355" t="s">
        <v>10359</v>
      </c>
      <c r="B2630" s="355" t="s">
        <v>10360</v>
      </c>
      <c r="D2630" s="563" t="s">
        <v>10355</v>
      </c>
      <c r="E2630" s="564" t="s">
        <v>3711</v>
      </c>
      <c r="F2630" s="355">
        <v>0</v>
      </c>
      <c r="G2630" s="355">
        <v>117.37</v>
      </c>
    </row>
    <row r="2631" spans="1:7" x14ac:dyDescent="0.3">
      <c r="A2631" s="355" t="s">
        <v>10361</v>
      </c>
      <c r="B2631" s="355" t="s">
        <v>10362</v>
      </c>
      <c r="D2631" s="563" t="s">
        <v>10363</v>
      </c>
      <c r="E2631" s="564" t="s">
        <v>4815</v>
      </c>
      <c r="F2631" s="355">
        <v>0</v>
      </c>
      <c r="G2631" s="355">
        <v>133.97999999999999</v>
      </c>
    </row>
    <row r="2632" spans="1:7" x14ac:dyDescent="0.3">
      <c r="A2632" s="355" t="s">
        <v>10364</v>
      </c>
      <c r="B2632" s="355" t="s">
        <v>10365</v>
      </c>
      <c r="D2632" s="563" t="s">
        <v>10366</v>
      </c>
      <c r="E2632" s="564" t="s">
        <v>7250</v>
      </c>
      <c r="F2632" s="355">
        <v>0</v>
      </c>
      <c r="G2632" s="355">
        <v>141.53</v>
      </c>
    </row>
    <row r="2633" spans="1:7" x14ac:dyDescent="0.3">
      <c r="A2633" s="355" t="s">
        <v>10367</v>
      </c>
      <c r="B2633" s="355" t="s">
        <v>10368</v>
      </c>
      <c r="D2633" s="563" t="s">
        <v>10369</v>
      </c>
      <c r="E2633" s="564" t="s">
        <v>4815</v>
      </c>
      <c r="F2633" s="355">
        <v>0</v>
      </c>
      <c r="G2633" s="355">
        <v>118.47</v>
      </c>
    </row>
    <row r="2634" spans="1:7" x14ac:dyDescent="0.3">
      <c r="A2634" s="355" t="s">
        <v>10370</v>
      </c>
      <c r="B2634" s="355" t="s">
        <v>10371</v>
      </c>
      <c r="D2634" s="563" t="s">
        <v>10372</v>
      </c>
      <c r="E2634" s="564" t="s">
        <v>7250</v>
      </c>
      <c r="F2634" s="355">
        <v>0</v>
      </c>
      <c r="G2634" s="355">
        <v>125.68</v>
      </c>
    </row>
    <row r="2635" spans="1:7" x14ac:dyDescent="0.3">
      <c r="A2635" s="355" t="s">
        <v>10373</v>
      </c>
      <c r="B2635" s="355" t="s">
        <v>10374</v>
      </c>
      <c r="D2635" s="563" t="s">
        <v>10375</v>
      </c>
      <c r="E2635" s="564" t="s">
        <v>3704</v>
      </c>
      <c r="F2635" s="355">
        <v>0</v>
      </c>
      <c r="G2635" s="355">
        <v>117.37</v>
      </c>
    </row>
    <row r="2636" spans="1:7" x14ac:dyDescent="0.3">
      <c r="A2636" s="355" t="s">
        <v>10376</v>
      </c>
      <c r="B2636" s="355" t="s">
        <v>10377</v>
      </c>
      <c r="D2636" s="563" t="s">
        <v>10378</v>
      </c>
      <c r="E2636" s="564" t="s">
        <v>4815</v>
      </c>
      <c r="F2636" s="355">
        <v>0</v>
      </c>
      <c r="G2636" s="355">
        <v>127.88</v>
      </c>
    </row>
    <row r="2637" spans="1:7" x14ac:dyDescent="0.3">
      <c r="A2637" s="355" t="s">
        <v>10379</v>
      </c>
      <c r="B2637" s="355" t="s">
        <v>10380</v>
      </c>
      <c r="D2637" s="563" t="s">
        <v>10381</v>
      </c>
      <c r="E2637" s="564" t="s">
        <v>3708</v>
      </c>
      <c r="F2637" s="355">
        <v>0</v>
      </c>
      <c r="G2637" s="355">
        <v>117.37</v>
      </c>
    </row>
    <row r="2638" spans="1:7" x14ac:dyDescent="0.3">
      <c r="A2638" s="355" t="s">
        <v>10382</v>
      </c>
      <c r="B2638" s="355" t="s">
        <v>10383</v>
      </c>
      <c r="D2638" s="563" t="s">
        <v>10384</v>
      </c>
      <c r="E2638" s="564" t="s">
        <v>7250</v>
      </c>
      <c r="F2638" s="355">
        <v>0</v>
      </c>
      <c r="G2638" s="355">
        <v>132.12</v>
      </c>
    </row>
    <row r="2639" spans="1:7" x14ac:dyDescent="0.3">
      <c r="A2639" s="355" t="s">
        <v>10385</v>
      </c>
      <c r="B2639" s="355" t="s">
        <v>10386</v>
      </c>
      <c r="D2639" s="563" t="s">
        <v>10381</v>
      </c>
      <c r="E2639" s="564" t="s">
        <v>3711</v>
      </c>
      <c r="F2639" s="355">
        <v>0</v>
      </c>
      <c r="G2639" s="355">
        <v>117.37</v>
      </c>
    </row>
    <row r="2640" spans="1:7" x14ac:dyDescent="0.3">
      <c r="A2640" s="355" t="s">
        <v>10387</v>
      </c>
      <c r="B2640" s="355" t="s">
        <v>10388</v>
      </c>
      <c r="D2640" s="563" t="s">
        <v>10389</v>
      </c>
      <c r="E2640" s="564" t="s">
        <v>4815</v>
      </c>
      <c r="F2640" s="355">
        <v>0</v>
      </c>
      <c r="G2640" s="355">
        <v>134.32</v>
      </c>
    </row>
    <row r="2641" spans="1:7" x14ac:dyDescent="0.3">
      <c r="A2641" s="355" t="s">
        <v>10390</v>
      </c>
      <c r="B2641" s="355" t="s">
        <v>10391</v>
      </c>
      <c r="D2641" s="563" t="s">
        <v>10392</v>
      </c>
      <c r="E2641" s="564" t="s">
        <v>7250</v>
      </c>
      <c r="F2641" s="355">
        <v>0</v>
      </c>
      <c r="G2641" s="355">
        <v>143.13999999999999</v>
      </c>
    </row>
    <row r="2642" spans="1:7" x14ac:dyDescent="0.3">
      <c r="A2642" s="355" t="s">
        <v>10393</v>
      </c>
      <c r="B2642" s="355" t="s">
        <v>10394</v>
      </c>
      <c r="D2642" s="563" t="s">
        <v>10395</v>
      </c>
      <c r="E2642" s="564" t="s">
        <v>4815</v>
      </c>
      <c r="F2642" s="355">
        <v>0</v>
      </c>
      <c r="G2642" s="355">
        <v>126.61</v>
      </c>
    </row>
    <row r="2643" spans="1:7" x14ac:dyDescent="0.3">
      <c r="A2643" s="355" t="s">
        <v>10396</v>
      </c>
      <c r="B2643" s="355" t="s">
        <v>10397</v>
      </c>
      <c r="D2643" s="563" t="s">
        <v>10398</v>
      </c>
      <c r="E2643" s="564" t="s">
        <v>7250</v>
      </c>
      <c r="F2643" s="355">
        <v>0</v>
      </c>
      <c r="G2643" s="355">
        <v>132.29</v>
      </c>
    </row>
    <row r="2644" spans="1:7" x14ac:dyDescent="0.3">
      <c r="A2644" s="355" t="s">
        <v>10399</v>
      </c>
      <c r="B2644" s="355" t="s">
        <v>10400</v>
      </c>
      <c r="D2644" s="563" t="s">
        <v>10401</v>
      </c>
      <c r="E2644" s="564" t="s">
        <v>3704</v>
      </c>
      <c r="F2644" s="355">
        <v>0</v>
      </c>
      <c r="G2644" s="355">
        <v>118.31</v>
      </c>
    </row>
    <row r="2645" spans="1:7" x14ac:dyDescent="0.3">
      <c r="A2645" s="355" t="s">
        <v>10402</v>
      </c>
      <c r="B2645" s="355" t="s">
        <v>10403</v>
      </c>
      <c r="D2645" s="563" t="s">
        <v>10404</v>
      </c>
      <c r="E2645" s="564" t="s">
        <v>4815</v>
      </c>
      <c r="F2645" s="355">
        <v>0</v>
      </c>
      <c r="G2645" s="355">
        <v>137.19999999999999</v>
      </c>
    </row>
    <row r="2646" spans="1:7" x14ac:dyDescent="0.3">
      <c r="A2646" s="355" t="s">
        <v>10405</v>
      </c>
      <c r="B2646" s="355" t="s">
        <v>10406</v>
      </c>
      <c r="D2646" s="563" t="s">
        <v>10407</v>
      </c>
      <c r="E2646" s="564" t="s">
        <v>3708</v>
      </c>
      <c r="F2646" s="355">
        <v>0</v>
      </c>
      <c r="G2646" s="355">
        <v>117.37</v>
      </c>
    </row>
    <row r="2647" spans="1:7" x14ac:dyDescent="0.3">
      <c r="A2647" s="355" t="s">
        <v>10408</v>
      </c>
      <c r="B2647" s="355" t="s">
        <v>10409</v>
      </c>
      <c r="D2647" s="563" t="s">
        <v>10410</v>
      </c>
      <c r="E2647" s="564" t="s">
        <v>7250</v>
      </c>
      <c r="F2647" s="355">
        <v>0</v>
      </c>
      <c r="G2647" s="355">
        <v>139.58000000000001</v>
      </c>
    </row>
    <row r="2648" spans="1:7" x14ac:dyDescent="0.3">
      <c r="A2648" s="355" t="s">
        <v>10411</v>
      </c>
      <c r="B2648" s="355" t="s">
        <v>10412</v>
      </c>
      <c r="D2648" s="563" t="s">
        <v>10407</v>
      </c>
      <c r="E2648" s="564" t="s">
        <v>3711</v>
      </c>
      <c r="F2648" s="355">
        <v>0</v>
      </c>
      <c r="G2648" s="355">
        <v>133.22</v>
      </c>
    </row>
    <row r="2649" spans="1:7" x14ac:dyDescent="0.3">
      <c r="A2649" s="355" t="s">
        <v>10413</v>
      </c>
      <c r="B2649" s="355" t="s">
        <v>10414</v>
      </c>
      <c r="D2649" s="563" t="s">
        <v>10415</v>
      </c>
      <c r="E2649" s="564" t="s">
        <v>4815</v>
      </c>
      <c r="F2649" s="355">
        <v>0</v>
      </c>
      <c r="G2649" s="355">
        <v>141.94999999999999</v>
      </c>
    </row>
    <row r="2650" spans="1:7" x14ac:dyDescent="0.3">
      <c r="A2650" s="355" t="s">
        <v>10416</v>
      </c>
      <c r="B2650" s="355" t="s">
        <v>10417</v>
      </c>
      <c r="D2650" s="563" t="s">
        <v>10418</v>
      </c>
      <c r="E2650" s="564" t="s">
        <v>7250</v>
      </c>
      <c r="F2650" s="355">
        <v>0</v>
      </c>
      <c r="G2650" s="355">
        <v>145.76</v>
      </c>
    </row>
    <row r="2651" spans="1:7" x14ac:dyDescent="0.3">
      <c r="A2651" s="355" t="s">
        <v>10419</v>
      </c>
      <c r="B2651" s="355" t="s">
        <v>10420</v>
      </c>
      <c r="D2651" s="563" t="s">
        <v>10421</v>
      </c>
      <c r="E2651" s="564" t="s">
        <v>7250</v>
      </c>
      <c r="F2651" s="355">
        <v>0</v>
      </c>
      <c r="G2651" s="355">
        <v>133.47</v>
      </c>
    </row>
    <row r="2652" spans="1:7" x14ac:dyDescent="0.3">
      <c r="A2652" s="355" t="s">
        <v>10422</v>
      </c>
      <c r="B2652" s="355" t="s">
        <v>10423</v>
      </c>
      <c r="D2652" s="563" t="s">
        <v>10424</v>
      </c>
      <c r="E2652" s="564" t="s">
        <v>4815</v>
      </c>
      <c r="F2652" s="355">
        <v>0</v>
      </c>
      <c r="G2652" s="355">
        <v>140.08000000000001</v>
      </c>
    </row>
    <row r="2653" spans="1:7" x14ac:dyDescent="0.3">
      <c r="A2653" s="355" t="s">
        <v>10425</v>
      </c>
      <c r="B2653" s="355" t="s">
        <v>10426</v>
      </c>
      <c r="D2653" s="563" t="s">
        <v>10427</v>
      </c>
      <c r="E2653" s="564" t="s">
        <v>7250</v>
      </c>
      <c r="F2653" s="355">
        <v>0</v>
      </c>
      <c r="G2653" s="355">
        <v>142.03</v>
      </c>
    </row>
    <row r="2654" spans="1:7" x14ac:dyDescent="0.3">
      <c r="A2654" s="355" t="s">
        <v>10428</v>
      </c>
      <c r="B2654" s="355" t="s">
        <v>10429</v>
      </c>
      <c r="D2654" s="563" t="s">
        <v>10430</v>
      </c>
      <c r="E2654" s="564" t="s">
        <v>4815</v>
      </c>
      <c r="F2654" s="355">
        <v>0</v>
      </c>
      <c r="G2654" s="355">
        <v>143.38999999999999</v>
      </c>
    </row>
    <row r="2655" spans="1:7" x14ac:dyDescent="0.3">
      <c r="A2655" s="355" t="s">
        <v>10431</v>
      </c>
      <c r="B2655" s="355" t="s">
        <v>10432</v>
      </c>
      <c r="D2655" s="563" t="s">
        <v>10433</v>
      </c>
      <c r="E2655" s="564" t="s">
        <v>7250</v>
      </c>
      <c r="F2655" s="355">
        <v>0</v>
      </c>
      <c r="G2655" s="355">
        <v>146.69</v>
      </c>
    </row>
    <row r="2656" spans="1:7" x14ac:dyDescent="0.3">
      <c r="A2656" s="355" t="s">
        <v>10434</v>
      </c>
      <c r="B2656" s="355" t="s">
        <v>10435</v>
      </c>
      <c r="D2656" s="563" t="s">
        <v>10436</v>
      </c>
      <c r="E2656" s="564" t="s">
        <v>10437</v>
      </c>
      <c r="F2656" s="355">
        <v>0</v>
      </c>
      <c r="G2656" s="355">
        <v>77.03</v>
      </c>
    </row>
    <row r="2657" spans="1:7" x14ac:dyDescent="0.3">
      <c r="A2657" s="355" t="s">
        <v>10438</v>
      </c>
      <c r="B2657" s="355" t="s">
        <v>10439</v>
      </c>
      <c r="D2657" s="563" t="s">
        <v>10440</v>
      </c>
      <c r="E2657" s="564" t="s">
        <v>10437</v>
      </c>
      <c r="F2657" s="355">
        <v>0</v>
      </c>
      <c r="G2657" s="355">
        <v>77.03</v>
      </c>
    </row>
    <row r="2658" spans="1:7" x14ac:dyDescent="0.3">
      <c r="A2658" s="355" t="s">
        <v>10441</v>
      </c>
      <c r="B2658" s="355" t="s">
        <v>10442</v>
      </c>
      <c r="D2658" s="563" t="s">
        <v>10436</v>
      </c>
      <c r="E2658" s="564" t="s">
        <v>10443</v>
      </c>
      <c r="F2658" s="355">
        <v>0</v>
      </c>
      <c r="G2658" s="355">
        <v>77.03</v>
      </c>
    </row>
    <row r="2659" spans="1:7" x14ac:dyDescent="0.3">
      <c r="A2659" s="355" t="s">
        <v>10444</v>
      </c>
      <c r="B2659" s="355" t="s">
        <v>10445</v>
      </c>
      <c r="D2659" s="563" t="s">
        <v>10440</v>
      </c>
      <c r="E2659" s="564" t="s">
        <v>10443</v>
      </c>
      <c r="F2659" s="355">
        <v>0</v>
      </c>
      <c r="G2659" s="355">
        <v>77.03</v>
      </c>
    </row>
    <row r="2660" spans="1:7" x14ac:dyDescent="0.3">
      <c r="A2660" s="355" t="s">
        <v>10446</v>
      </c>
      <c r="B2660" s="355" t="s">
        <v>10447</v>
      </c>
      <c r="D2660" s="563" t="s">
        <v>10436</v>
      </c>
      <c r="E2660" s="564" t="s">
        <v>10448</v>
      </c>
      <c r="F2660" s="355">
        <v>0</v>
      </c>
      <c r="G2660" s="355">
        <v>77.03</v>
      </c>
    </row>
    <row r="2661" spans="1:7" x14ac:dyDescent="0.3">
      <c r="A2661" s="355" t="s">
        <v>10449</v>
      </c>
      <c r="B2661" s="355" t="s">
        <v>10450</v>
      </c>
      <c r="D2661" s="563" t="s">
        <v>10440</v>
      </c>
      <c r="E2661" s="564" t="s">
        <v>10448</v>
      </c>
      <c r="F2661" s="355">
        <v>0</v>
      </c>
      <c r="G2661" s="355">
        <v>77.03</v>
      </c>
    </row>
    <row r="2662" spans="1:7" x14ac:dyDescent="0.3">
      <c r="A2662" s="355" t="s">
        <v>10451</v>
      </c>
      <c r="B2662" s="355" t="s">
        <v>10452</v>
      </c>
      <c r="D2662" s="563" t="s">
        <v>10436</v>
      </c>
      <c r="E2662" s="564" t="s">
        <v>10453</v>
      </c>
      <c r="F2662" s="355">
        <v>0</v>
      </c>
      <c r="G2662" s="355">
        <v>77.03</v>
      </c>
    </row>
    <row r="2663" spans="1:7" x14ac:dyDescent="0.3">
      <c r="A2663" s="355" t="s">
        <v>10454</v>
      </c>
      <c r="B2663" s="355" t="s">
        <v>10455</v>
      </c>
      <c r="D2663" s="563" t="s">
        <v>10440</v>
      </c>
      <c r="E2663" s="564" t="s">
        <v>10453</v>
      </c>
      <c r="F2663" s="355">
        <v>0</v>
      </c>
      <c r="G2663" s="355">
        <v>78.98</v>
      </c>
    </row>
    <row r="2664" spans="1:7" x14ac:dyDescent="0.3">
      <c r="A2664" s="355" t="s">
        <v>10456</v>
      </c>
      <c r="B2664" s="355" t="s">
        <v>10457</v>
      </c>
      <c r="D2664" s="563" t="s">
        <v>10458</v>
      </c>
      <c r="E2664" s="564" t="s">
        <v>10459</v>
      </c>
      <c r="F2664" s="355">
        <v>0</v>
      </c>
      <c r="G2664" s="355">
        <v>45.93</v>
      </c>
    </row>
    <row r="2665" spans="1:7" x14ac:dyDescent="0.3">
      <c r="A2665" s="355" t="s">
        <v>10460</v>
      </c>
      <c r="B2665" s="355" t="s">
        <v>10461</v>
      </c>
      <c r="D2665" s="563" t="s">
        <v>10458</v>
      </c>
      <c r="E2665" s="564" t="s">
        <v>10462</v>
      </c>
      <c r="F2665" s="355">
        <v>0</v>
      </c>
      <c r="G2665" s="355">
        <v>44.83</v>
      </c>
    </row>
    <row r="2666" spans="1:7" x14ac:dyDescent="0.3">
      <c r="A2666" s="355" t="s">
        <v>10463</v>
      </c>
      <c r="B2666" s="355" t="s">
        <v>10464</v>
      </c>
      <c r="D2666" s="563" t="s">
        <v>10458</v>
      </c>
      <c r="E2666" s="564" t="s">
        <v>10465</v>
      </c>
      <c r="F2666" s="355">
        <v>0</v>
      </c>
      <c r="G2666" s="355">
        <v>44.83</v>
      </c>
    </row>
    <row r="2667" spans="1:7" x14ac:dyDescent="0.3">
      <c r="A2667" s="355" t="s">
        <v>10466</v>
      </c>
      <c r="B2667" s="355" t="s">
        <v>10467</v>
      </c>
      <c r="D2667" s="563" t="s">
        <v>10458</v>
      </c>
      <c r="E2667" s="564" t="s">
        <v>10468</v>
      </c>
      <c r="F2667" s="355">
        <v>0</v>
      </c>
      <c r="G2667" s="355">
        <v>44.83</v>
      </c>
    </row>
    <row r="2668" spans="1:7" x14ac:dyDescent="0.3">
      <c r="A2668" s="355" t="s">
        <v>10469</v>
      </c>
      <c r="B2668" s="355" t="s">
        <v>10470</v>
      </c>
      <c r="D2668" s="563" t="s">
        <v>10471</v>
      </c>
      <c r="E2668" s="564" t="s">
        <v>10472</v>
      </c>
      <c r="F2668" s="355">
        <v>0</v>
      </c>
      <c r="G2668" s="355">
        <v>77.03</v>
      </c>
    </row>
    <row r="2669" spans="1:7" x14ac:dyDescent="0.3">
      <c r="A2669" s="355" t="s">
        <v>10473</v>
      </c>
      <c r="B2669" s="355" t="s">
        <v>10474</v>
      </c>
      <c r="D2669" s="563" t="s">
        <v>10475</v>
      </c>
      <c r="E2669" s="564" t="s">
        <v>10472</v>
      </c>
      <c r="F2669" s="355">
        <v>0</v>
      </c>
      <c r="G2669" s="355">
        <v>78.98</v>
      </c>
    </row>
    <row r="2670" spans="1:7" x14ac:dyDescent="0.3">
      <c r="A2670" s="355" t="s">
        <v>10476</v>
      </c>
      <c r="B2670" s="355" t="s">
        <v>10477</v>
      </c>
      <c r="D2670" s="563" t="s">
        <v>10471</v>
      </c>
      <c r="E2670" s="564" t="s">
        <v>10478</v>
      </c>
      <c r="F2670" s="355">
        <v>0</v>
      </c>
      <c r="G2670" s="355">
        <v>78.98</v>
      </c>
    </row>
    <row r="2671" spans="1:7" x14ac:dyDescent="0.3">
      <c r="A2671" s="355" t="s">
        <v>10479</v>
      </c>
      <c r="B2671" s="355" t="s">
        <v>10480</v>
      </c>
      <c r="D2671" s="563" t="s">
        <v>10475</v>
      </c>
      <c r="E2671" s="564" t="s">
        <v>10478</v>
      </c>
      <c r="F2671" s="355">
        <v>0</v>
      </c>
      <c r="G2671" s="355">
        <v>78.98</v>
      </c>
    </row>
    <row r="2672" spans="1:7" x14ac:dyDescent="0.3">
      <c r="A2672" s="355" t="s">
        <v>10481</v>
      </c>
      <c r="B2672" s="355" t="s">
        <v>10482</v>
      </c>
      <c r="D2672" s="563" t="s">
        <v>10483</v>
      </c>
      <c r="E2672" s="564" t="s">
        <v>10484</v>
      </c>
      <c r="F2672" s="355">
        <v>0</v>
      </c>
      <c r="G2672" s="355">
        <v>45.93</v>
      </c>
    </row>
    <row r="2673" spans="1:7" x14ac:dyDescent="0.3">
      <c r="A2673" s="355" t="s">
        <v>10485</v>
      </c>
      <c r="B2673" s="355" t="s">
        <v>10486</v>
      </c>
      <c r="D2673" s="563" t="s">
        <v>10483</v>
      </c>
      <c r="E2673" s="564" t="s">
        <v>10487</v>
      </c>
      <c r="F2673" s="355">
        <v>0</v>
      </c>
      <c r="G2673" s="355">
        <v>44.83</v>
      </c>
    </row>
    <row r="2674" spans="1:7" x14ac:dyDescent="0.3">
      <c r="A2674" s="355" t="s">
        <v>10488</v>
      </c>
      <c r="B2674" s="355" t="s">
        <v>10489</v>
      </c>
      <c r="D2674" s="563" t="s">
        <v>10483</v>
      </c>
      <c r="E2674" s="564" t="s">
        <v>10490</v>
      </c>
      <c r="F2674" s="355">
        <v>0</v>
      </c>
      <c r="G2674" s="355">
        <v>45.93</v>
      </c>
    </row>
    <row r="2675" spans="1:7" x14ac:dyDescent="0.3">
      <c r="A2675" s="355" t="s">
        <v>10491</v>
      </c>
      <c r="B2675" s="355" t="s">
        <v>10492</v>
      </c>
      <c r="D2675" s="563" t="s">
        <v>10493</v>
      </c>
      <c r="E2675" s="564" t="s">
        <v>10494</v>
      </c>
      <c r="F2675" s="355">
        <v>0</v>
      </c>
      <c r="G2675" s="355">
        <v>44.83</v>
      </c>
    </row>
    <row r="2676" spans="1:7" x14ac:dyDescent="0.3">
      <c r="A2676" s="355" t="s">
        <v>10495</v>
      </c>
      <c r="B2676" s="355" t="s">
        <v>10496</v>
      </c>
      <c r="D2676" s="563" t="s">
        <v>10483</v>
      </c>
      <c r="E2676" s="564" t="s">
        <v>10497</v>
      </c>
      <c r="F2676" s="355">
        <v>0</v>
      </c>
      <c r="G2676" s="355">
        <v>44.83</v>
      </c>
    </row>
    <row r="2677" spans="1:7" x14ac:dyDescent="0.3">
      <c r="A2677" s="355" t="s">
        <v>10498</v>
      </c>
      <c r="B2677" s="355" t="s">
        <v>10499</v>
      </c>
      <c r="D2677" s="563" t="s">
        <v>10493</v>
      </c>
      <c r="E2677" s="564" t="s">
        <v>10494</v>
      </c>
      <c r="F2677" s="355">
        <v>0</v>
      </c>
      <c r="G2677" s="355">
        <v>44.83</v>
      </c>
    </row>
    <row r="2678" spans="1:7" x14ac:dyDescent="0.3">
      <c r="A2678" s="355" t="s">
        <v>10500</v>
      </c>
      <c r="B2678" s="355" t="s">
        <v>10501</v>
      </c>
      <c r="D2678" s="563" t="s">
        <v>10483</v>
      </c>
      <c r="E2678" s="564" t="s">
        <v>10502</v>
      </c>
      <c r="F2678" s="355">
        <v>0</v>
      </c>
      <c r="G2678" s="355">
        <v>44.83</v>
      </c>
    </row>
    <row r="2679" spans="1:7" x14ac:dyDescent="0.3">
      <c r="A2679" s="355" t="s">
        <v>10503</v>
      </c>
      <c r="B2679" s="355" t="s">
        <v>10504</v>
      </c>
      <c r="D2679" s="563" t="s">
        <v>10493</v>
      </c>
      <c r="E2679" s="564" t="s">
        <v>10494</v>
      </c>
      <c r="F2679" s="355">
        <v>0</v>
      </c>
      <c r="G2679" s="355">
        <v>44.83</v>
      </c>
    </row>
    <row r="2680" spans="1:7" x14ac:dyDescent="0.3">
      <c r="A2680" s="355" t="s">
        <v>10505</v>
      </c>
      <c r="B2680" s="355" t="s">
        <v>10506</v>
      </c>
      <c r="D2680" s="563" t="s">
        <v>10483</v>
      </c>
      <c r="E2680" s="564" t="s">
        <v>10507</v>
      </c>
      <c r="F2680" s="355">
        <v>0</v>
      </c>
      <c r="G2680" s="355">
        <v>60.08</v>
      </c>
    </row>
    <row r="2681" spans="1:7" x14ac:dyDescent="0.3">
      <c r="A2681" s="355" t="s">
        <v>10508</v>
      </c>
      <c r="B2681" s="355" t="s">
        <v>10509</v>
      </c>
      <c r="D2681" s="563" t="s">
        <v>10471</v>
      </c>
      <c r="E2681" s="564" t="s">
        <v>10510</v>
      </c>
      <c r="F2681" s="355">
        <v>0</v>
      </c>
      <c r="G2681" s="355">
        <v>78.98</v>
      </c>
    </row>
    <row r="2682" spans="1:7" x14ac:dyDescent="0.3">
      <c r="A2682" s="355" t="s">
        <v>10511</v>
      </c>
      <c r="B2682" s="355" t="s">
        <v>10512</v>
      </c>
      <c r="D2682" s="563" t="s">
        <v>10475</v>
      </c>
      <c r="E2682" s="564" t="s">
        <v>10510</v>
      </c>
      <c r="F2682" s="355">
        <v>0</v>
      </c>
      <c r="G2682" s="355">
        <v>77.03</v>
      </c>
    </row>
    <row r="2683" spans="1:7" x14ac:dyDescent="0.3">
      <c r="A2683" s="355" t="s">
        <v>10513</v>
      </c>
      <c r="B2683" s="355" t="s">
        <v>10514</v>
      </c>
      <c r="D2683" s="563" t="s">
        <v>10471</v>
      </c>
      <c r="E2683" s="564" t="s">
        <v>10515</v>
      </c>
      <c r="F2683" s="355">
        <v>0</v>
      </c>
      <c r="G2683" s="355">
        <v>77.03</v>
      </c>
    </row>
    <row r="2684" spans="1:7" x14ac:dyDescent="0.3">
      <c r="A2684" s="355" t="s">
        <v>10516</v>
      </c>
      <c r="B2684" s="355" t="s">
        <v>10517</v>
      </c>
      <c r="D2684" s="563" t="s">
        <v>10475</v>
      </c>
      <c r="E2684" s="564" t="s">
        <v>10515</v>
      </c>
      <c r="F2684" s="355">
        <v>0</v>
      </c>
      <c r="G2684" s="355">
        <v>77.03</v>
      </c>
    </row>
    <row r="2685" spans="1:7" x14ac:dyDescent="0.3">
      <c r="A2685" s="355" t="s">
        <v>10518</v>
      </c>
      <c r="B2685" s="355" t="s">
        <v>10519</v>
      </c>
      <c r="D2685" s="563" t="s">
        <v>10483</v>
      </c>
      <c r="E2685" s="564" t="s">
        <v>10520</v>
      </c>
      <c r="F2685" s="355">
        <v>0</v>
      </c>
      <c r="G2685" s="355">
        <v>44.83</v>
      </c>
    </row>
    <row r="2686" spans="1:7" x14ac:dyDescent="0.3">
      <c r="A2686" s="355" t="s">
        <v>10521</v>
      </c>
      <c r="B2686" s="355" t="s">
        <v>10522</v>
      </c>
      <c r="D2686" s="563" t="s">
        <v>10523</v>
      </c>
      <c r="E2686" s="564" t="s">
        <v>10524</v>
      </c>
      <c r="F2686" s="355">
        <v>0</v>
      </c>
      <c r="G2686" s="355">
        <v>79.319999999999993</v>
      </c>
    </row>
    <row r="2687" spans="1:7" x14ac:dyDescent="0.3">
      <c r="A2687" s="355" t="s">
        <v>10525</v>
      </c>
      <c r="B2687" s="355" t="s">
        <v>10526</v>
      </c>
      <c r="D2687" s="563" t="s">
        <v>10483</v>
      </c>
      <c r="E2687" s="564" t="s">
        <v>10527</v>
      </c>
      <c r="F2687" s="355">
        <v>0</v>
      </c>
      <c r="G2687" s="355">
        <v>45.93</v>
      </c>
    </row>
    <row r="2688" spans="1:7" x14ac:dyDescent="0.3">
      <c r="A2688" s="355" t="s">
        <v>10528</v>
      </c>
      <c r="B2688" s="355" t="s">
        <v>10529</v>
      </c>
      <c r="D2688" s="563" t="s">
        <v>10523</v>
      </c>
      <c r="E2688" s="564" t="s">
        <v>10530</v>
      </c>
      <c r="F2688" s="355">
        <v>0</v>
      </c>
      <c r="G2688" s="355">
        <v>79.319999999999993</v>
      </c>
    </row>
    <row r="2689" spans="1:7" x14ac:dyDescent="0.3">
      <c r="A2689" s="355" t="s">
        <v>10531</v>
      </c>
      <c r="B2689" s="355" t="s">
        <v>10532</v>
      </c>
      <c r="D2689" s="563" t="s">
        <v>10533</v>
      </c>
      <c r="E2689" s="564" t="s">
        <v>10534</v>
      </c>
      <c r="F2689" s="355">
        <v>0</v>
      </c>
      <c r="G2689" s="355">
        <v>44.83</v>
      </c>
    </row>
    <row r="2690" spans="1:7" x14ac:dyDescent="0.3">
      <c r="A2690" s="355" t="s">
        <v>10535</v>
      </c>
      <c r="B2690" s="355" t="s">
        <v>10536</v>
      </c>
      <c r="D2690" s="563" t="s">
        <v>10483</v>
      </c>
      <c r="E2690" s="564" t="s">
        <v>10537</v>
      </c>
      <c r="F2690" s="355">
        <v>0</v>
      </c>
      <c r="G2690" s="355">
        <v>45.93</v>
      </c>
    </row>
    <row r="2691" spans="1:7" x14ac:dyDescent="0.3">
      <c r="A2691" s="355" t="s">
        <v>10538</v>
      </c>
      <c r="B2691" s="355" t="s">
        <v>10539</v>
      </c>
      <c r="D2691" s="563" t="s">
        <v>10523</v>
      </c>
      <c r="E2691" s="564" t="s">
        <v>10540</v>
      </c>
      <c r="F2691" s="355">
        <v>0</v>
      </c>
      <c r="G2691" s="355">
        <v>81.36</v>
      </c>
    </row>
    <row r="2692" spans="1:7" x14ac:dyDescent="0.3">
      <c r="A2692" s="355" t="s">
        <v>10541</v>
      </c>
      <c r="B2692" s="355" t="s">
        <v>10542</v>
      </c>
      <c r="D2692" s="563" t="s">
        <v>10533</v>
      </c>
      <c r="E2692" s="564" t="s">
        <v>10543</v>
      </c>
      <c r="F2692" s="355">
        <v>0</v>
      </c>
      <c r="G2692" s="355">
        <v>79.319999999999993</v>
      </c>
    </row>
    <row r="2693" spans="1:7" x14ac:dyDescent="0.3">
      <c r="A2693" s="355" t="s">
        <v>10544</v>
      </c>
      <c r="B2693" s="355" t="s">
        <v>10545</v>
      </c>
      <c r="D2693" s="563" t="s">
        <v>10493</v>
      </c>
      <c r="E2693" s="564" t="s">
        <v>10494</v>
      </c>
      <c r="F2693" s="355">
        <v>0</v>
      </c>
      <c r="G2693" s="355">
        <v>44.83</v>
      </c>
    </row>
    <row r="2694" spans="1:7" x14ac:dyDescent="0.3">
      <c r="A2694" s="355" t="s">
        <v>10546</v>
      </c>
      <c r="B2694" s="355" t="s">
        <v>10547</v>
      </c>
      <c r="D2694" s="563" t="s">
        <v>10483</v>
      </c>
      <c r="E2694" s="564" t="s">
        <v>10548</v>
      </c>
      <c r="F2694" s="355">
        <v>0</v>
      </c>
      <c r="G2694" s="355">
        <v>45.93</v>
      </c>
    </row>
    <row r="2695" spans="1:7" x14ac:dyDescent="0.3">
      <c r="A2695" s="355" t="s">
        <v>10549</v>
      </c>
      <c r="B2695" s="355" t="s">
        <v>10550</v>
      </c>
      <c r="D2695" s="563" t="s">
        <v>10523</v>
      </c>
      <c r="E2695" s="564" t="s">
        <v>10551</v>
      </c>
      <c r="F2695" s="355">
        <v>0</v>
      </c>
      <c r="G2695" s="355">
        <v>81.36</v>
      </c>
    </row>
    <row r="2696" spans="1:7" x14ac:dyDescent="0.3">
      <c r="A2696" s="355" t="s">
        <v>10552</v>
      </c>
      <c r="B2696" s="355" t="s">
        <v>10553</v>
      </c>
      <c r="D2696" s="563" t="s">
        <v>10533</v>
      </c>
      <c r="E2696" s="564" t="s">
        <v>10554</v>
      </c>
      <c r="F2696" s="355">
        <v>0</v>
      </c>
      <c r="G2696" s="355">
        <v>79.319999999999993</v>
      </c>
    </row>
    <row r="2697" spans="1:7" x14ac:dyDescent="0.3">
      <c r="A2697" s="355" t="s">
        <v>10555</v>
      </c>
      <c r="B2697" s="355" t="s">
        <v>10556</v>
      </c>
      <c r="D2697" s="563" t="s">
        <v>10557</v>
      </c>
      <c r="E2697" s="564" t="s">
        <v>10558</v>
      </c>
      <c r="F2697" s="355">
        <v>0</v>
      </c>
      <c r="G2697" s="355">
        <v>45.93</v>
      </c>
    </row>
    <row r="2698" spans="1:7" x14ac:dyDescent="0.3">
      <c r="A2698" s="355" t="s">
        <v>10559</v>
      </c>
      <c r="B2698" s="355" t="s">
        <v>10560</v>
      </c>
      <c r="D2698" s="563" t="s">
        <v>10483</v>
      </c>
      <c r="E2698" s="564" t="s">
        <v>10561</v>
      </c>
      <c r="F2698" s="355">
        <v>0</v>
      </c>
      <c r="G2698" s="355">
        <v>45.93</v>
      </c>
    </row>
    <row r="2699" spans="1:7" x14ac:dyDescent="0.3">
      <c r="A2699" s="355" t="s">
        <v>10562</v>
      </c>
      <c r="B2699" s="355" t="s">
        <v>10563</v>
      </c>
      <c r="D2699" s="563" t="s">
        <v>10557</v>
      </c>
      <c r="E2699" s="564" t="s">
        <v>10564</v>
      </c>
      <c r="F2699" s="355">
        <v>0</v>
      </c>
      <c r="G2699" s="355">
        <v>44.83</v>
      </c>
    </row>
    <row r="2700" spans="1:7" x14ac:dyDescent="0.3">
      <c r="A2700" s="355" t="s">
        <v>10565</v>
      </c>
      <c r="B2700" s="355" t="s">
        <v>10566</v>
      </c>
      <c r="D2700" s="563" t="s">
        <v>10483</v>
      </c>
      <c r="E2700" s="564" t="s">
        <v>10567</v>
      </c>
      <c r="F2700" s="355">
        <v>0</v>
      </c>
      <c r="G2700" s="355">
        <v>51.44</v>
      </c>
    </row>
    <row r="2701" spans="1:7" x14ac:dyDescent="0.3">
      <c r="A2701" s="355" t="s">
        <v>10568</v>
      </c>
      <c r="B2701" s="355" t="s">
        <v>10569</v>
      </c>
      <c r="D2701" s="563" t="s">
        <v>10483</v>
      </c>
      <c r="E2701" s="564" t="s">
        <v>10570</v>
      </c>
      <c r="F2701" s="355">
        <v>0</v>
      </c>
      <c r="G2701" s="355">
        <v>44.83</v>
      </c>
    </row>
    <row r="2702" spans="1:7" x14ac:dyDescent="0.3">
      <c r="A2702" s="355" t="s">
        <v>10571</v>
      </c>
      <c r="B2702" s="355" t="s">
        <v>10572</v>
      </c>
      <c r="D2702" s="563" t="s">
        <v>10523</v>
      </c>
      <c r="E2702" s="564" t="s">
        <v>10573</v>
      </c>
      <c r="F2702" s="355">
        <v>0</v>
      </c>
      <c r="G2702" s="355">
        <v>79.319999999999993</v>
      </c>
    </row>
    <row r="2703" spans="1:7" x14ac:dyDescent="0.3">
      <c r="A2703" s="355" t="s">
        <v>10574</v>
      </c>
      <c r="B2703" s="355" t="s">
        <v>10575</v>
      </c>
      <c r="D2703" s="563" t="s">
        <v>10483</v>
      </c>
      <c r="E2703" s="564" t="s">
        <v>10576</v>
      </c>
      <c r="F2703" s="355">
        <v>0</v>
      </c>
      <c r="G2703" s="355">
        <v>45.93</v>
      </c>
    </row>
    <row r="2704" spans="1:7" x14ac:dyDescent="0.3">
      <c r="A2704" s="355" t="s">
        <v>10577</v>
      </c>
      <c r="B2704" s="355" t="s">
        <v>10578</v>
      </c>
      <c r="D2704" s="563" t="s">
        <v>10523</v>
      </c>
      <c r="E2704" s="564" t="s">
        <v>10579</v>
      </c>
      <c r="F2704" s="355">
        <v>0</v>
      </c>
      <c r="G2704" s="355">
        <v>81.36</v>
      </c>
    </row>
    <row r="2705" spans="1:7" x14ac:dyDescent="0.3">
      <c r="A2705" s="355" t="s">
        <v>10580</v>
      </c>
      <c r="B2705" s="355" t="s">
        <v>10581</v>
      </c>
      <c r="D2705" s="563" t="s">
        <v>10483</v>
      </c>
      <c r="E2705" s="564" t="s">
        <v>10582</v>
      </c>
      <c r="F2705" s="355">
        <v>0</v>
      </c>
      <c r="G2705" s="355">
        <v>45.93</v>
      </c>
    </row>
    <row r="2706" spans="1:7" x14ac:dyDescent="0.3">
      <c r="A2706" s="355" t="s">
        <v>10583</v>
      </c>
      <c r="B2706" s="355" t="s">
        <v>10584</v>
      </c>
      <c r="D2706" s="563" t="s">
        <v>10523</v>
      </c>
      <c r="E2706" s="564" t="s">
        <v>10585</v>
      </c>
      <c r="F2706" s="355">
        <v>0</v>
      </c>
      <c r="G2706" s="355">
        <v>81.36</v>
      </c>
    </row>
    <row r="2707" spans="1:7" x14ac:dyDescent="0.3">
      <c r="A2707" s="355" t="s">
        <v>10586</v>
      </c>
      <c r="B2707" s="355" t="s">
        <v>10587</v>
      </c>
      <c r="D2707" s="563" t="s">
        <v>10533</v>
      </c>
      <c r="E2707" s="564" t="s">
        <v>10588</v>
      </c>
      <c r="F2707" s="355">
        <v>0</v>
      </c>
      <c r="G2707" s="355">
        <v>79.319999999999993</v>
      </c>
    </row>
    <row r="2708" spans="1:7" x14ac:dyDescent="0.3">
      <c r="A2708" s="355" t="s">
        <v>10589</v>
      </c>
      <c r="B2708" s="355" t="s">
        <v>10590</v>
      </c>
      <c r="D2708" s="563" t="s">
        <v>10591</v>
      </c>
      <c r="E2708" s="564" t="s">
        <v>10592</v>
      </c>
      <c r="F2708" s="355">
        <v>0</v>
      </c>
      <c r="G2708" s="355">
        <v>44.83</v>
      </c>
    </row>
    <row r="2709" spans="1:7" x14ac:dyDescent="0.3">
      <c r="A2709" s="355" t="s">
        <v>10593</v>
      </c>
      <c r="B2709" s="355" t="s">
        <v>10594</v>
      </c>
      <c r="D2709" s="563" t="s">
        <v>10483</v>
      </c>
      <c r="E2709" s="564" t="s">
        <v>10595</v>
      </c>
      <c r="F2709" s="355">
        <v>0</v>
      </c>
      <c r="G2709" s="355">
        <v>45.93</v>
      </c>
    </row>
    <row r="2710" spans="1:7" x14ac:dyDescent="0.3">
      <c r="A2710" s="355" t="s">
        <v>10596</v>
      </c>
      <c r="B2710" s="355" t="s">
        <v>10597</v>
      </c>
      <c r="D2710" s="563" t="s">
        <v>10523</v>
      </c>
      <c r="E2710" s="564" t="s">
        <v>10598</v>
      </c>
      <c r="F2710" s="355">
        <v>0</v>
      </c>
      <c r="G2710" s="355">
        <v>81.36</v>
      </c>
    </row>
    <row r="2711" spans="1:7" x14ac:dyDescent="0.3">
      <c r="A2711" s="355" t="s">
        <v>10599</v>
      </c>
      <c r="B2711" s="355" t="s">
        <v>10600</v>
      </c>
      <c r="D2711" s="563" t="s">
        <v>10533</v>
      </c>
      <c r="E2711" s="564" t="s">
        <v>10601</v>
      </c>
      <c r="F2711" s="355">
        <v>0</v>
      </c>
      <c r="G2711" s="355">
        <v>79.319999999999993</v>
      </c>
    </row>
    <row r="2712" spans="1:7" x14ac:dyDescent="0.3">
      <c r="A2712" s="355" t="s">
        <v>10602</v>
      </c>
      <c r="B2712" s="355" t="s">
        <v>10603</v>
      </c>
      <c r="D2712" s="563" t="s">
        <v>10591</v>
      </c>
      <c r="E2712" s="564" t="s">
        <v>4260</v>
      </c>
      <c r="F2712" s="355">
        <v>0</v>
      </c>
      <c r="G2712" s="355">
        <v>45.93</v>
      </c>
    </row>
    <row r="2713" spans="1:7" x14ac:dyDescent="0.3">
      <c r="A2713" s="355" t="s">
        <v>10604</v>
      </c>
      <c r="B2713" s="355" t="s">
        <v>10605</v>
      </c>
      <c r="D2713" s="563" t="s">
        <v>10483</v>
      </c>
      <c r="E2713" s="564" t="s">
        <v>10606</v>
      </c>
      <c r="F2713" s="355">
        <v>0</v>
      </c>
      <c r="G2713" s="355">
        <v>46.19</v>
      </c>
    </row>
    <row r="2714" spans="1:7" x14ac:dyDescent="0.3">
      <c r="A2714" s="355" t="s">
        <v>10607</v>
      </c>
      <c r="B2714" s="355" t="s">
        <v>10608</v>
      </c>
      <c r="D2714" s="563" t="s">
        <v>10591</v>
      </c>
      <c r="E2714" s="564" t="s">
        <v>10609</v>
      </c>
      <c r="F2714" s="355">
        <v>0</v>
      </c>
      <c r="G2714" s="355">
        <v>44.83</v>
      </c>
    </row>
    <row r="2715" spans="1:7" x14ac:dyDescent="0.3">
      <c r="A2715" s="355" t="s">
        <v>10610</v>
      </c>
      <c r="B2715" s="355" t="s">
        <v>10611</v>
      </c>
      <c r="D2715" s="563" t="s">
        <v>10483</v>
      </c>
      <c r="E2715" s="564" t="s">
        <v>10612</v>
      </c>
      <c r="F2715" s="355">
        <v>0</v>
      </c>
      <c r="G2715" s="355">
        <v>49.83</v>
      </c>
    </row>
    <row r="2716" spans="1:7" x14ac:dyDescent="0.3">
      <c r="A2716" s="355" t="s">
        <v>10613</v>
      </c>
      <c r="B2716" s="355" t="s">
        <v>10614</v>
      </c>
      <c r="D2716" s="563" t="s">
        <v>10483</v>
      </c>
      <c r="E2716" s="564" t="s">
        <v>10615</v>
      </c>
      <c r="F2716" s="355">
        <v>0</v>
      </c>
      <c r="G2716" s="355">
        <v>45.93</v>
      </c>
    </row>
    <row r="2717" spans="1:7" x14ac:dyDescent="0.3">
      <c r="A2717" s="355" t="s">
        <v>10616</v>
      </c>
      <c r="B2717" s="355" t="s">
        <v>10617</v>
      </c>
      <c r="D2717" s="563" t="s">
        <v>10523</v>
      </c>
      <c r="E2717" s="564" t="s">
        <v>10618</v>
      </c>
      <c r="F2717" s="355">
        <v>0</v>
      </c>
      <c r="G2717" s="355">
        <v>81.36</v>
      </c>
    </row>
    <row r="2718" spans="1:7" x14ac:dyDescent="0.3">
      <c r="A2718" s="355" t="s">
        <v>10619</v>
      </c>
      <c r="B2718" s="355" t="s">
        <v>10620</v>
      </c>
      <c r="D2718" s="563" t="s">
        <v>10483</v>
      </c>
      <c r="E2718" s="564" t="s">
        <v>10621</v>
      </c>
      <c r="F2718" s="355">
        <v>0</v>
      </c>
      <c r="G2718" s="355">
        <v>45.93</v>
      </c>
    </row>
    <row r="2719" spans="1:7" x14ac:dyDescent="0.3">
      <c r="A2719" s="355" t="s">
        <v>10622</v>
      </c>
      <c r="B2719" s="355" t="s">
        <v>10623</v>
      </c>
      <c r="D2719" s="563" t="s">
        <v>10523</v>
      </c>
      <c r="E2719" s="564" t="s">
        <v>10624</v>
      </c>
      <c r="F2719" s="355">
        <v>0</v>
      </c>
      <c r="G2719" s="355">
        <v>81.36</v>
      </c>
    </row>
    <row r="2720" spans="1:7" x14ac:dyDescent="0.3">
      <c r="A2720" s="355" t="s">
        <v>10625</v>
      </c>
      <c r="B2720" s="355" t="s">
        <v>10626</v>
      </c>
      <c r="D2720" s="563" t="s">
        <v>10483</v>
      </c>
      <c r="E2720" s="564" t="s">
        <v>10627</v>
      </c>
      <c r="F2720" s="355">
        <v>0</v>
      </c>
      <c r="G2720" s="355">
        <v>45.93</v>
      </c>
    </row>
    <row r="2721" spans="1:7" x14ac:dyDescent="0.3">
      <c r="A2721" s="355" t="s">
        <v>10628</v>
      </c>
      <c r="B2721" s="355" t="s">
        <v>10629</v>
      </c>
      <c r="D2721" s="563" t="s">
        <v>10523</v>
      </c>
      <c r="E2721" s="564" t="s">
        <v>10630</v>
      </c>
      <c r="F2721" s="355">
        <v>0</v>
      </c>
      <c r="G2721" s="355">
        <v>81.36</v>
      </c>
    </row>
    <row r="2722" spans="1:7" x14ac:dyDescent="0.3">
      <c r="A2722" s="355" t="s">
        <v>10631</v>
      </c>
      <c r="B2722" s="355" t="s">
        <v>10632</v>
      </c>
      <c r="D2722" s="563" t="s">
        <v>10533</v>
      </c>
      <c r="E2722" s="564" t="s">
        <v>10633</v>
      </c>
      <c r="F2722" s="355">
        <v>0</v>
      </c>
      <c r="G2722" s="355">
        <v>79.319999999999993</v>
      </c>
    </row>
    <row r="2723" spans="1:7" x14ac:dyDescent="0.3">
      <c r="A2723" s="355" t="s">
        <v>10634</v>
      </c>
      <c r="B2723" s="355" t="s">
        <v>10635</v>
      </c>
      <c r="D2723" s="563" t="s">
        <v>10493</v>
      </c>
      <c r="E2723" s="564" t="s">
        <v>10494</v>
      </c>
      <c r="F2723" s="355">
        <v>0</v>
      </c>
      <c r="G2723" s="355">
        <v>45.93</v>
      </c>
    </row>
    <row r="2724" spans="1:7" x14ac:dyDescent="0.3">
      <c r="A2724" s="355" t="s">
        <v>10636</v>
      </c>
      <c r="B2724" s="355" t="s">
        <v>10637</v>
      </c>
      <c r="D2724" s="563" t="s">
        <v>10483</v>
      </c>
      <c r="E2724" s="564" t="s">
        <v>10638</v>
      </c>
      <c r="F2724" s="355">
        <v>0</v>
      </c>
      <c r="G2724" s="355">
        <v>45.93</v>
      </c>
    </row>
    <row r="2725" spans="1:7" x14ac:dyDescent="0.3">
      <c r="A2725" s="355" t="s">
        <v>10639</v>
      </c>
      <c r="B2725" s="355" t="s">
        <v>10640</v>
      </c>
      <c r="D2725" s="563" t="s">
        <v>10523</v>
      </c>
      <c r="E2725" s="564" t="s">
        <v>10641</v>
      </c>
      <c r="F2725" s="355">
        <v>0</v>
      </c>
      <c r="G2725" s="355">
        <v>81.36</v>
      </c>
    </row>
    <row r="2726" spans="1:7" x14ac:dyDescent="0.3">
      <c r="A2726" s="355" t="s">
        <v>10642</v>
      </c>
      <c r="B2726" s="355" t="s">
        <v>10643</v>
      </c>
      <c r="D2726" s="563" t="s">
        <v>10533</v>
      </c>
      <c r="E2726" s="564" t="s">
        <v>10644</v>
      </c>
      <c r="F2726" s="355">
        <v>0</v>
      </c>
      <c r="G2726" s="355">
        <v>79.319999999999993</v>
      </c>
    </row>
    <row r="2727" spans="1:7" x14ac:dyDescent="0.3">
      <c r="A2727" s="355" t="s">
        <v>10645</v>
      </c>
      <c r="B2727" s="355" t="s">
        <v>10646</v>
      </c>
      <c r="D2727" s="563" t="s">
        <v>10647</v>
      </c>
      <c r="E2727" s="564" t="s">
        <v>10648</v>
      </c>
      <c r="F2727" s="355">
        <v>0</v>
      </c>
      <c r="G2727" s="355">
        <v>45.93</v>
      </c>
    </row>
    <row r="2728" spans="1:7" x14ac:dyDescent="0.3">
      <c r="A2728" s="355" t="s">
        <v>10649</v>
      </c>
      <c r="B2728" s="355" t="s">
        <v>10650</v>
      </c>
      <c r="D2728" s="563" t="s">
        <v>10483</v>
      </c>
      <c r="E2728" s="564" t="s">
        <v>10651</v>
      </c>
      <c r="F2728" s="355">
        <v>0</v>
      </c>
      <c r="G2728" s="355">
        <v>47.88</v>
      </c>
    </row>
    <row r="2729" spans="1:7" x14ac:dyDescent="0.3">
      <c r="A2729" s="355" t="s">
        <v>10652</v>
      </c>
      <c r="B2729" s="355" t="s">
        <v>10653</v>
      </c>
      <c r="D2729" s="563" t="s">
        <v>10647</v>
      </c>
      <c r="E2729" s="564" t="s">
        <v>10654</v>
      </c>
      <c r="F2729" s="355">
        <v>0</v>
      </c>
      <c r="G2729" s="355">
        <v>44.83</v>
      </c>
    </row>
    <row r="2730" spans="1:7" x14ac:dyDescent="0.3">
      <c r="A2730" s="355" t="s">
        <v>10655</v>
      </c>
      <c r="B2730" s="355" t="s">
        <v>10656</v>
      </c>
      <c r="D2730" s="563" t="s">
        <v>10483</v>
      </c>
      <c r="E2730" s="564" t="s">
        <v>10657</v>
      </c>
      <c r="F2730" s="355">
        <v>0</v>
      </c>
      <c r="G2730" s="355">
        <v>49.49</v>
      </c>
    </row>
    <row r="2731" spans="1:7" x14ac:dyDescent="0.3">
      <c r="A2731" s="355" t="s">
        <v>10658</v>
      </c>
      <c r="B2731" s="355" t="s">
        <v>10659</v>
      </c>
      <c r="D2731" s="563" t="s">
        <v>10660</v>
      </c>
      <c r="E2731" s="564" t="s">
        <v>10661</v>
      </c>
      <c r="F2731" s="355">
        <v>0</v>
      </c>
      <c r="G2731" s="355">
        <v>44.83</v>
      </c>
    </row>
    <row r="2732" spans="1:7" x14ac:dyDescent="0.3">
      <c r="A2732" s="355" t="s">
        <v>10662</v>
      </c>
      <c r="B2732" s="355" t="s">
        <v>10663</v>
      </c>
      <c r="D2732" s="563" t="s">
        <v>10523</v>
      </c>
      <c r="E2732" s="564" t="s">
        <v>10664</v>
      </c>
      <c r="F2732" s="355">
        <v>0</v>
      </c>
      <c r="G2732" s="355">
        <v>79.319999999999993</v>
      </c>
    </row>
    <row r="2733" spans="1:7" x14ac:dyDescent="0.3">
      <c r="A2733" s="355" t="s">
        <v>10665</v>
      </c>
      <c r="B2733" s="355" t="s">
        <v>10666</v>
      </c>
      <c r="D2733" s="563" t="s">
        <v>10660</v>
      </c>
      <c r="E2733" s="564" t="s">
        <v>10667</v>
      </c>
      <c r="F2733" s="355">
        <v>0</v>
      </c>
      <c r="G2733" s="355">
        <v>45.93</v>
      </c>
    </row>
    <row r="2734" spans="1:7" x14ac:dyDescent="0.3">
      <c r="A2734" s="355" t="s">
        <v>10668</v>
      </c>
      <c r="B2734" s="355" t="s">
        <v>10669</v>
      </c>
      <c r="D2734" s="563" t="s">
        <v>10523</v>
      </c>
      <c r="E2734" s="564" t="s">
        <v>10670</v>
      </c>
      <c r="F2734" s="355">
        <v>0</v>
      </c>
      <c r="G2734" s="355">
        <v>81.36</v>
      </c>
    </row>
    <row r="2735" spans="1:7" x14ac:dyDescent="0.3">
      <c r="A2735" s="355" t="s">
        <v>10671</v>
      </c>
      <c r="B2735" s="355" t="s">
        <v>10672</v>
      </c>
      <c r="D2735" s="563" t="s">
        <v>10660</v>
      </c>
      <c r="E2735" s="564" t="s">
        <v>10673</v>
      </c>
      <c r="F2735" s="355">
        <v>0</v>
      </c>
      <c r="G2735" s="355">
        <v>45.93</v>
      </c>
    </row>
    <row r="2736" spans="1:7" x14ac:dyDescent="0.3">
      <c r="A2736" s="355" t="s">
        <v>10674</v>
      </c>
      <c r="B2736" s="355" t="s">
        <v>10675</v>
      </c>
      <c r="D2736" s="563" t="s">
        <v>10523</v>
      </c>
      <c r="E2736" s="564" t="s">
        <v>10676</v>
      </c>
      <c r="F2736" s="355">
        <v>0</v>
      </c>
      <c r="G2736" s="355">
        <v>81.36</v>
      </c>
    </row>
    <row r="2737" spans="1:7" x14ac:dyDescent="0.3">
      <c r="A2737" s="355" t="s">
        <v>10677</v>
      </c>
      <c r="B2737" s="355" t="s">
        <v>10678</v>
      </c>
      <c r="D2737" s="563" t="s">
        <v>10533</v>
      </c>
      <c r="E2737" s="564" t="s">
        <v>10679</v>
      </c>
      <c r="F2737" s="355">
        <v>0</v>
      </c>
      <c r="G2737" s="355">
        <v>81.36</v>
      </c>
    </row>
    <row r="2738" spans="1:7" x14ac:dyDescent="0.3">
      <c r="A2738" s="355" t="s">
        <v>10680</v>
      </c>
      <c r="B2738" s="355" t="s">
        <v>10681</v>
      </c>
      <c r="D2738" s="563" t="s">
        <v>10493</v>
      </c>
      <c r="E2738" s="564" t="s">
        <v>10494</v>
      </c>
      <c r="F2738" s="355">
        <v>0</v>
      </c>
      <c r="G2738" s="355">
        <v>45.93</v>
      </c>
    </row>
    <row r="2739" spans="1:7" x14ac:dyDescent="0.3">
      <c r="A2739" s="355" t="s">
        <v>10682</v>
      </c>
      <c r="B2739" s="355" t="s">
        <v>10683</v>
      </c>
      <c r="D2739" s="563" t="s">
        <v>10660</v>
      </c>
      <c r="E2739" s="564" t="s">
        <v>10684</v>
      </c>
      <c r="F2739" s="355">
        <v>0</v>
      </c>
      <c r="G2739" s="355">
        <v>46.02</v>
      </c>
    </row>
    <row r="2740" spans="1:7" x14ac:dyDescent="0.3">
      <c r="A2740" s="355" t="s">
        <v>10685</v>
      </c>
      <c r="B2740" s="355" t="s">
        <v>10686</v>
      </c>
      <c r="D2740" s="563" t="s">
        <v>10523</v>
      </c>
      <c r="E2740" s="564" t="s">
        <v>10687</v>
      </c>
      <c r="F2740" s="355">
        <v>0</v>
      </c>
      <c r="G2740" s="355">
        <v>81.36</v>
      </c>
    </row>
    <row r="2741" spans="1:7" x14ac:dyDescent="0.3">
      <c r="A2741" s="355" t="s">
        <v>10688</v>
      </c>
      <c r="B2741" s="355" t="s">
        <v>10689</v>
      </c>
      <c r="D2741" s="563" t="s">
        <v>10533</v>
      </c>
      <c r="E2741" s="564" t="s">
        <v>10690</v>
      </c>
      <c r="F2741" s="355">
        <v>0</v>
      </c>
      <c r="G2741" s="355">
        <v>81.36</v>
      </c>
    </row>
    <row r="2742" spans="1:7" x14ac:dyDescent="0.3">
      <c r="A2742" s="355" t="s">
        <v>10691</v>
      </c>
      <c r="B2742" s="355" t="s">
        <v>10692</v>
      </c>
      <c r="D2742" s="563" t="s">
        <v>10693</v>
      </c>
      <c r="E2742" s="564" t="s">
        <v>10694</v>
      </c>
      <c r="F2742" s="355">
        <v>0</v>
      </c>
      <c r="G2742" s="355">
        <v>45.93</v>
      </c>
    </row>
    <row r="2743" spans="1:7" x14ac:dyDescent="0.3">
      <c r="A2743" s="355" t="s">
        <v>10695</v>
      </c>
      <c r="B2743" s="355" t="s">
        <v>10696</v>
      </c>
      <c r="D2743" s="563" t="s">
        <v>10660</v>
      </c>
      <c r="E2743" s="564" t="s">
        <v>10697</v>
      </c>
      <c r="F2743" s="355">
        <v>0</v>
      </c>
      <c r="G2743" s="355">
        <v>47.88</v>
      </c>
    </row>
    <row r="2744" spans="1:7" x14ac:dyDescent="0.3">
      <c r="A2744" s="355" t="s">
        <v>10698</v>
      </c>
      <c r="B2744" s="355" t="s">
        <v>10699</v>
      </c>
      <c r="D2744" s="563" t="s">
        <v>10693</v>
      </c>
      <c r="E2744" s="564" t="s">
        <v>10700</v>
      </c>
      <c r="F2744" s="355">
        <v>0</v>
      </c>
      <c r="G2744" s="355">
        <v>44.83</v>
      </c>
    </row>
    <row r="2745" spans="1:7" x14ac:dyDescent="0.3">
      <c r="A2745" s="355" t="s">
        <v>10701</v>
      </c>
      <c r="B2745" s="355" t="s">
        <v>10702</v>
      </c>
      <c r="D2745" s="563" t="s">
        <v>10660</v>
      </c>
      <c r="E2745" s="564" t="s">
        <v>10703</v>
      </c>
      <c r="F2745" s="355">
        <v>0</v>
      </c>
      <c r="G2745" s="355">
        <v>50.68</v>
      </c>
    </row>
    <row r="2746" spans="1:7" x14ac:dyDescent="0.3">
      <c r="A2746" s="355" t="s">
        <v>10704</v>
      </c>
      <c r="B2746" s="355" t="s">
        <v>10705</v>
      </c>
      <c r="D2746" s="563" t="s">
        <v>10660</v>
      </c>
      <c r="E2746" s="564" t="s">
        <v>10706</v>
      </c>
      <c r="F2746" s="355">
        <v>0</v>
      </c>
      <c r="G2746" s="355">
        <v>44.83</v>
      </c>
    </row>
    <row r="2747" spans="1:7" x14ac:dyDescent="0.3">
      <c r="A2747" s="355" t="s">
        <v>10707</v>
      </c>
      <c r="B2747" s="355" t="s">
        <v>10708</v>
      </c>
      <c r="D2747" s="563" t="s">
        <v>10523</v>
      </c>
      <c r="E2747" s="564" t="s">
        <v>10709</v>
      </c>
      <c r="F2747" s="355">
        <v>0</v>
      </c>
      <c r="G2747" s="355">
        <v>81.36</v>
      </c>
    </row>
    <row r="2748" spans="1:7" x14ac:dyDescent="0.3">
      <c r="A2748" s="355" t="s">
        <v>10710</v>
      </c>
      <c r="B2748" s="355" t="s">
        <v>10711</v>
      </c>
      <c r="D2748" s="563" t="s">
        <v>10660</v>
      </c>
      <c r="E2748" s="564" t="s">
        <v>10712</v>
      </c>
      <c r="F2748" s="355">
        <v>0</v>
      </c>
      <c r="G2748" s="355">
        <v>44.83</v>
      </c>
    </row>
    <row r="2749" spans="1:7" x14ac:dyDescent="0.3">
      <c r="A2749" s="355" t="s">
        <v>10713</v>
      </c>
      <c r="B2749" s="355" t="s">
        <v>10714</v>
      </c>
      <c r="D2749" s="563" t="s">
        <v>10523</v>
      </c>
      <c r="E2749" s="564" t="s">
        <v>10715</v>
      </c>
      <c r="F2749" s="355">
        <v>0</v>
      </c>
      <c r="G2749" s="355">
        <v>81.36</v>
      </c>
    </row>
    <row r="2750" spans="1:7" x14ac:dyDescent="0.3">
      <c r="A2750" s="355" t="s">
        <v>10716</v>
      </c>
      <c r="B2750" s="355" t="s">
        <v>10717</v>
      </c>
      <c r="D2750" s="563" t="s">
        <v>10533</v>
      </c>
      <c r="E2750" s="564" t="s">
        <v>10718</v>
      </c>
      <c r="F2750" s="355">
        <v>0</v>
      </c>
      <c r="G2750" s="355">
        <v>79.319999999999993</v>
      </c>
    </row>
    <row r="2751" spans="1:7" x14ac:dyDescent="0.3">
      <c r="A2751" s="355" t="s">
        <v>10719</v>
      </c>
      <c r="B2751" s="355" t="s">
        <v>10720</v>
      </c>
      <c r="D2751" s="563" t="s">
        <v>10660</v>
      </c>
      <c r="E2751" s="564" t="s">
        <v>10721</v>
      </c>
      <c r="F2751" s="355">
        <v>0</v>
      </c>
      <c r="G2751" s="355">
        <v>45.93</v>
      </c>
    </row>
    <row r="2752" spans="1:7" x14ac:dyDescent="0.3">
      <c r="A2752" s="355" t="s">
        <v>10722</v>
      </c>
      <c r="B2752" s="355" t="s">
        <v>10723</v>
      </c>
      <c r="D2752" s="563" t="s">
        <v>10523</v>
      </c>
      <c r="E2752" s="564" t="s">
        <v>10724</v>
      </c>
      <c r="F2752" s="355">
        <v>0</v>
      </c>
      <c r="G2752" s="355">
        <v>81.36</v>
      </c>
    </row>
    <row r="2753" spans="1:7" x14ac:dyDescent="0.3">
      <c r="A2753" s="355" t="s">
        <v>10725</v>
      </c>
      <c r="B2753" s="355" t="s">
        <v>10726</v>
      </c>
      <c r="D2753" s="563" t="s">
        <v>10533</v>
      </c>
      <c r="E2753" s="564" t="s">
        <v>10727</v>
      </c>
      <c r="F2753" s="355">
        <v>0</v>
      </c>
      <c r="G2753" s="355">
        <v>79.319999999999993</v>
      </c>
    </row>
    <row r="2754" spans="1:7" x14ac:dyDescent="0.3">
      <c r="A2754" s="355" t="s">
        <v>10728</v>
      </c>
      <c r="B2754" s="355" t="s">
        <v>10635</v>
      </c>
      <c r="D2754" s="563" t="s">
        <v>10493</v>
      </c>
      <c r="E2754" s="564" t="s">
        <v>10494</v>
      </c>
      <c r="F2754" s="355">
        <v>0</v>
      </c>
      <c r="G2754" s="355">
        <v>45.93</v>
      </c>
    </row>
    <row r="2755" spans="1:7" x14ac:dyDescent="0.3">
      <c r="A2755" s="355" t="s">
        <v>10729</v>
      </c>
      <c r="B2755" s="355" t="s">
        <v>10730</v>
      </c>
      <c r="D2755" s="563" t="s">
        <v>10660</v>
      </c>
      <c r="E2755" s="564" t="s">
        <v>10731</v>
      </c>
      <c r="F2755" s="355">
        <v>0</v>
      </c>
      <c r="G2755" s="355">
        <v>47.71</v>
      </c>
    </row>
    <row r="2756" spans="1:7" x14ac:dyDescent="0.3">
      <c r="A2756" s="355" t="s">
        <v>10732</v>
      </c>
      <c r="B2756" s="355" t="s">
        <v>10733</v>
      </c>
      <c r="D2756" s="563" t="s">
        <v>10523</v>
      </c>
      <c r="E2756" s="564" t="s">
        <v>10734</v>
      </c>
      <c r="F2756" s="355">
        <v>0</v>
      </c>
      <c r="G2756" s="355">
        <v>81.36</v>
      </c>
    </row>
    <row r="2757" spans="1:7" x14ac:dyDescent="0.3">
      <c r="A2757" s="355" t="s">
        <v>10735</v>
      </c>
      <c r="B2757" s="355" t="s">
        <v>10736</v>
      </c>
      <c r="D2757" s="563" t="s">
        <v>10533</v>
      </c>
      <c r="E2757" s="564" t="s">
        <v>10737</v>
      </c>
      <c r="F2757" s="355">
        <v>0</v>
      </c>
      <c r="G2757" s="355">
        <v>79.319999999999993</v>
      </c>
    </row>
    <row r="2758" spans="1:7" x14ac:dyDescent="0.3">
      <c r="A2758" s="355" t="s">
        <v>10738</v>
      </c>
      <c r="B2758" s="355" t="s">
        <v>10739</v>
      </c>
      <c r="D2758" s="563" t="s">
        <v>10740</v>
      </c>
      <c r="E2758" s="564" t="s">
        <v>10741</v>
      </c>
      <c r="F2758" s="355">
        <v>0</v>
      </c>
      <c r="G2758" s="355">
        <v>47.46</v>
      </c>
    </row>
    <row r="2759" spans="1:7" x14ac:dyDescent="0.3">
      <c r="A2759" s="355" t="s">
        <v>10742</v>
      </c>
      <c r="B2759" s="355" t="s">
        <v>10743</v>
      </c>
      <c r="D2759" s="563" t="s">
        <v>10660</v>
      </c>
      <c r="E2759" s="564" t="s">
        <v>10744</v>
      </c>
      <c r="F2759" s="355">
        <v>0</v>
      </c>
      <c r="G2759" s="355">
        <v>49.75</v>
      </c>
    </row>
    <row r="2760" spans="1:7" x14ac:dyDescent="0.3">
      <c r="A2760" s="355" t="s">
        <v>10745</v>
      </c>
      <c r="B2760" s="355" t="s">
        <v>10746</v>
      </c>
      <c r="D2760" s="563" t="s">
        <v>10740</v>
      </c>
      <c r="E2760" s="564" t="s">
        <v>10747</v>
      </c>
      <c r="F2760" s="355">
        <v>0</v>
      </c>
      <c r="G2760" s="355">
        <v>49.49</v>
      </c>
    </row>
    <row r="2761" spans="1:7" x14ac:dyDescent="0.3">
      <c r="A2761" s="355" t="s">
        <v>10748</v>
      </c>
      <c r="B2761" s="355" t="s">
        <v>10749</v>
      </c>
      <c r="D2761" s="563" t="s">
        <v>10660</v>
      </c>
      <c r="E2761" s="564" t="s">
        <v>10750</v>
      </c>
      <c r="F2761" s="355">
        <v>0</v>
      </c>
      <c r="G2761" s="355">
        <v>53.39</v>
      </c>
    </row>
    <row r="2762" spans="1:7" x14ac:dyDescent="0.3">
      <c r="A2762" s="355" t="s">
        <v>10751</v>
      </c>
      <c r="B2762" s="355" t="s">
        <v>10752</v>
      </c>
      <c r="D2762" s="563" t="s">
        <v>10753</v>
      </c>
      <c r="E2762" s="564" t="s">
        <v>10754</v>
      </c>
      <c r="F2762" s="355">
        <v>0</v>
      </c>
      <c r="G2762" s="355">
        <v>49.15</v>
      </c>
    </row>
    <row r="2763" spans="1:7" x14ac:dyDescent="0.3">
      <c r="A2763" s="355" t="s">
        <v>10755</v>
      </c>
      <c r="B2763" s="355" t="s">
        <v>10756</v>
      </c>
      <c r="D2763" s="563" t="s">
        <v>10753</v>
      </c>
      <c r="E2763" s="564" t="s">
        <v>10757</v>
      </c>
      <c r="F2763" s="355">
        <v>0</v>
      </c>
      <c r="G2763" s="355">
        <v>44.83</v>
      </c>
    </row>
    <row r="2764" spans="1:7" x14ac:dyDescent="0.3">
      <c r="A2764" s="355" t="s">
        <v>10758</v>
      </c>
      <c r="B2764" s="355" t="s">
        <v>10759</v>
      </c>
      <c r="D2764" s="563" t="s">
        <v>10753</v>
      </c>
      <c r="E2764" s="564" t="s">
        <v>10760</v>
      </c>
      <c r="F2764" s="355">
        <v>0</v>
      </c>
      <c r="G2764" s="355">
        <v>49.83</v>
      </c>
    </row>
    <row r="2765" spans="1:7" x14ac:dyDescent="0.3">
      <c r="A2765" s="355" t="s">
        <v>10761</v>
      </c>
      <c r="B2765" s="355" t="s">
        <v>10762</v>
      </c>
      <c r="D2765" s="563" t="s">
        <v>10493</v>
      </c>
      <c r="E2765" s="564" t="s">
        <v>10494</v>
      </c>
      <c r="F2765" s="355">
        <v>0</v>
      </c>
      <c r="G2765" s="355">
        <v>49.75</v>
      </c>
    </row>
    <row r="2766" spans="1:7" x14ac:dyDescent="0.3">
      <c r="A2766" s="355" t="s">
        <v>10763</v>
      </c>
      <c r="B2766" s="355" t="s">
        <v>10764</v>
      </c>
      <c r="D2766" s="563" t="s">
        <v>10753</v>
      </c>
      <c r="E2766" s="564" t="s">
        <v>10765</v>
      </c>
      <c r="F2766" s="355">
        <v>0</v>
      </c>
      <c r="G2766" s="355">
        <v>50.93</v>
      </c>
    </row>
    <row r="2767" spans="1:7" x14ac:dyDescent="0.3">
      <c r="A2767" s="355" t="s">
        <v>10766</v>
      </c>
      <c r="B2767" s="355" t="s">
        <v>10767</v>
      </c>
      <c r="D2767" s="563" t="s">
        <v>10493</v>
      </c>
      <c r="E2767" s="564" t="s">
        <v>10494</v>
      </c>
      <c r="F2767" s="355">
        <v>0</v>
      </c>
      <c r="G2767" s="355">
        <v>45.85</v>
      </c>
    </row>
    <row r="2768" spans="1:7" x14ac:dyDescent="0.3">
      <c r="A2768" s="355" t="s">
        <v>10768</v>
      </c>
      <c r="B2768" s="355" t="s">
        <v>10769</v>
      </c>
      <c r="D2768" s="563" t="s">
        <v>10753</v>
      </c>
      <c r="E2768" s="564" t="s">
        <v>10770</v>
      </c>
      <c r="F2768" s="355">
        <v>0</v>
      </c>
      <c r="G2768" s="355">
        <v>50.08</v>
      </c>
    </row>
    <row r="2769" spans="1:7" x14ac:dyDescent="0.3">
      <c r="A2769" s="355" t="s">
        <v>10771</v>
      </c>
      <c r="B2769" s="355" t="s">
        <v>10772</v>
      </c>
      <c r="D2769" s="563" t="s">
        <v>10493</v>
      </c>
      <c r="E2769" s="564" t="s">
        <v>10494</v>
      </c>
      <c r="F2769" s="355">
        <v>0</v>
      </c>
      <c r="G2769" s="355">
        <v>50</v>
      </c>
    </row>
    <row r="2770" spans="1:7" x14ac:dyDescent="0.3">
      <c r="A2770" s="355" t="s">
        <v>10773</v>
      </c>
      <c r="B2770" s="355" t="s">
        <v>10774</v>
      </c>
      <c r="D2770" s="563" t="s">
        <v>10775</v>
      </c>
      <c r="E2770" s="564" t="s">
        <v>10776</v>
      </c>
      <c r="F2770" s="355">
        <v>0</v>
      </c>
      <c r="G2770" s="355">
        <v>21.36</v>
      </c>
    </row>
    <row r="2771" spans="1:7" x14ac:dyDescent="0.3">
      <c r="A2771" s="355" t="s">
        <v>10777</v>
      </c>
      <c r="B2771" s="355" t="s">
        <v>10778</v>
      </c>
      <c r="D2771" s="563" t="s">
        <v>7586</v>
      </c>
      <c r="E2771" s="564" t="s">
        <v>10779</v>
      </c>
      <c r="F2771" s="355">
        <v>0</v>
      </c>
      <c r="G2771" s="355">
        <v>21.95</v>
      </c>
    </row>
    <row r="2772" spans="1:7" x14ac:dyDescent="0.3">
      <c r="A2772" s="355" t="s">
        <v>10780</v>
      </c>
      <c r="B2772" s="355" t="s">
        <v>10781</v>
      </c>
      <c r="D2772" s="563" t="s">
        <v>7586</v>
      </c>
      <c r="E2772" s="564" t="s">
        <v>10782</v>
      </c>
      <c r="F2772" s="355">
        <v>0</v>
      </c>
      <c r="G2772" s="355">
        <v>21.95</v>
      </c>
    </row>
    <row r="2773" spans="1:7" x14ac:dyDescent="0.3">
      <c r="A2773" s="355" t="s">
        <v>10783</v>
      </c>
      <c r="B2773" s="355" t="s">
        <v>10784</v>
      </c>
      <c r="D2773" s="563" t="s">
        <v>7586</v>
      </c>
      <c r="E2773" s="564" t="s">
        <v>10785</v>
      </c>
      <c r="F2773" s="355">
        <v>0</v>
      </c>
      <c r="G2773" s="355">
        <v>21.95</v>
      </c>
    </row>
    <row r="2774" spans="1:7" x14ac:dyDescent="0.3">
      <c r="A2774" s="355" t="s">
        <v>10786</v>
      </c>
      <c r="B2774" s="355" t="s">
        <v>10787</v>
      </c>
      <c r="D2774" s="563" t="s">
        <v>7586</v>
      </c>
      <c r="E2774" s="564" t="s">
        <v>10788</v>
      </c>
      <c r="F2774" s="355">
        <v>0</v>
      </c>
      <c r="G2774" s="355">
        <v>21.95</v>
      </c>
    </row>
    <row r="2775" spans="1:7" x14ac:dyDescent="0.3">
      <c r="A2775" s="355" t="s">
        <v>10789</v>
      </c>
      <c r="B2775" s="355" t="s">
        <v>10790</v>
      </c>
      <c r="D2775" s="563" t="s">
        <v>7586</v>
      </c>
      <c r="E2775" s="564" t="s">
        <v>10791</v>
      </c>
      <c r="F2775" s="355">
        <v>0</v>
      </c>
      <c r="G2775" s="355">
        <v>21.95</v>
      </c>
    </row>
    <row r="2776" spans="1:7" x14ac:dyDescent="0.3">
      <c r="A2776" s="355" t="s">
        <v>10792</v>
      </c>
      <c r="B2776" s="355" t="s">
        <v>10793</v>
      </c>
      <c r="D2776" s="563" t="s">
        <v>7586</v>
      </c>
      <c r="E2776" s="564" t="s">
        <v>10794</v>
      </c>
      <c r="F2776" s="355">
        <v>0</v>
      </c>
      <c r="G2776" s="355">
        <v>21.95</v>
      </c>
    </row>
    <row r="2777" spans="1:7" x14ac:dyDescent="0.3">
      <c r="A2777" s="355" t="s">
        <v>10795</v>
      </c>
      <c r="B2777" s="355" t="s">
        <v>10796</v>
      </c>
      <c r="D2777" s="563" t="s">
        <v>7586</v>
      </c>
      <c r="E2777" s="564" t="s">
        <v>10797</v>
      </c>
      <c r="F2777" s="355">
        <v>0</v>
      </c>
      <c r="G2777" s="355">
        <v>21.95</v>
      </c>
    </row>
    <row r="2778" spans="1:7" x14ac:dyDescent="0.3">
      <c r="A2778" s="355" t="s">
        <v>10798</v>
      </c>
      <c r="B2778" s="355" t="s">
        <v>10799</v>
      </c>
      <c r="D2778" s="563" t="s">
        <v>7586</v>
      </c>
      <c r="E2778" s="564" t="s">
        <v>10800</v>
      </c>
      <c r="F2778" s="355">
        <v>0</v>
      </c>
      <c r="G2778" s="355">
        <v>21.36</v>
      </c>
    </row>
    <row r="2779" spans="1:7" x14ac:dyDescent="0.3">
      <c r="A2779" s="355" t="s">
        <v>10801</v>
      </c>
      <c r="B2779" s="355" t="s">
        <v>10802</v>
      </c>
      <c r="D2779" s="563" t="s">
        <v>7586</v>
      </c>
      <c r="E2779" s="564" t="s">
        <v>10803</v>
      </c>
      <c r="F2779" s="355">
        <v>0</v>
      </c>
      <c r="G2779" s="355">
        <v>20.85</v>
      </c>
    </row>
    <row r="2780" spans="1:7" x14ac:dyDescent="0.3">
      <c r="A2780" s="355" t="s">
        <v>10804</v>
      </c>
      <c r="B2780" s="355" t="s">
        <v>10805</v>
      </c>
      <c r="D2780" s="563" t="s">
        <v>7586</v>
      </c>
      <c r="E2780" s="564" t="s">
        <v>10806</v>
      </c>
      <c r="F2780" s="355">
        <v>0</v>
      </c>
      <c r="G2780" s="355">
        <v>20.85</v>
      </c>
    </row>
    <row r="2781" spans="1:7" x14ac:dyDescent="0.3">
      <c r="A2781" s="355" t="s">
        <v>10807</v>
      </c>
      <c r="B2781" s="355" t="s">
        <v>10808</v>
      </c>
      <c r="D2781" s="563" t="s">
        <v>7586</v>
      </c>
      <c r="E2781" s="564" t="s">
        <v>10809</v>
      </c>
      <c r="F2781" s="355">
        <v>0</v>
      </c>
      <c r="G2781" s="355">
        <v>21.36</v>
      </c>
    </row>
    <row r="2782" spans="1:7" x14ac:dyDescent="0.3">
      <c r="A2782" s="355" t="s">
        <v>10810</v>
      </c>
      <c r="B2782" s="355" t="s">
        <v>10811</v>
      </c>
      <c r="D2782" s="563" t="s">
        <v>7586</v>
      </c>
      <c r="E2782" s="564" t="s">
        <v>10812</v>
      </c>
      <c r="F2782" s="355">
        <v>0</v>
      </c>
      <c r="G2782" s="355">
        <v>20.85</v>
      </c>
    </row>
    <row r="2783" spans="1:7" x14ac:dyDescent="0.3">
      <c r="A2783" s="355" t="s">
        <v>10813</v>
      </c>
      <c r="B2783" s="355" t="s">
        <v>10814</v>
      </c>
      <c r="D2783" s="563" t="s">
        <v>10815</v>
      </c>
      <c r="E2783" s="564" t="s">
        <v>10816</v>
      </c>
      <c r="F2783" s="355">
        <v>0</v>
      </c>
      <c r="G2783" s="355">
        <v>20.76</v>
      </c>
    </row>
    <row r="2784" spans="1:7" x14ac:dyDescent="0.3">
      <c r="A2784" s="355" t="s">
        <v>10817</v>
      </c>
      <c r="B2784" s="355" t="s">
        <v>10818</v>
      </c>
      <c r="D2784" s="563" t="s">
        <v>10815</v>
      </c>
      <c r="E2784" s="564" t="s">
        <v>10819</v>
      </c>
      <c r="F2784" s="355">
        <v>0</v>
      </c>
      <c r="G2784" s="355">
        <v>20.76</v>
      </c>
    </row>
    <row r="2785" spans="1:7" x14ac:dyDescent="0.3">
      <c r="A2785" s="355" t="s">
        <v>10820</v>
      </c>
      <c r="B2785" s="355" t="s">
        <v>10821</v>
      </c>
      <c r="D2785" s="563" t="s">
        <v>10815</v>
      </c>
      <c r="E2785" s="564" t="s">
        <v>10822</v>
      </c>
      <c r="F2785" s="355">
        <v>0</v>
      </c>
      <c r="G2785" s="355">
        <v>20.76</v>
      </c>
    </row>
    <row r="2786" spans="1:7" x14ac:dyDescent="0.3">
      <c r="A2786" s="355" t="s">
        <v>10823</v>
      </c>
      <c r="B2786" s="355" t="s">
        <v>10824</v>
      </c>
      <c r="D2786" s="563" t="s">
        <v>10815</v>
      </c>
      <c r="E2786" s="564" t="s">
        <v>10825</v>
      </c>
      <c r="F2786" s="355">
        <v>0</v>
      </c>
      <c r="G2786" s="355">
        <v>20.76</v>
      </c>
    </row>
    <row r="2787" spans="1:7" x14ac:dyDescent="0.3">
      <c r="A2787" s="355" t="s">
        <v>10826</v>
      </c>
      <c r="B2787" s="355" t="s">
        <v>10827</v>
      </c>
      <c r="D2787" s="563" t="s">
        <v>10828</v>
      </c>
      <c r="E2787" s="564" t="s">
        <v>10829</v>
      </c>
      <c r="F2787" s="355">
        <v>0</v>
      </c>
      <c r="G2787" s="355">
        <v>34.07</v>
      </c>
    </row>
    <row r="2788" spans="1:7" x14ac:dyDescent="0.3">
      <c r="A2788" s="355" t="s">
        <v>10830</v>
      </c>
      <c r="B2788" s="355" t="s">
        <v>10831</v>
      </c>
      <c r="D2788" s="563" t="s">
        <v>10832</v>
      </c>
      <c r="E2788" s="564" t="s">
        <v>1268</v>
      </c>
      <c r="F2788" s="355">
        <v>0</v>
      </c>
      <c r="G2788" s="355">
        <v>33.22</v>
      </c>
    </row>
    <row r="2789" spans="1:7" x14ac:dyDescent="0.3">
      <c r="A2789" s="355" t="s">
        <v>10833</v>
      </c>
      <c r="B2789" s="355" t="s">
        <v>10834</v>
      </c>
      <c r="D2789" s="563" t="s">
        <v>10835</v>
      </c>
      <c r="E2789" s="564" t="s">
        <v>10829</v>
      </c>
      <c r="F2789" s="355">
        <v>0</v>
      </c>
      <c r="G2789" s="355">
        <v>33.22</v>
      </c>
    </row>
    <row r="2790" spans="1:7" x14ac:dyDescent="0.3">
      <c r="A2790" s="355" t="s">
        <v>10836</v>
      </c>
      <c r="B2790" s="355" t="s">
        <v>10837</v>
      </c>
      <c r="D2790" s="563" t="s">
        <v>10838</v>
      </c>
      <c r="E2790" s="564" t="s">
        <v>1268</v>
      </c>
      <c r="F2790" s="355">
        <v>0</v>
      </c>
      <c r="G2790" s="355">
        <v>34.07</v>
      </c>
    </row>
    <row r="2791" spans="1:7" x14ac:dyDescent="0.3">
      <c r="A2791" s="355" t="s">
        <v>10839</v>
      </c>
      <c r="B2791" s="355" t="s">
        <v>10840</v>
      </c>
      <c r="D2791" s="563" t="s">
        <v>10841</v>
      </c>
      <c r="E2791" s="564" t="s">
        <v>1268</v>
      </c>
      <c r="F2791" s="355">
        <v>0</v>
      </c>
      <c r="G2791" s="355">
        <v>7.46</v>
      </c>
    </row>
    <row r="2792" spans="1:7" x14ac:dyDescent="0.3">
      <c r="A2792" s="355" t="s">
        <v>10842</v>
      </c>
      <c r="B2792" s="355" t="s">
        <v>10843</v>
      </c>
      <c r="D2792" s="563" t="s">
        <v>10844</v>
      </c>
      <c r="E2792" s="564" t="s">
        <v>1268</v>
      </c>
      <c r="F2792" s="355">
        <v>0</v>
      </c>
      <c r="G2792" s="355">
        <v>34.07</v>
      </c>
    </row>
    <row r="2793" spans="1:7" x14ac:dyDescent="0.3">
      <c r="A2793" s="355" t="s">
        <v>10845</v>
      </c>
      <c r="B2793" s="355" t="s">
        <v>10846</v>
      </c>
      <c r="D2793" s="563" t="s">
        <v>10847</v>
      </c>
      <c r="E2793" s="564" t="s">
        <v>10848</v>
      </c>
      <c r="F2793" s="355">
        <v>0</v>
      </c>
      <c r="G2793" s="355">
        <v>34.409999999999997</v>
      </c>
    </row>
    <row r="2794" spans="1:7" x14ac:dyDescent="0.3">
      <c r="A2794" s="355" t="s">
        <v>10849</v>
      </c>
      <c r="B2794" s="355" t="s">
        <v>10850</v>
      </c>
      <c r="D2794" s="563" t="s">
        <v>10851</v>
      </c>
      <c r="E2794" s="564" t="s">
        <v>10829</v>
      </c>
      <c r="F2794" s="355">
        <v>0</v>
      </c>
      <c r="G2794" s="355">
        <v>34.409999999999997</v>
      </c>
    </row>
    <row r="2795" spans="1:7" x14ac:dyDescent="0.3">
      <c r="A2795" s="355" t="s">
        <v>10852</v>
      </c>
      <c r="B2795" s="355" t="s">
        <v>10853</v>
      </c>
      <c r="D2795" s="563" t="s">
        <v>10854</v>
      </c>
      <c r="E2795" s="564" t="s">
        <v>10855</v>
      </c>
      <c r="F2795" s="355">
        <v>0</v>
      </c>
      <c r="G2795" s="355">
        <v>85.76</v>
      </c>
    </row>
    <row r="2796" spans="1:7" x14ac:dyDescent="0.3">
      <c r="A2796" s="355" t="s">
        <v>10856</v>
      </c>
      <c r="B2796" s="355" t="s">
        <v>10857</v>
      </c>
      <c r="D2796" s="563" t="s">
        <v>10858</v>
      </c>
      <c r="E2796" s="564" t="s">
        <v>1268</v>
      </c>
      <c r="F2796" s="355">
        <v>0</v>
      </c>
      <c r="G2796" s="355">
        <v>7.37</v>
      </c>
    </row>
    <row r="2797" spans="1:7" x14ac:dyDescent="0.3">
      <c r="A2797" s="355" t="s">
        <v>10859</v>
      </c>
      <c r="B2797" s="355" t="s">
        <v>10860</v>
      </c>
      <c r="D2797" s="563" t="s">
        <v>10861</v>
      </c>
      <c r="E2797" s="564" t="s">
        <v>10862</v>
      </c>
      <c r="F2797" s="355">
        <v>0</v>
      </c>
      <c r="G2797" s="355">
        <v>40.76</v>
      </c>
    </row>
    <row r="2798" spans="1:7" x14ac:dyDescent="0.3">
      <c r="A2798" s="355" t="s">
        <v>10863</v>
      </c>
      <c r="B2798" s="355" t="s">
        <v>10864</v>
      </c>
      <c r="D2798" s="563" t="s">
        <v>10865</v>
      </c>
      <c r="E2798" s="564" t="s">
        <v>6746</v>
      </c>
      <c r="F2798" s="355">
        <v>0</v>
      </c>
      <c r="G2798" s="355">
        <v>34.409999999999997</v>
      </c>
    </row>
    <row r="2799" spans="1:7" x14ac:dyDescent="0.3">
      <c r="A2799" s="355" t="s">
        <v>10866</v>
      </c>
      <c r="B2799" s="355" t="s">
        <v>10867</v>
      </c>
      <c r="D2799" s="563" t="s">
        <v>10868</v>
      </c>
      <c r="E2799" s="564" t="s">
        <v>10869</v>
      </c>
      <c r="F2799" s="355">
        <v>0</v>
      </c>
      <c r="G2799" s="355">
        <v>83.64</v>
      </c>
    </row>
    <row r="2800" spans="1:7" x14ac:dyDescent="0.3">
      <c r="A2800" s="355" t="s">
        <v>10870</v>
      </c>
      <c r="B2800" s="355" t="s">
        <v>10871</v>
      </c>
      <c r="D2800" s="563" t="s">
        <v>10872</v>
      </c>
      <c r="E2800" s="564" t="s">
        <v>7658</v>
      </c>
      <c r="F2800" s="355">
        <v>0</v>
      </c>
      <c r="G2800" s="355">
        <v>41.78</v>
      </c>
    </row>
    <row r="2801" spans="1:7" x14ac:dyDescent="0.3">
      <c r="A2801" s="355" t="s">
        <v>10873</v>
      </c>
      <c r="B2801" s="355" t="s">
        <v>10874</v>
      </c>
      <c r="D2801" s="563" t="s">
        <v>10875</v>
      </c>
      <c r="E2801" s="564" t="s">
        <v>1268</v>
      </c>
      <c r="F2801" s="355">
        <v>0</v>
      </c>
      <c r="G2801" s="355">
        <v>33.22</v>
      </c>
    </row>
    <row r="2802" spans="1:7" x14ac:dyDescent="0.3">
      <c r="A2802" s="355" t="s">
        <v>10876</v>
      </c>
      <c r="B2802" s="355" t="s">
        <v>10877</v>
      </c>
      <c r="D2802" s="563" t="s">
        <v>10878</v>
      </c>
      <c r="E2802" s="564" t="s">
        <v>10848</v>
      </c>
      <c r="F2802" s="355">
        <v>0</v>
      </c>
      <c r="G2802" s="355">
        <v>34.409999999999997</v>
      </c>
    </row>
    <row r="2803" spans="1:7" x14ac:dyDescent="0.3">
      <c r="A2803" s="355" t="s">
        <v>10879</v>
      </c>
      <c r="B2803" s="355" t="s">
        <v>10880</v>
      </c>
      <c r="D2803" s="563" t="s">
        <v>10881</v>
      </c>
      <c r="E2803" s="564" t="s">
        <v>10882</v>
      </c>
      <c r="F2803" s="355">
        <v>0</v>
      </c>
      <c r="G2803" s="355">
        <v>34.409999999999997</v>
      </c>
    </row>
    <row r="2804" spans="1:7" x14ac:dyDescent="0.3">
      <c r="A2804" s="355" t="s">
        <v>10883</v>
      </c>
      <c r="B2804" s="355" t="s">
        <v>10884</v>
      </c>
      <c r="D2804" s="563" t="s">
        <v>10885</v>
      </c>
      <c r="E2804" s="564" t="s">
        <v>10855</v>
      </c>
      <c r="F2804" s="355">
        <v>0</v>
      </c>
      <c r="G2804" s="355">
        <v>85.76</v>
      </c>
    </row>
    <row r="2805" spans="1:7" x14ac:dyDescent="0.3">
      <c r="A2805" s="355" t="s">
        <v>10886</v>
      </c>
      <c r="B2805" s="355" t="s">
        <v>10887</v>
      </c>
      <c r="D2805" s="563" t="s">
        <v>10888</v>
      </c>
      <c r="E2805" s="564" t="s">
        <v>1268</v>
      </c>
      <c r="F2805" s="355">
        <v>0</v>
      </c>
      <c r="G2805" s="355">
        <v>8.0500000000000007</v>
      </c>
    </row>
    <row r="2806" spans="1:7" x14ac:dyDescent="0.3">
      <c r="A2806" s="355" t="s">
        <v>10889</v>
      </c>
      <c r="B2806" s="355" t="s">
        <v>10890</v>
      </c>
      <c r="D2806" s="563" t="s">
        <v>10861</v>
      </c>
      <c r="E2806" s="564" t="s">
        <v>10891</v>
      </c>
      <c r="F2806" s="355">
        <v>0</v>
      </c>
      <c r="G2806" s="355">
        <v>40.76</v>
      </c>
    </row>
    <row r="2807" spans="1:7" x14ac:dyDescent="0.3">
      <c r="A2807" s="355" t="s">
        <v>10892</v>
      </c>
      <c r="B2807" s="355" t="s">
        <v>10893</v>
      </c>
      <c r="D2807" s="563" t="s">
        <v>10894</v>
      </c>
      <c r="E2807" s="564" t="s">
        <v>10895</v>
      </c>
      <c r="F2807" s="355">
        <v>0</v>
      </c>
      <c r="G2807" s="355">
        <v>34.409999999999997</v>
      </c>
    </row>
    <row r="2808" spans="1:7" x14ac:dyDescent="0.3">
      <c r="A2808" s="355" t="s">
        <v>10896</v>
      </c>
      <c r="B2808" s="355" t="s">
        <v>10897</v>
      </c>
      <c r="D2808" s="563" t="s">
        <v>10898</v>
      </c>
      <c r="E2808" s="564" t="s">
        <v>10869</v>
      </c>
      <c r="F2808" s="355">
        <v>0</v>
      </c>
      <c r="G2808" s="355">
        <v>83.64</v>
      </c>
    </row>
    <row r="2809" spans="1:7" x14ac:dyDescent="0.3">
      <c r="A2809" s="355" t="s">
        <v>10899</v>
      </c>
      <c r="B2809" s="355" t="s">
        <v>10900</v>
      </c>
      <c r="D2809" s="563" t="s">
        <v>10901</v>
      </c>
      <c r="E2809" s="564" t="s">
        <v>7658</v>
      </c>
      <c r="F2809" s="355">
        <v>0</v>
      </c>
      <c r="G2809" s="355">
        <v>41.78</v>
      </c>
    </row>
    <row r="2810" spans="1:7" x14ac:dyDescent="0.3">
      <c r="A2810" s="355" t="s">
        <v>10902</v>
      </c>
      <c r="B2810" s="355" t="s">
        <v>10903</v>
      </c>
      <c r="D2810" s="563" t="s">
        <v>10904</v>
      </c>
      <c r="E2810" s="564" t="s">
        <v>10848</v>
      </c>
      <c r="F2810" s="355">
        <v>0</v>
      </c>
      <c r="G2810" s="355">
        <v>34.409999999999997</v>
      </c>
    </row>
    <row r="2811" spans="1:7" x14ac:dyDescent="0.3">
      <c r="A2811" s="355" t="s">
        <v>10905</v>
      </c>
      <c r="B2811" s="355" t="s">
        <v>10906</v>
      </c>
      <c r="D2811" s="563" t="s">
        <v>10907</v>
      </c>
      <c r="E2811" s="564" t="s">
        <v>10882</v>
      </c>
      <c r="F2811" s="355">
        <v>0</v>
      </c>
      <c r="G2811" s="355">
        <v>34.409999999999997</v>
      </c>
    </row>
    <row r="2812" spans="1:7" x14ac:dyDescent="0.3">
      <c r="A2812" s="355" t="s">
        <v>10908</v>
      </c>
      <c r="B2812" s="355" t="s">
        <v>10909</v>
      </c>
      <c r="D2812" s="563" t="s">
        <v>10910</v>
      </c>
      <c r="E2812" s="564" t="s">
        <v>10855</v>
      </c>
      <c r="F2812" s="355">
        <v>0</v>
      </c>
      <c r="G2812" s="355">
        <v>85.76</v>
      </c>
    </row>
    <row r="2813" spans="1:7" x14ac:dyDescent="0.3">
      <c r="A2813" s="355" t="s">
        <v>10911</v>
      </c>
      <c r="B2813" s="355" t="s">
        <v>10912</v>
      </c>
      <c r="D2813" s="563" t="s">
        <v>10913</v>
      </c>
      <c r="E2813" s="564" t="s">
        <v>1268</v>
      </c>
      <c r="F2813" s="355">
        <v>0</v>
      </c>
      <c r="G2813" s="355">
        <v>8.2200000000000006</v>
      </c>
    </row>
    <row r="2814" spans="1:7" x14ac:dyDescent="0.3">
      <c r="A2814" s="355" t="s">
        <v>10914</v>
      </c>
      <c r="B2814" s="355" t="s">
        <v>10915</v>
      </c>
      <c r="D2814" s="563" t="s">
        <v>10861</v>
      </c>
      <c r="E2814" s="564" t="s">
        <v>10916</v>
      </c>
      <c r="F2814" s="355">
        <v>0</v>
      </c>
      <c r="G2814" s="355">
        <v>40.76</v>
      </c>
    </row>
    <row r="2815" spans="1:7" x14ac:dyDescent="0.3">
      <c r="A2815" s="355" t="s">
        <v>10917</v>
      </c>
      <c r="B2815" s="355" t="s">
        <v>10918</v>
      </c>
      <c r="D2815" s="563" t="s">
        <v>10919</v>
      </c>
      <c r="E2815" s="564" t="s">
        <v>10895</v>
      </c>
      <c r="F2815" s="355">
        <v>0</v>
      </c>
      <c r="G2815" s="355">
        <v>34.409999999999997</v>
      </c>
    </row>
    <row r="2816" spans="1:7" x14ac:dyDescent="0.3">
      <c r="A2816" s="355" t="s">
        <v>10920</v>
      </c>
      <c r="B2816" s="355" t="s">
        <v>10897</v>
      </c>
      <c r="D2816" s="563" t="s">
        <v>10921</v>
      </c>
      <c r="E2816" s="564" t="s">
        <v>10869</v>
      </c>
      <c r="F2816" s="355">
        <v>0</v>
      </c>
      <c r="G2816" s="355">
        <v>85.76</v>
      </c>
    </row>
    <row r="2817" spans="1:7" x14ac:dyDescent="0.3">
      <c r="A2817" s="355" t="s">
        <v>10922</v>
      </c>
      <c r="B2817" s="355" t="s">
        <v>10923</v>
      </c>
      <c r="D2817" s="563" t="s">
        <v>10924</v>
      </c>
      <c r="E2817" s="564" t="s">
        <v>10925</v>
      </c>
      <c r="F2817" s="355">
        <v>0</v>
      </c>
      <c r="G2817" s="355">
        <v>34.409999999999997</v>
      </c>
    </row>
    <row r="2818" spans="1:7" x14ac:dyDescent="0.3">
      <c r="A2818" s="355" t="s">
        <v>10926</v>
      </c>
      <c r="B2818" s="355" t="s">
        <v>10927</v>
      </c>
      <c r="D2818" s="563" t="s">
        <v>10928</v>
      </c>
      <c r="E2818" s="564" t="s">
        <v>7658</v>
      </c>
      <c r="F2818" s="355">
        <v>0</v>
      </c>
      <c r="G2818" s="355">
        <v>41.78</v>
      </c>
    </row>
    <row r="2819" spans="1:7" x14ac:dyDescent="0.3">
      <c r="A2819" s="355" t="s">
        <v>10929</v>
      </c>
      <c r="B2819" s="355" t="s">
        <v>10930</v>
      </c>
      <c r="D2819" s="563" t="s">
        <v>10931</v>
      </c>
      <c r="E2819" s="564" t="s">
        <v>10848</v>
      </c>
      <c r="F2819" s="355">
        <v>0</v>
      </c>
      <c r="G2819" s="355">
        <v>34.409999999999997</v>
      </c>
    </row>
    <row r="2820" spans="1:7" x14ac:dyDescent="0.3">
      <c r="A2820" s="355" t="s">
        <v>10932</v>
      </c>
      <c r="B2820" s="355" t="s">
        <v>10933</v>
      </c>
      <c r="D2820" s="563" t="s">
        <v>10934</v>
      </c>
      <c r="E2820" s="564" t="s">
        <v>10882</v>
      </c>
      <c r="F2820" s="355">
        <v>0</v>
      </c>
      <c r="G2820" s="355">
        <v>34.409999999999997</v>
      </c>
    </row>
    <row r="2821" spans="1:7" x14ac:dyDescent="0.3">
      <c r="A2821" s="355" t="s">
        <v>10935</v>
      </c>
      <c r="B2821" s="355" t="s">
        <v>10936</v>
      </c>
      <c r="D2821" s="563" t="s">
        <v>10937</v>
      </c>
      <c r="E2821" s="564" t="s">
        <v>10855</v>
      </c>
      <c r="F2821" s="355">
        <v>0</v>
      </c>
      <c r="G2821" s="355">
        <v>85.76</v>
      </c>
    </row>
    <row r="2822" spans="1:7" x14ac:dyDescent="0.3">
      <c r="A2822" s="355" t="s">
        <v>10938</v>
      </c>
      <c r="B2822" s="355" t="s">
        <v>10939</v>
      </c>
      <c r="D2822" s="563" t="s">
        <v>10940</v>
      </c>
      <c r="E2822" s="564" t="s">
        <v>1268</v>
      </c>
      <c r="F2822" s="355">
        <v>0</v>
      </c>
      <c r="G2822" s="355">
        <v>8.56</v>
      </c>
    </row>
    <row r="2823" spans="1:7" x14ac:dyDescent="0.3">
      <c r="A2823" s="355" t="s">
        <v>10941</v>
      </c>
      <c r="B2823" s="355" t="s">
        <v>10942</v>
      </c>
      <c r="D2823" s="563" t="s">
        <v>10861</v>
      </c>
      <c r="E2823" s="564" t="s">
        <v>10943</v>
      </c>
      <c r="F2823" s="355">
        <v>0</v>
      </c>
      <c r="G2823" s="355">
        <v>40.76</v>
      </c>
    </row>
    <row r="2824" spans="1:7" x14ac:dyDescent="0.3">
      <c r="A2824" s="355" t="s">
        <v>10944</v>
      </c>
      <c r="B2824" s="355" t="s">
        <v>10945</v>
      </c>
      <c r="D2824" s="563" t="s">
        <v>10946</v>
      </c>
      <c r="E2824" s="564" t="s">
        <v>10895</v>
      </c>
      <c r="F2824" s="355">
        <v>0</v>
      </c>
      <c r="G2824" s="355">
        <v>34.409999999999997</v>
      </c>
    </row>
    <row r="2825" spans="1:7" x14ac:dyDescent="0.3">
      <c r="A2825" s="355" t="s">
        <v>10947</v>
      </c>
      <c r="B2825" s="355" t="s">
        <v>10948</v>
      </c>
      <c r="D2825" s="563" t="s">
        <v>10949</v>
      </c>
      <c r="E2825" s="564" t="s">
        <v>10869</v>
      </c>
      <c r="F2825" s="355">
        <v>0</v>
      </c>
      <c r="G2825" s="355">
        <v>85.76</v>
      </c>
    </row>
    <row r="2826" spans="1:7" x14ac:dyDescent="0.3">
      <c r="A2826" s="355" t="s">
        <v>10950</v>
      </c>
      <c r="B2826" s="355" t="s">
        <v>10951</v>
      </c>
      <c r="D2826" s="563" t="s">
        <v>10952</v>
      </c>
      <c r="E2826" s="564" t="s">
        <v>10925</v>
      </c>
      <c r="F2826" s="355">
        <v>0</v>
      </c>
      <c r="G2826" s="355">
        <v>34.409999999999997</v>
      </c>
    </row>
    <row r="2827" spans="1:7" x14ac:dyDescent="0.3">
      <c r="A2827" s="355" t="s">
        <v>10953</v>
      </c>
      <c r="B2827" s="355" t="s">
        <v>10954</v>
      </c>
      <c r="D2827" s="563" t="s">
        <v>10955</v>
      </c>
      <c r="E2827" s="564" t="s">
        <v>7658</v>
      </c>
      <c r="F2827" s="355">
        <v>0</v>
      </c>
      <c r="G2827" s="355">
        <v>41.78</v>
      </c>
    </row>
    <row r="2828" spans="1:7" x14ac:dyDescent="0.3">
      <c r="A2828" s="355" t="s">
        <v>10956</v>
      </c>
      <c r="B2828" s="355" t="s">
        <v>10957</v>
      </c>
      <c r="D2828" s="563" t="s">
        <v>10958</v>
      </c>
      <c r="E2828" s="564" t="s">
        <v>10848</v>
      </c>
      <c r="F2828" s="355">
        <v>0</v>
      </c>
      <c r="G2828" s="355">
        <v>34.409999999999997</v>
      </c>
    </row>
    <row r="2829" spans="1:7" x14ac:dyDescent="0.3">
      <c r="A2829" s="355" t="s">
        <v>10959</v>
      </c>
      <c r="B2829" s="355" t="s">
        <v>10960</v>
      </c>
      <c r="D2829" s="563" t="s">
        <v>10961</v>
      </c>
      <c r="E2829" s="564" t="s">
        <v>10882</v>
      </c>
      <c r="F2829" s="355">
        <v>0</v>
      </c>
      <c r="G2829" s="355">
        <v>34.409999999999997</v>
      </c>
    </row>
    <row r="2830" spans="1:7" x14ac:dyDescent="0.3">
      <c r="A2830" s="355" t="s">
        <v>10962</v>
      </c>
      <c r="B2830" s="355" t="s">
        <v>10963</v>
      </c>
      <c r="D2830" s="563" t="s">
        <v>10964</v>
      </c>
      <c r="E2830" s="564" t="s">
        <v>10965</v>
      </c>
      <c r="F2830" s="355">
        <v>0</v>
      </c>
      <c r="G2830" s="355">
        <v>85.76</v>
      </c>
    </row>
    <row r="2831" spans="1:7" x14ac:dyDescent="0.3">
      <c r="A2831" s="355" t="s">
        <v>10966</v>
      </c>
      <c r="B2831" s="355" t="s">
        <v>10967</v>
      </c>
      <c r="D2831" s="563" t="s">
        <v>10968</v>
      </c>
      <c r="E2831" s="564" t="s">
        <v>1268</v>
      </c>
      <c r="F2831" s="355">
        <v>0</v>
      </c>
      <c r="G2831" s="355">
        <v>8.73</v>
      </c>
    </row>
    <row r="2832" spans="1:7" x14ac:dyDescent="0.3">
      <c r="A2832" s="355" t="s">
        <v>10969</v>
      </c>
      <c r="B2832" s="355" t="s">
        <v>10970</v>
      </c>
      <c r="D2832" s="563" t="s">
        <v>10861</v>
      </c>
      <c r="E2832" s="564" t="s">
        <v>10971</v>
      </c>
      <c r="F2832" s="355">
        <v>0</v>
      </c>
      <c r="G2832" s="355">
        <v>39.75</v>
      </c>
    </row>
    <row r="2833" spans="1:7" x14ac:dyDescent="0.3">
      <c r="A2833" s="355" t="s">
        <v>10972</v>
      </c>
      <c r="B2833" s="355" t="s">
        <v>10973</v>
      </c>
      <c r="D2833" s="563" t="s">
        <v>10974</v>
      </c>
      <c r="E2833" s="564" t="s">
        <v>10975</v>
      </c>
      <c r="F2833" s="355">
        <v>0</v>
      </c>
      <c r="G2833" s="355">
        <v>34.409999999999997</v>
      </c>
    </row>
    <row r="2834" spans="1:7" x14ac:dyDescent="0.3">
      <c r="A2834" s="355" t="s">
        <v>10976</v>
      </c>
      <c r="B2834" s="355" t="s">
        <v>10948</v>
      </c>
      <c r="D2834" s="563" t="s">
        <v>10977</v>
      </c>
      <c r="E2834" s="564" t="s">
        <v>10869</v>
      </c>
      <c r="F2834" s="355">
        <v>0</v>
      </c>
      <c r="G2834" s="355">
        <v>85.76</v>
      </c>
    </row>
    <row r="2835" spans="1:7" x14ac:dyDescent="0.3">
      <c r="A2835" s="355" t="s">
        <v>10978</v>
      </c>
      <c r="B2835" s="355" t="s">
        <v>10979</v>
      </c>
      <c r="D2835" s="563" t="s">
        <v>10980</v>
      </c>
      <c r="E2835" s="564" t="s">
        <v>10925</v>
      </c>
      <c r="F2835" s="355">
        <v>0</v>
      </c>
      <c r="G2835" s="355">
        <v>34.409999999999997</v>
      </c>
    </row>
    <row r="2836" spans="1:7" x14ac:dyDescent="0.3">
      <c r="A2836" s="355" t="s">
        <v>10981</v>
      </c>
      <c r="B2836" s="355" t="s">
        <v>10982</v>
      </c>
      <c r="D2836" s="563" t="s">
        <v>10983</v>
      </c>
      <c r="E2836" s="564" t="s">
        <v>7658</v>
      </c>
      <c r="F2836" s="355">
        <v>0</v>
      </c>
      <c r="G2836" s="355">
        <v>41.78</v>
      </c>
    </row>
    <row r="2837" spans="1:7" x14ac:dyDescent="0.3">
      <c r="A2837" s="355" t="s">
        <v>10984</v>
      </c>
      <c r="B2837" s="355" t="s">
        <v>10985</v>
      </c>
      <c r="D2837" s="563" t="s">
        <v>10986</v>
      </c>
      <c r="E2837" s="564" t="s">
        <v>10848</v>
      </c>
      <c r="F2837" s="355">
        <v>0</v>
      </c>
      <c r="G2837" s="355">
        <v>87.37</v>
      </c>
    </row>
    <row r="2838" spans="1:7" x14ac:dyDescent="0.3">
      <c r="A2838" s="355" t="s">
        <v>10987</v>
      </c>
      <c r="B2838" s="355" t="s">
        <v>10988</v>
      </c>
      <c r="D2838" s="563" t="s">
        <v>10989</v>
      </c>
      <c r="E2838" s="564" t="s">
        <v>10882</v>
      </c>
      <c r="F2838" s="355">
        <v>0</v>
      </c>
      <c r="G2838" s="355">
        <v>34.409999999999997</v>
      </c>
    </row>
    <row r="2839" spans="1:7" x14ac:dyDescent="0.3">
      <c r="A2839" s="355" t="s">
        <v>10990</v>
      </c>
      <c r="B2839" s="355" t="s">
        <v>10991</v>
      </c>
      <c r="D2839" s="563" t="s">
        <v>10992</v>
      </c>
      <c r="E2839" s="564" t="s">
        <v>10855</v>
      </c>
      <c r="F2839" s="355">
        <v>0</v>
      </c>
      <c r="G2839" s="355">
        <v>85.76</v>
      </c>
    </row>
    <row r="2840" spans="1:7" x14ac:dyDescent="0.3">
      <c r="A2840" s="355" t="s">
        <v>10993</v>
      </c>
      <c r="B2840" s="355" t="s">
        <v>10994</v>
      </c>
      <c r="D2840" s="563" t="s">
        <v>10995</v>
      </c>
      <c r="E2840" s="564" t="s">
        <v>1268</v>
      </c>
      <c r="F2840" s="355">
        <v>0</v>
      </c>
      <c r="G2840" s="355">
        <v>8.81</v>
      </c>
    </row>
    <row r="2841" spans="1:7" x14ac:dyDescent="0.3">
      <c r="A2841" s="355" t="s">
        <v>10996</v>
      </c>
      <c r="B2841" s="355" t="s">
        <v>10997</v>
      </c>
      <c r="D2841" s="563" t="s">
        <v>10998</v>
      </c>
      <c r="E2841" s="564" t="s">
        <v>10895</v>
      </c>
      <c r="F2841" s="355">
        <v>0</v>
      </c>
      <c r="G2841" s="355">
        <v>34.409999999999997</v>
      </c>
    </row>
    <row r="2842" spans="1:7" x14ac:dyDescent="0.3">
      <c r="A2842" s="355" t="s">
        <v>10999</v>
      </c>
      <c r="B2842" s="355" t="s">
        <v>10948</v>
      </c>
      <c r="D2842" s="563" t="s">
        <v>11000</v>
      </c>
      <c r="E2842" s="564" t="s">
        <v>10869</v>
      </c>
      <c r="F2842" s="355">
        <v>0</v>
      </c>
      <c r="G2842" s="355">
        <v>85.76</v>
      </c>
    </row>
    <row r="2843" spans="1:7" x14ac:dyDescent="0.3">
      <c r="A2843" s="355" t="s">
        <v>11001</v>
      </c>
      <c r="B2843" s="355" t="s">
        <v>11002</v>
      </c>
      <c r="D2843" s="563" t="s">
        <v>11003</v>
      </c>
      <c r="E2843" s="564" t="s">
        <v>10925</v>
      </c>
      <c r="F2843" s="355">
        <v>0</v>
      </c>
      <c r="G2843" s="355">
        <v>34.409999999999997</v>
      </c>
    </row>
    <row r="2844" spans="1:7" x14ac:dyDescent="0.3">
      <c r="A2844" s="355" t="s">
        <v>11004</v>
      </c>
      <c r="B2844" s="355" t="s">
        <v>11005</v>
      </c>
      <c r="D2844" s="563" t="s">
        <v>11006</v>
      </c>
      <c r="E2844" s="564" t="s">
        <v>10855</v>
      </c>
      <c r="F2844" s="355">
        <v>0</v>
      </c>
      <c r="G2844" s="355">
        <v>85.76</v>
      </c>
    </row>
    <row r="2845" spans="1:7" x14ac:dyDescent="0.3">
      <c r="A2845" s="355" t="s">
        <v>11007</v>
      </c>
      <c r="B2845" s="355" t="s">
        <v>11008</v>
      </c>
      <c r="D2845" s="563" t="s">
        <v>11009</v>
      </c>
      <c r="E2845" s="564" t="s">
        <v>10895</v>
      </c>
      <c r="F2845" s="355">
        <v>0</v>
      </c>
      <c r="G2845" s="355">
        <v>34.409999999999997</v>
      </c>
    </row>
    <row r="2846" spans="1:7" x14ac:dyDescent="0.3">
      <c r="A2846" s="355" t="s">
        <v>11010</v>
      </c>
      <c r="B2846" s="355" t="s">
        <v>10948</v>
      </c>
      <c r="D2846" s="563" t="s">
        <v>11011</v>
      </c>
      <c r="E2846" s="564" t="s">
        <v>10869</v>
      </c>
      <c r="F2846" s="355">
        <v>0</v>
      </c>
      <c r="G2846" s="355">
        <v>85.76</v>
      </c>
    </row>
    <row r="2847" spans="1:7" x14ac:dyDescent="0.3">
      <c r="A2847" s="355" t="s">
        <v>11012</v>
      </c>
      <c r="B2847" s="355" t="s">
        <v>11013</v>
      </c>
      <c r="D2847" s="563" t="s">
        <v>11014</v>
      </c>
      <c r="E2847" s="564" t="s">
        <v>10925</v>
      </c>
      <c r="F2847" s="355">
        <v>0</v>
      </c>
      <c r="G2847" s="355">
        <v>34.409999999999997</v>
      </c>
    </row>
    <row r="2848" spans="1:7" x14ac:dyDescent="0.3">
      <c r="A2848" s="355" t="s">
        <v>11015</v>
      </c>
      <c r="B2848" s="355" t="s">
        <v>11016</v>
      </c>
      <c r="D2848" s="563" t="s">
        <v>11017</v>
      </c>
      <c r="E2848" s="564" t="s">
        <v>11018</v>
      </c>
      <c r="F2848" s="355">
        <v>0</v>
      </c>
      <c r="G2848" s="355">
        <v>32.200000000000003</v>
      </c>
    </row>
    <row r="2849" spans="1:7" x14ac:dyDescent="0.3">
      <c r="A2849" s="355" t="s">
        <v>11019</v>
      </c>
      <c r="B2849" s="355" t="s">
        <v>11020</v>
      </c>
      <c r="D2849" s="563" t="s">
        <v>10828</v>
      </c>
      <c r="E2849" s="564" t="s">
        <v>11021</v>
      </c>
      <c r="F2849" s="355">
        <v>0</v>
      </c>
      <c r="G2849" s="355">
        <v>39.409999999999997</v>
      </c>
    </row>
    <row r="2850" spans="1:7" x14ac:dyDescent="0.3">
      <c r="A2850" s="355" t="s">
        <v>11022</v>
      </c>
      <c r="B2850" s="355" t="s">
        <v>11023</v>
      </c>
      <c r="D2850" s="563" t="s">
        <v>11024</v>
      </c>
      <c r="E2850" s="564" t="s">
        <v>11025</v>
      </c>
      <c r="F2850" s="355">
        <v>0</v>
      </c>
      <c r="G2850" s="355">
        <v>32.200000000000003</v>
      </c>
    </row>
    <row r="2851" spans="1:7" x14ac:dyDescent="0.3">
      <c r="A2851" s="355" t="s">
        <v>11026</v>
      </c>
      <c r="B2851" s="355" t="s">
        <v>11027</v>
      </c>
      <c r="D2851" s="563" t="s">
        <v>11028</v>
      </c>
      <c r="E2851" s="564" t="s">
        <v>11018</v>
      </c>
      <c r="F2851" s="355">
        <v>0</v>
      </c>
      <c r="G2851" s="355">
        <v>39.409999999999997</v>
      </c>
    </row>
    <row r="2852" spans="1:7" x14ac:dyDescent="0.3">
      <c r="A2852" s="355" t="s">
        <v>11029</v>
      </c>
      <c r="B2852" s="355" t="s">
        <v>11030</v>
      </c>
      <c r="D2852" s="563" t="s">
        <v>11031</v>
      </c>
      <c r="E2852" s="564" t="s">
        <v>11018</v>
      </c>
      <c r="F2852" s="355">
        <v>0</v>
      </c>
      <c r="G2852" s="355">
        <v>32.200000000000003</v>
      </c>
    </row>
    <row r="2853" spans="1:7" x14ac:dyDescent="0.3">
      <c r="A2853" s="355" t="s">
        <v>11032</v>
      </c>
      <c r="B2853" s="355" t="s">
        <v>11033</v>
      </c>
      <c r="D2853" s="563" t="s">
        <v>10835</v>
      </c>
      <c r="E2853" s="564" t="s">
        <v>11021</v>
      </c>
      <c r="F2853" s="355">
        <v>0</v>
      </c>
      <c r="G2853" s="355">
        <v>39.409999999999997</v>
      </c>
    </row>
    <row r="2854" spans="1:7" x14ac:dyDescent="0.3">
      <c r="A2854" s="355" t="s">
        <v>11034</v>
      </c>
      <c r="B2854" s="355" t="s">
        <v>11035</v>
      </c>
      <c r="D2854" s="563" t="s">
        <v>11024</v>
      </c>
      <c r="E2854" s="564" t="s">
        <v>11036</v>
      </c>
      <c r="F2854" s="355">
        <v>0</v>
      </c>
      <c r="G2854" s="355">
        <v>32.200000000000003</v>
      </c>
    </row>
    <row r="2855" spans="1:7" x14ac:dyDescent="0.3">
      <c r="A2855" s="355" t="s">
        <v>11037</v>
      </c>
      <c r="B2855" s="355" t="s">
        <v>11038</v>
      </c>
      <c r="D2855" s="563" t="s">
        <v>11039</v>
      </c>
      <c r="E2855" s="564" t="s">
        <v>11018</v>
      </c>
      <c r="F2855" s="355">
        <v>0</v>
      </c>
      <c r="G2855" s="355">
        <v>39.409999999999997</v>
      </c>
    </row>
    <row r="2856" spans="1:7" x14ac:dyDescent="0.3">
      <c r="A2856" s="355" t="s">
        <v>11040</v>
      </c>
      <c r="B2856" s="355" t="s">
        <v>11041</v>
      </c>
      <c r="D2856" s="563" t="s">
        <v>11042</v>
      </c>
      <c r="E2856" s="564" t="s">
        <v>11043</v>
      </c>
      <c r="F2856" s="355">
        <v>0</v>
      </c>
      <c r="G2856" s="355">
        <v>36.36</v>
      </c>
    </row>
    <row r="2857" spans="1:7" x14ac:dyDescent="0.3">
      <c r="A2857" s="355" t="s">
        <v>11044</v>
      </c>
      <c r="B2857" s="355" t="s">
        <v>11045</v>
      </c>
      <c r="D2857" s="563" t="s">
        <v>11046</v>
      </c>
      <c r="E2857" s="564" t="s">
        <v>11018</v>
      </c>
      <c r="F2857" s="355">
        <v>0</v>
      </c>
      <c r="G2857" s="355">
        <v>39.409999999999997</v>
      </c>
    </row>
    <row r="2858" spans="1:7" x14ac:dyDescent="0.3">
      <c r="A2858" s="355" t="s">
        <v>11047</v>
      </c>
      <c r="B2858" s="355" t="s">
        <v>11048</v>
      </c>
      <c r="D2858" s="563" t="s">
        <v>11042</v>
      </c>
      <c r="E2858" s="564" t="s">
        <v>11049</v>
      </c>
      <c r="F2858" s="355">
        <v>0</v>
      </c>
      <c r="G2858" s="355">
        <v>34.24</v>
      </c>
    </row>
    <row r="2859" spans="1:7" x14ac:dyDescent="0.3">
      <c r="A2859" s="355" t="s">
        <v>11050</v>
      </c>
      <c r="B2859" s="355" t="s">
        <v>11051</v>
      </c>
      <c r="D2859" s="563" t="s">
        <v>11052</v>
      </c>
      <c r="E2859" s="564" t="s">
        <v>11018</v>
      </c>
      <c r="F2859" s="355">
        <v>0</v>
      </c>
      <c r="G2859" s="355">
        <v>39.409999999999997</v>
      </c>
    </row>
    <row r="2860" spans="1:7" x14ac:dyDescent="0.3">
      <c r="A2860" s="355" t="s">
        <v>11053</v>
      </c>
      <c r="B2860" s="355" t="s">
        <v>11054</v>
      </c>
      <c r="D2860" s="563" t="s">
        <v>11042</v>
      </c>
      <c r="E2860" s="564" t="s">
        <v>11055</v>
      </c>
      <c r="F2860" s="355">
        <v>0</v>
      </c>
      <c r="G2860" s="355">
        <v>33.31</v>
      </c>
    </row>
    <row r="2861" spans="1:7" x14ac:dyDescent="0.3">
      <c r="A2861" s="355" t="s">
        <v>11056</v>
      </c>
      <c r="B2861" s="355" t="s">
        <v>11057</v>
      </c>
      <c r="D2861" s="563" t="s">
        <v>11058</v>
      </c>
      <c r="E2861" s="564" t="s">
        <v>11059</v>
      </c>
      <c r="F2861" s="355">
        <v>0</v>
      </c>
      <c r="G2861" s="355">
        <v>53.98</v>
      </c>
    </row>
    <row r="2862" spans="1:7" x14ac:dyDescent="0.3">
      <c r="A2862" s="355" t="s">
        <v>11060</v>
      </c>
      <c r="B2862" s="355" t="s">
        <v>11061</v>
      </c>
      <c r="D2862" s="563" t="s">
        <v>11062</v>
      </c>
      <c r="E2862" s="564" t="s">
        <v>1268</v>
      </c>
      <c r="F2862" s="355">
        <v>0</v>
      </c>
      <c r="G2862" s="355">
        <v>53.98</v>
      </c>
    </row>
    <row r="2863" spans="1:7" x14ac:dyDescent="0.3">
      <c r="A2863" s="355" t="s">
        <v>11063</v>
      </c>
      <c r="B2863" s="355" t="s">
        <v>11064</v>
      </c>
      <c r="D2863" s="563" t="s">
        <v>11065</v>
      </c>
      <c r="E2863" s="564" t="s">
        <v>11066</v>
      </c>
      <c r="F2863" s="355">
        <v>0</v>
      </c>
      <c r="G2863" s="355">
        <v>53.98</v>
      </c>
    </row>
    <row r="2864" spans="1:7" x14ac:dyDescent="0.3">
      <c r="A2864" s="355" t="s">
        <v>11067</v>
      </c>
      <c r="B2864" s="355" t="s">
        <v>11068</v>
      </c>
      <c r="D2864" s="563" t="s">
        <v>11069</v>
      </c>
      <c r="E2864" s="564" t="s">
        <v>1268</v>
      </c>
      <c r="F2864" s="355">
        <v>0</v>
      </c>
      <c r="G2864" s="355">
        <v>53.98</v>
      </c>
    </row>
    <row r="2865" spans="1:7" x14ac:dyDescent="0.3">
      <c r="A2865" s="355" t="s">
        <v>11070</v>
      </c>
      <c r="B2865" s="355" t="s">
        <v>11071</v>
      </c>
      <c r="D2865" s="563" t="s">
        <v>11072</v>
      </c>
      <c r="E2865" s="564" t="s">
        <v>7039</v>
      </c>
      <c r="F2865" s="355">
        <v>0</v>
      </c>
      <c r="G2865" s="355">
        <v>5.34</v>
      </c>
    </row>
    <row r="2866" spans="1:7" x14ac:dyDescent="0.3">
      <c r="A2866" s="355" t="s">
        <v>11073</v>
      </c>
      <c r="B2866" s="355" t="s">
        <v>11074</v>
      </c>
      <c r="D2866" s="563" t="s">
        <v>11072</v>
      </c>
      <c r="E2866" s="564" t="s">
        <v>7045</v>
      </c>
      <c r="F2866" s="355">
        <v>0</v>
      </c>
      <c r="G2866" s="355">
        <v>5.34</v>
      </c>
    </row>
    <row r="2867" spans="1:7" x14ac:dyDescent="0.3">
      <c r="A2867" s="355" t="s">
        <v>11075</v>
      </c>
      <c r="B2867" s="355" t="s">
        <v>11076</v>
      </c>
      <c r="D2867" s="563" t="s">
        <v>11077</v>
      </c>
      <c r="E2867" s="564" t="s">
        <v>3708</v>
      </c>
      <c r="F2867" s="355">
        <v>0</v>
      </c>
      <c r="G2867" s="355">
        <v>5.34</v>
      </c>
    </row>
    <row r="2868" spans="1:7" x14ac:dyDescent="0.3">
      <c r="A2868" s="355" t="s">
        <v>11078</v>
      </c>
      <c r="B2868" s="355" t="s">
        <v>11079</v>
      </c>
      <c r="D2868" s="563" t="s">
        <v>11077</v>
      </c>
      <c r="E2868" s="564" t="s">
        <v>6851</v>
      </c>
      <c r="F2868" s="355">
        <v>0</v>
      </c>
      <c r="G2868" s="355">
        <v>5.34</v>
      </c>
    </row>
    <row r="2869" spans="1:7" x14ac:dyDescent="0.3">
      <c r="A2869" s="355" t="s">
        <v>11080</v>
      </c>
      <c r="B2869" s="355" t="s">
        <v>11081</v>
      </c>
      <c r="D2869" s="563" t="s">
        <v>11082</v>
      </c>
      <c r="E2869" s="564" t="s">
        <v>8913</v>
      </c>
      <c r="F2869" s="355">
        <v>0</v>
      </c>
      <c r="G2869" s="355">
        <v>275.76</v>
      </c>
    </row>
    <row r="2870" spans="1:7" x14ac:dyDescent="0.3">
      <c r="A2870" s="355" t="s">
        <v>11083</v>
      </c>
      <c r="B2870" s="355" t="s">
        <v>11084</v>
      </c>
      <c r="D2870" s="563" t="s">
        <v>11085</v>
      </c>
      <c r="E2870" s="564" t="s">
        <v>5380</v>
      </c>
      <c r="F2870" s="355">
        <v>0</v>
      </c>
      <c r="G2870" s="355">
        <v>320.68</v>
      </c>
    </row>
    <row r="2871" spans="1:7" x14ac:dyDescent="0.3">
      <c r="A2871" s="355" t="s">
        <v>11086</v>
      </c>
      <c r="B2871" s="355" t="s">
        <v>11087</v>
      </c>
      <c r="D2871" s="563" t="s">
        <v>11088</v>
      </c>
      <c r="E2871" s="564" t="s">
        <v>5376</v>
      </c>
      <c r="F2871" s="355">
        <v>0</v>
      </c>
      <c r="G2871" s="355">
        <v>275.76</v>
      </c>
    </row>
    <row r="2872" spans="1:7" x14ac:dyDescent="0.3">
      <c r="A2872" s="355" t="s">
        <v>11089</v>
      </c>
      <c r="B2872" s="355" t="s">
        <v>11090</v>
      </c>
      <c r="D2872" s="563" t="s">
        <v>11091</v>
      </c>
      <c r="E2872" s="564" t="s">
        <v>5380</v>
      </c>
      <c r="F2872" s="355">
        <v>0</v>
      </c>
      <c r="G2872" s="355">
        <v>320.68</v>
      </c>
    </row>
    <row r="2873" spans="1:7" x14ac:dyDescent="0.3">
      <c r="A2873" s="355" t="s">
        <v>11092</v>
      </c>
      <c r="B2873" s="355" t="s">
        <v>11093</v>
      </c>
      <c r="D2873" s="563" t="s">
        <v>11094</v>
      </c>
      <c r="E2873" s="564" t="s">
        <v>5376</v>
      </c>
      <c r="F2873" s="355">
        <v>0</v>
      </c>
      <c r="G2873" s="355">
        <v>276.61</v>
      </c>
    </row>
    <row r="2874" spans="1:7" x14ac:dyDescent="0.3">
      <c r="A2874" s="355" t="s">
        <v>11095</v>
      </c>
      <c r="B2874" s="355" t="s">
        <v>11096</v>
      </c>
      <c r="D2874" s="563" t="s">
        <v>11097</v>
      </c>
      <c r="E2874" s="564" t="s">
        <v>5380</v>
      </c>
      <c r="F2874" s="355">
        <v>0</v>
      </c>
      <c r="G2874" s="355">
        <v>321.44</v>
      </c>
    </row>
    <row r="2875" spans="1:7" x14ac:dyDescent="0.3">
      <c r="A2875" s="355" t="s">
        <v>11098</v>
      </c>
      <c r="B2875" s="355" t="s">
        <v>11099</v>
      </c>
      <c r="D2875" s="563" t="s">
        <v>11100</v>
      </c>
      <c r="E2875" s="564" t="s">
        <v>5376</v>
      </c>
      <c r="F2875" s="355">
        <v>0</v>
      </c>
      <c r="G2875" s="355">
        <v>279.66000000000003</v>
      </c>
    </row>
    <row r="2876" spans="1:7" x14ac:dyDescent="0.3">
      <c r="A2876" s="355" t="s">
        <v>11101</v>
      </c>
      <c r="B2876" s="355" t="s">
        <v>11102</v>
      </c>
      <c r="D2876" s="563" t="s">
        <v>11103</v>
      </c>
      <c r="E2876" s="564" t="s">
        <v>5380</v>
      </c>
      <c r="F2876" s="355">
        <v>0</v>
      </c>
      <c r="G2876" s="355">
        <v>324.58</v>
      </c>
    </row>
    <row r="2877" spans="1:7" x14ac:dyDescent="0.3">
      <c r="A2877" s="355" t="s">
        <v>11104</v>
      </c>
      <c r="B2877" s="355" t="s">
        <v>11105</v>
      </c>
      <c r="D2877" s="563" t="s">
        <v>11106</v>
      </c>
      <c r="E2877" s="564" t="s">
        <v>8913</v>
      </c>
      <c r="F2877" s="355">
        <v>0</v>
      </c>
      <c r="G2877" s="355">
        <v>280.51</v>
      </c>
    </row>
    <row r="2878" spans="1:7" x14ac:dyDescent="0.3">
      <c r="A2878" s="355" t="s">
        <v>11107</v>
      </c>
      <c r="B2878" s="355" t="s">
        <v>11108</v>
      </c>
      <c r="D2878" s="563" t="s">
        <v>11109</v>
      </c>
      <c r="E2878" s="564" t="s">
        <v>5380</v>
      </c>
      <c r="F2878" s="355">
        <v>0</v>
      </c>
      <c r="G2878" s="355">
        <v>325.42</v>
      </c>
    </row>
    <row r="2879" spans="1:7" x14ac:dyDescent="0.3">
      <c r="A2879" s="355" t="s">
        <v>11110</v>
      </c>
      <c r="B2879" s="355" t="s">
        <v>11111</v>
      </c>
      <c r="D2879" s="563" t="s">
        <v>11112</v>
      </c>
      <c r="E2879" s="564" t="s">
        <v>1268</v>
      </c>
      <c r="F2879" s="355">
        <v>0</v>
      </c>
      <c r="G2879" s="355">
        <v>259.58</v>
      </c>
    </row>
    <row r="2880" spans="1:7" x14ac:dyDescent="0.3">
      <c r="A2880" s="355" t="s">
        <v>11113</v>
      </c>
      <c r="B2880" s="355" t="s">
        <v>11114</v>
      </c>
      <c r="D2880" s="563" t="s">
        <v>11115</v>
      </c>
      <c r="E2880" s="564" t="s">
        <v>1268</v>
      </c>
      <c r="F2880" s="355">
        <v>0</v>
      </c>
      <c r="G2880" s="355">
        <v>265.68</v>
      </c>
    </row>
    <row r="2881" spans="1:7" x14ac:dyDescent="0.3">
      <c r="A2881" s="355" t="s">
        <v>11116</v>
      </c>
      <c r="B2881" s="355" t="s">
        <v>11117</v>
      </c>
      <c r="D2881" s="563" t="s">
        <v>11118</v>
      </c>
      <c r="E2881" s="564" t="s">
        <v>11119</v>
      </c>
      <c r="F2881" s="355">
        <v>0</v>
      </c>
      <c r="G2881" s="355">
        <v>304.58</v>
      </c>
    </row>
    <row r="2882" spans="1:7" x14ac:dyDescent="0.3">
      <c r="A2882" s="355" t="s">
        <v>11120</v>
      </c>
      <c r="B2882" s="355" t="s">
        <v>11121</v>
      </c>
      <c r="D2882" s="563" t="s">
        <v>11122</v>
      </c>
      <c r="E2882" s="564" t="s">
        <v>1268</v>
      </c>
      <c r="F2882" s="355">
        <v>0</v>
      </c>
      <c r="G2882" s="355">
        <v>260.76</v>
      </c>
    </row>
    <row r="2883" spans="1:7" x14ac:dyDescent="0.3">
      <c r="A2883" s="355" t="s">
        <v>11123</v>
      </c>
      <c r="B2883" s="355" t="s">
        <v>11124</v>
      </c>
      <c r="D2883" s="563" t="s">
        <v>11125</v>
      </c>
      <c r="E2883" s="564" t="s">
        <v>1268</v>
      </c>
      <c r="F2883" s="355">
        <v>0</v>
      </c>
      <c r="G2883" s="355">
        <v>266.77999999999997</v>
      </c>
    </row>
    <row r="2884" spans="1:7" x14ac:dyDescent="0.3">
      <c r="A2884" s="355" t="s">
        <v>11126</v>
      </c>
      <c r="B2884" s="355" t="s">
        <v>11127</v>
      </c>
      <c r="D2884" s="563" t="s">
        <v>11128</v>
      </c>
      <c r="E2884" s="564" t="s">
        <v>11119</v>
      </c>
      <c r="F2884" s="355">
        <v>0</v>
      </c>
      <c r="G2884" s="355">
        <v>305.76</v>
      </c>
    </row>
    <row r="2885" spans="1:7" x14ac:dyDescent="0.3">
      <c r="A2885" s="355" t="s">
        <v>11129</v>
      </c>
      <c r="B2885" s="355" t="s">
        <v>11130</v>
      </c>
      <c r="D2885" s="563" t="s">
        <v>11131</v>
      </c>
      <c r="E2885" s="564" t="s">
        <v>1268</v>
      </c>
      <c r="F2885" s="355">
        <v>0</v>
      </c>
      <c r="G2885" s="355">
        <v>260.76</v>
      </c>
    </row>
    <row r="2886" spans="1:7" x14ac:dyDescent="0.3">
      <c r="A2886" s="355" t="s">
        <v>11132</v>
      </c>
      <c r="B2886" s="355" t="s">
        <v>11133</v>
      </c>
      <c r="D2886" s="563" t="s">
        <v>11134</v>
      </c>
      <c r="E2886" s="564" t="s">
        <v>1268</v>
      </c>
      <c r="F2886" s="355">
        <v>0</v>
      </c>
      <c r="G2886" s="355">
        <v>266.77999999999997</v>
      </c>
    </row>
    <row r="2887" spans="1:7" x14ac:dyDescent="0.3">
      <c r="A2887" s="355" t="s">
        <v>11135</v>
      </c>
      <c r="B2887" s="355" t="s">
        <v>11136</v>
      </c>
      <c r="D2887" s="563" t="s">
        <v>11137</v>
      </c>
      <c r="E2887" s="564" t="s">
        <v>11119</v>
      </c>
      <c r="F2887" s="355">
        <v>0</v>
      </c>
      <c r="G2887" s="355">
        <v>305.76</v>
      </c>
    </row>
    <row r="2888" spans="1:7" x14ac:dyDescent="0.3">
      <c r="A2888" s="355" t="s">
        <v>11138</v>
      </c>
      <c r="B2888" s="355" t="s">
        <v>11139</v>
      </c>
      <c r="D2888" s="563" t="s">
        <v>11140</v>
      </c>
      <c r="E2888" s="564" t="s">
        <v>1268</v>
      </c>
      <c r="F2888" s="355">
        <v>0</v>
      </c>
      <c r="G2888" s="355">
        <v>261.10000000000002</v>
      </c>
    </row>
    <row r="2889" spans="1:7" x14ac:dyDescent="0.3">
      <c r="A2889" s="355" t="s">
        <v>11141</v>
      </c>
      <c r="B2889" s="355" t="s">
        <v>11142</v>
      </c>
      <c r="D2889" s="563" t="s">
        <v>11143</v>
      </c>
      <c r="E2889" s="564" t="s">
        <v>1268</v>
      </c>
      <c r="F2889" s="355">
        <v>0</v>
      </c>
      <c r="G2889" s="355">
        <v>267.88</v>
      </c>
    </row>
    <row r="2890" spans="1:7" x14ac:dyDescent="0.3">
      <c r="A2890" s="355" t="s">
        <v>11144</v>
      </c>
      <c r="B2890" s="355" t="s">
        <v>11145</v>
      </c>
      <c r="D2890" s="563" t="s">
        <v>11146</v>
      </c>
      <c r="E2890" s="564" t="s">
        <v>11119</v>
      </c>
      <c r="F2890" s="355">
        <v>0</v>
      </c>
      <c r="G2890" s="355">
        <v>306.77999999999997</v>
      </c>
    </row>
    <row r="2891" spans="1:7" x14ac:dyDescent="0.3">
      <c r="A2891" s="355" t="s">
        <v>11147</v>
      </c>
      <c r="B2891" s="355" t="s">
        <v>11148</v>
      </c>
      <c r="D2891" s="563" t="s">
        <v>11149</v>
      </c>
      <c r="E2891" s="564" t="s">
        <v>1268</v>
      </c>
      <c r="F2891" s="355">
        <v>0</v>
      </c>
      <c r="G2891" s="355">
        <v>265.85000000000002</v>
      </c>
    </row>
    <row r="2892" spans="1:7" x14ac:dyDescent="0.3">
      <c r="A2892" s="355" t="s">
        <v>11150</v>
      </c>
      <c r="B2892" s="355" t="s">
        <v>11151</v>
      </c>
      <c r="D2892" s="563" t="s">
        <v>11152</v>
      </c>
      <c r="E2892" s="564" t="s">
        <v>1268</v>
      </c>
      <c r="F2892" s="355">
        <v>0</v>
      </c>
      <c r="G2892" s="355">
        <v>271.95</v>
      </c>
    </row>
    <row r="2893" spans="1:7" x14ac:dyDescent="0.3">
      <c r="A2893" s="355" t="s">
        <v>11153</v>
      </c>
      <c r="B2893" s="355" t="s">
        <v>11154</v>
      </c>
      <c r="D2893" s="563" t="s">
        <v>11155</v>
      </c>
      <c r="E2893" s="564" t="s">
        <v>11119</v>
      </c>
      <c r="F2893" s="355">
        <v>0</v>
      </c>
      <c r="G2893" s="355">
        <v>310.93</v>
      </c>
    </row>
    <row r="2894" spans="1:7" x14ac:dyDescent="0.3">
      <c r="A2894" s="355" t="s">
        <v>11156</v>
      </c>
      <c r="B2894" s="355" t="s">
        <v>11157</v>
      </c>
      <c r="D2894" s="563" t="s">
        <v>11158</v>
      </c>
      <c r="E2894" s="564" t="s">
        <v>1268</v>
      </c>
      <c r="F2894" s="355">
        <v>0</v>
      </c>
      <c r="G2894" s="355">
        <v>266.69</v>
      </c>
    </row>
    <row r="2895" spans="1:7" x14ac:dyDescent="0.3">
      <c r="A2895" s="355" t="s">
        <v>11159</v>
      </c>
      <c r="B2895" s="355" t="s">
        <v>11160</v>
      </c>
      <c r="D2895" s="563" t="s">
        <v>11161</v>
      </c>
      <c r="E2895" s="564" t="s">
        <v>1268</v>
      </c>
      <c r="F2895" s="355">
        <v>0</v>
      </c>
      <c r="G2895" s="355">
        <v>272.8</v>
      </c>
    </row>
    <row r="2896" spans="1:7" x14ac:dyDescent="0.3">
      <c r="A2896" s="355" t="s">
        <v>11162</v>
      </c>
      <c r="B2896" s="355" t="s">
        <v>11163</v>
      </c>
      <c r="D2896" s="563" t="s">
        <v>11164</v>
      </c>
      <c r="E2896" s="564" t="s">
        <v>11119</v>
      </c>
      <c r="F2896" s="355">
        <v>0</v>
      </c>
      <c r="G2896" s="355">
        <v>310.58999999999997</v>
      </c>
    </row>
    <row r="2897" spans="1:7" x14ac:dyDescent="0.3">
      <c r="A2897" s="355" t="s">
        <v>11165</v>
      </c>
      <c r="B2897" s="355" t="s">
        <v>11166</v>
      </c>
      <c r="D2897" s="563" t="s">
        <v>11167</v>
      </c>
      <c r="E2897" s="564" t="s">
        <v>5376</v>
      </c>
      <c r="F2897" s="355">
        <v>0</v>
      </c>
      <c r="G2897" s="355">
        <v>264.07</v>
      </c>
    </row>
    <row r="2898" spans="1:7" x14ac:dyDescent="0.3">
      <c r="A2898" s="355" t="s">
        <v>11168</v>
      </c>
      <c r="B2898" s="355" t="s">
        <v>11169</v>
      </c>
      <c r="D2898" s="563" t="s">
        <v>11170</v>
      </c>
      <c r="E2898" s="564" t="s">
        <v>11171</v>
      </c>
      <c r="F2898" s="355">
        <v>0</v>
      </c>
      <c r="G2898" s="355">
        <v>270.17</v>
      </c>
    </row>
    <row r="2899" spans="1:7" x14ac:dyDescent="0.3">
      <c r="A2899" s="355" t="s">
        <v>11172</v>
      </c>
      <c r="B2899" s="355" t="s">
        <v>11173</v>
      </c>
      <c r="D2899" s="563" t="s">
        <v>11174</v>
      </c>
      <c r="E2899" s="564" t="s">
        <v>5380</v>
      </c>
      <c r="F2899" s="355">
        <v>0</v>
      </c>
      <c r="G2899" s="355">
        <v>309.14999999999998</v>
      </c>
    </row>
    <row r="2900" spans="1:7" x14ac:dyDescent="0.3">
      <c r="A2900" s="355" t="s">
        <v>11175</v>
      </c>
      <c r="B2900" s="355" t="s">
        <v>11176</v>
      </c>
      <c r="D2900" s="563" t="s">
        <v>11177</v>
      </c>
      <c r="E2900" s="564" t="s">
        <v>5376</v>
      </c>
      <c r="F2900" s="355">
        <v>0</v>
      </c>
      <c r="G2900" s="355">
        <v>265.25</v>
      </c>
    </row>
    <row r="2901" spans="1:7" x14ac:dyDescent="0.3">
      <c r="A2901" s="355" t="s">
        <v>11178</v>
      </c>
      <c r="B2901" s="355" t="s">
        <v>11179</v>
      </c>
      <c r="D2901" s="563" t="s">
        <v>11180</v>
      </c>
      <c r="E2901" s="564" t="s">
        <v>11171</v>
      </c>
      <c r="F2901" s="355">
        <v>0</v>
      </c>
      <c r="G2901" s="355">
        <v>271.36</v>
      </c>
    </row>
    <row r="2902" spans="1:7" x14ac:dyDescent="0.3">
      <c r="A2902" s="355" t="s">
        <v>11181</v>
      </c>
      <c r="B2902" s="355" t="s">
        <v>11182</v>
      </c>
      <c r="D2902" s="563" t="s">
        <v>11183</v>
      </c>
      <c r="E2902" s="564" t="s">
        <v>5380</v>
      </c>
      <c r="F2902" s="355">
        <v>0</v>
      </c>
      <c r="G2902" s="355">
        <v>310.25</v>
      </c>
    </row>
    <row r="2903" spans="1:7" x14ac:dyDescent="0.3">
      <c r="A2903" s="355" t="s">
        <v>11184</v>
      </c>
      <c r="B2903" s="355" t="s">
        <v>11185</v>
      </c>
      <c r="D2903" s="563" t="s">
        <v>11186</v>
      </c>
      <c r="E2903" s="564" t="s">
        <v>5376</v>
      </c>
      <c r="F2903" s="355">
        <v>0</v>
      </c>
      <c r="G2903" s="355">
        <v>259.66000000000003</v>
      </c>
    </row>
    <row r="2904" spans="1:7" x14ac:dyDescent="0.3">
      <c r="A2904" s="355" t="s">
        <v>11187</v>
      </c>
      <c r="B2904" s="355" t="s">
        <v>11188</v>
      </c>
      <c r="D2904" s="563" t="s">
        <v>11189</v>
      </c>
      <c r="E2904" s="564" t="s">
        <v>11171</v>
      </c>
      <c r="F2904" s="355">
        <v>0</v>
      </c>
      <c r="G2904" s="355">
        <v>265.76</v>
      </c>
    </row>
    <row r="2905" spans="1:7" x14ac:dyDescent="0.3">
      <c r="A2905" s="355" t="s">
        <v>11190</v>
      </c>
      <c r="B2905" s="355" t="s">
        <v>11191</v>
      </c>
      <c r="D2905" s="563" t="s">
        <v>11192</v>
      </c>
      <c r="E2905" s="564" t="s">
        <v>5380</v>
      </c>
      <c r="F2905" s="355">
        <v>0</v>
      </c>
      <c r="G2905" s="355">
        <v>304.66000000000003</v>
      </c>
    </row>
    <row r="2906" spans="1:7" x14ac:dyDescent="0.3">
      <c r="A2906" s="355" t="s">
        <v>11193</v>
      </c>
      <c r="B2906" s="355" t="s">
        <v>11194</v>
      </c>
      <c r="D2906" s="563" t="s">
        <v>11195</v>
      </c>
      <c r="E2906" s="564" t="s">
        <v>5376</v>
      </c>
      <c r="F2906" s="355">
        <v>0</v>
      </c>
      <c r="G2906" s="355">
        <v>260.76</v>
      </c>
    </row>
    <row r="2907" spans="1:7" x14ac:dyDescent="0.3">
      <c r="A2907" s="355" t="s">
        <v>11196</v>
      </c>
      <c r="B2907" s="355" t="s">
        <v>11197</v>
      </c>
      <c r="D2907" s="563" t="s">
        <v>11198</v>
      </c>
      <c r="E2907" s="564" t="s">
        <v>11171</v>
      </c>
      <c r="F2907" s="355">
        <v>0</v>
      </c>
      <c r="G2907" s="355">
        <v>266.77999999999997</v>
      </c>
    </row>
    <row r="2908" spans="1:7" x14ac:dyDescent="0.3">
      <c r="A2908" s="355" t="s">
        <v>11199</v>
      </c>
      <c r="B2908" s="355" t="s">
        <v>11200</v>
      </c>
      <c r="D2908" s="563" t="s">
        <v>11201</v>
      </c>
      <c r="E2908" s="564" t="s">
        <v>5380</v>
      </c>
      <c r="F2908" s="355">
        <v>0</v>
      </c>
      <c r="G2908" s="355">
        <v>305.76</v>
      </c>
    </row>
    <row r="2909" spans="1:7" x14ac:dyDescent="0.3">
      <c r="A2909" s="355" t="s">
        <v>11202</v>
      </c>
      <c r="B2909" s="355" t="s">
        <v>11203</v>
      </c>
      <c r="D2909" s="563" t="s">
        <v>11204</v>
      </c>
      <c r="E2909" s="564" t="s">
        <v>5376</v>
      </c>
      <c r="F2909" s="355">
        <v>0</v>
      </c>
      <c r="G2909" s="355">
        <v>261.52999999999997</v>
      </c>
    </row>
    <row r="2910" spans="1:7" x14ac:dyDescent="0.3">
      <c r="A2910" s="355" t="s">
        <v>11205</v>
      </c>
      <c r="B2910" s="355" t="s">
        <v>11206</v>
      </c>
      <c r="D2910" s="563" t="s">
        <v>11207</v>
      </c>
      <c r="E2910" s="564" t="s">
        <v>11171</v>
      </c>
      <c r="F2910" s="355">
        <v>0</v>
      </c>
      <c r="G2910" s="355">
        <v>267.54000000000002</v>
      </c>
    </row>
    <row r="2911" spans="1:7" x14ac:dyDescent="0.3">
      <c r="A2911" s="355" t="s">
        <v>11208</v>
      </c>
      <c r="B2911" s="355" t="s">
        <v>11209</v>
      </c>
      <c r="D2911" s="563" t="s">
        <v>11210</v>
      </c>
      <c r="E2911" s="564" t="s">
        <v>5380</v>
      </c>
      <c r="F2911" s="355">
        <v>0</v>
      </c>
      <c r="G2911" s="355">
        <v>306.44</v>
      </c>
    </row>
    <row r="2912" spans="1:7" x14ac:dyDescent="0.3">
      <c r="A2912" s="355" t="s">
        <v>11211</v>
      </c>
      <c r="B2912" s="355" t="s">
        <v>11212</v>
      </c>
      <c r="D2912" s="563" t="s">
        <v>11213</v>
      </c>
      <c r="E2912" s="564" t="s">
        <v>5376</v>
      </c>
      <c r="F2912" s="355">
        <v>0</v>
      </c>
      <c r="G2912" s="355">
        <v>264.24</v>
      </c>
    </row>
    <row r="2913" spans="1:7" x14ac:dyDescent="0.3">
      <c r="A2913" s="355" t="s">
        <v>11214</v>
      </c>
      <c r="B2913" s="355" t="s">
        <v>11215</v>
      </c>
      <c r="D2913" s="563" t="s">
        <v>11216</v>
      </c>
      <c r="E2913" s="564" t="s">
        <v>11217</v>
      </c>
      <c r="F2913" s="355">
        <v>0</v>
      </c>
      <c r="G2913" s="355">
        <v>307.2</v>
      </c>
    </row>
    <row r="2914" spans="1:7" x14ac:dyDescent="0.3">
      <c r="A2914" s="355" t="s">
        <v>11218</v>
      </c>
      <c r="B2914" s="355" t="s">
        <v>11219</v>
      </c>
      <c r="D2914" s="563" t="s">
        <v>11220</v>
      </c>
      <c r="E2914" s="564" t="s">
        <v>11171</v>
      </c>
      <c r="F2914" s="355">
        <v>0</v>
      </c>
      <c r="G2914" s="355">
        <v>270.33999999999997</v>
      </c>
    </row>
    <row r="2915" spans="1:7" x14ac:dyDescent="0.3">
      <c r="A2915" s="355" t="s">
        <v>11221</v>
      </c>
      <c r="B2915" s="355" t="s">
        <v>11222</v>
      </c>
      <c r="D2915" s="563" t="s">
        <v>11223</v>
      </c>
      <c r="E2915" s="564" t="s">
        <v>1268</v>
      </c>
      <c r="F2915" s="355">
        <v>0</v>
      </c>
      <c r="G2915" s="355">
        <v>294.49</v>
      </c>
    </row>
    <row r="2916" spans="1:7" x14ac:dyDescent="0.3">
      <c r="A2916" s="355" t="s">
        <v>11224</v>
      </c>
      <c r="B2916" s="355" t="s">
        <v>11225</v>
      </c>
      <c r="D2916" s="563" t="s">
        <v>11226</v>
      </c>
      <c r="E2916" s="564" t="s">
        <v>11119</v>
      </c>
      <c r="F2916" s="355">
        <v>0</v>
      </c>
      <c r="G2916" s="355">
        <v>312.70999999999998</v>
      </c>
    </row>
    <row r="2917" spans="1:7" x14ac:dyDescent="0.3">
      <c r="A2917" s="355" t="s">
        <v>11227</v>
      </c>
      <c r="B2917" s="355" t="s">
        <v>11228</v>
      </c>
      <c r="D2917" s="563" t="s">
        <v>11229</v>
      </c>
      <c r="E2917" s="564" t="s">
        <v>1268</v>
      </c>
      <c r="F2917" s="355">
        <v>0</v>
      </c>
      <c r="G2917" s="355">
        <v>268.31</v>
      </c>
    </row>
    <row r="2918" spans="1:7" x14ac:dyDescent="0.3">
      <c r="A2918" s="355" t="s">
        <v>11230</v>
      </c>
      <c r="B2918" s="355" t="s">
        <v>11231</v>
      </c>
      <c r="D2918" s="563" t="s">
        <v>11232</v>
      </c>
      <c r="E2918" s="564" t="s">
        <v>11119</v>
      </c>
      <c r="F2918" s="355">
        <v>0</v>
      </c>
      <c r="G2918" s="355">
        <v>313.31</v>
      </c>
    </row>
    <row r="2919" spans="1:7" x14ac:dyDescent="0.3">
      <c r="A2919" s="355" t="s">
        <v>11233</v>
      </c>
      <c r="B2919" s="355" t="s">
        <v>11234</v>
      </c>
      <c r="D2919" s="563" t="s">
        <v>11235</v>
      </c>
      <c r="E2919" s="564" t="s">
        <v>1268</v>
      </c>
      <c r="F2919" s="355">
        <v>0</v>
      </c>
      <c r="G2919" s="355">
        <v>269.66000000000003</v>
      </c>
    </row>
    <row r="2920" spans="1:7" x14ac:dyDescent="0.3">
      <c r="A2920" s="355" t="s">
        <v>11236</v>
      </c>
      <c r="B2920" s="355" t="s">
        <v>11237</v>
      </c>
      <c r="D2920" s="563" t="s">
        <v>11238</v>
      </c>
      <c r="E2920" s="564" t="s">
        <v>11119</v>
      </c>
      <c r="F2920" s="355">
        <v>0</v>
      </c>
      <c r="G2920" s="355">
        <v>314.66000000000003</v>
      </c>
    </row>
    <row r="2921" spans="1:7" x14ac:dyDescent="0.3">
      <c r="A2921" s="355" t="s">
        <v>11239</v>
      </c>
      <c r="B2921" s="355" t="s">
        <v>11240</v>
      </c>
      <c r="D2921" s="563" t="s">
        <v>11241</v>
      </c>
      <c r="E2921" s="564" t="s">
        <v>1268</v>
      </c>
      <c r="F2921" s="355">
        <v>0</v>
      </c>
      <c r="G2921" s="355">
        <v>270.51</v>
      </c>
    </row>
    <row r="2922" spans="1:7" x14ac:dyDescent="0.3">
      <c r="A2922" s="355" t="s">
        <v>11242</v>
      </c>
      <c r="B2922" s="355" t="s">
        <v>11243</v>
      </c>
      <c r="D2922" s="563" t="s">
        <v>11244</v>
      </c>
      <c r="E2922" s="564" t="s">
        <v>11119</v>
      </c>
      <c r="F2922" s="355">
        <v>0</v>
      </c>
      <c r="G2922" s="355">
        <v>315.58999999999997</v>
      </c>
    </row>
    <row r="2923" spans="1:7" x14ac:dyDescent="0.3">
      <c r="A2923" s="355" t="s">
        <v>11245</v>
      </c>
      <c r="B2923" s="355" t="s">
        <v>11246</v>
      </c>
      <c r="D2923" s="563" t="s">
        <v>11247</v>
      </c>
      <c r="E2923" s="564" t="s">
        <v>1268</v>
      </c>
      <c r="F2923" s="355">
        <v>0</v>
      </c>
      <c r="G2923" s="355">
        <v>273.39</v>
      </c>
    </row>
    <row r="2924" spans="1:7" x14ac:dyDescent="0.3">
      <c r="A2924" s="355" t="s">
        <v>11248</v>
      </c>
      <c r="B2924" s="355" t="s">
        <v>11249</v>
      </c>
      <c r="D2924" s="563" t="s">
        <v>11250</v>
      </c>
      <c r="E2924" s="564" t="s">
        <v>11119</v>
      </c>
      <c r="F2924" s="355">
        <v>0</v>
      </c>
      <c r="G2924" s="355">
        <v>318.31</v>
      </c>
    </row>
    <row r="2925" spans="1:7" x14ac:dyDescent="0.3">
      <c r="A2925" s="355" t="s">
        <v>11251</v>
      </c>
      <c r="B2925" s="355" t="s">
        <v>11252</v>
      </c>
      <c r="D2925" s="563" t="s">
        <v>11253</v>
      </c>
      <c r="E2925" s="564" t="s">
        <v>11254</v>
      </c>
      <c r="F2925" s="355">
        <v>0</v>
      </c>
      <c r="G2925" s="355">
        <v>287.02999999999997</v>
      </c>
    </row>
    <row r="2926" spans="1:7" x14ac:dyDescent="0.3">
      <c r="A2926" s="355" t="s">
        <v>11255</v>
      </c>
      <c r="B2926" s="355" t="s">
        <v>11256</v>
      </c>
      <c r="D2926" s="563" t="s">
        <v>11253</v>
      </c>
      <c r="E2926" s="564" t="s">
        <v>11257</v>
      </c>
      <c r="F2926" s="355">
        <v>0</v>
      </c>
      <c r="G2926" s="355">
        <v>318.73</v>
      </c>
    </row>
    <row r="2927" spans="1:7" x14ac:dyDescent="0.3">
      <c r="A2927" s="355" t="s">
        <v>11258</v>
      </c>
      <c r="B2927" s="355" t="s">
        <v>11259</v>
      </c>
      <c r="D2927" s="563" t="s">
        <v>11253</v>
      </c>
      <c r="E2927" s="564" t="s">
        <v>11260</v>
      </c>
      <c r="F2927" s="355">
        <v>0</v>
      </c>
      <c r="G2927" s="355">
        <v>273.98</v>
      </c>
    </row>
    <row r="2928" spans="1:7" x14ac:dyDescent="0.3">
      <c r="A2928" s="355" t="s">
        <v>11261</v>
      </c>
      <c r="B2928" s="355" t="s">
        <v>11262</v>
      </c>
      <c r="D2928" s="563" t="s">
        <v>11253</v>
      </c>
      <c r="E2928" s="564" t="s">
        <v>11263</v>
      </c>
      <c r="F2928" s="355">
        <v>0</v>
      </c>
      <c r="G2928" s="355">
        <v>313.47000000000003</v>
      </c>
    </row>
    <row r="2929" spans="1:7" x14ac:dyDescent="0.3">
      <c r="A2929" s="355" t="s">
        <v>11264</v>
      </c>
      <c r="B2929" s="355" t="s">
        <v>11265</v>
      </c>
      <c r="D2929" s="563" t="s">
        <v>11253</v>
      </c>
      <c r="E2929" s="564" t="s">
        <v>11266</v>
      </c>
      <c r="F2929" s="355">
        <v>0</v>
      </c>
      <c r="G2929" s="355">
        <v>275</v>
      </c>
    </row>
    <row r="2930" spans="1:7" x14ac:dyDescent="0.3">
      <c r="A2930" s="355" t="s">
        <v>11267</v>
      </c>
      <c r="B2930" s="355" t="s">
        <v>11268</v>
      </c>
      <c r="D2930" s="563" t="s">
        <v>11253</v>
      </c>
      <c r="E2930" s="564" t="s">
        <v>11269</v>
      </c>
      <c r="F2930" s="355">
        <v>0</v>
      </c>
      <c r="G2930" s="355">
        <v>320.17</v>
      </c>
    </row>
    <row r="2931" spans="1:7" x14ac:dyDescent="0.3">
      <c r="A2931" s="355" t="s">
        <v>11270</v>
      </c>
      <c r="B2931" s="355" t="s">
        <v>11271</v>
      </c>
      <c r="D2931" s="563" t="s">
        <v>11272</v>
      </c>
      <c r="E2931" s="564" t="s">
        <v>5376</v>
      </c>
      <c r="F2931" s="355">
        <v>0</v>
      </c>
      <c r="G2931" s="355">
        <v>301.02</v>
      </c>
    </row>
    <row r="2932" spans="1:7" x14ac:dyDescent="0.3">
      <c r="A2932" s="355" t="s">
        <v>11273</v>
      </c>
      <c r="B2932" s="355" t="s">
        <v>11274</v>
      </c>
      <c r="D2932" s="563" t="s">
        <v>11275</v>
      </c>
      <c r="E2932" s="564" t="s">
        <v>11276</v>
      </c>
      <c r="F2932" s="355">
        <v>0</v>
      </c>
      <c r="G2932" s="355">
        <v>306.36</v>
      </c>
    </row>
    <row r="2933" spans="1:7" x14ac:dyDescent="0.3">
      <c r="A2933" s="355" t="s">
        <v>11277</v>
      </c>
      <c r="B2933" s="355" t="s">
        <v>11278</v>
      </c>
      <c r="D2933" s="563" t="s">
        <v>11279</v>
      </c>
      <c r="E2933" s="564" t="s">
        <v>5380</v>
      </c>
      <c r="F2933" s="355">
        <v>0</v>
      </c>
      <c r="G2933" s="355">
        <v>346.78</v>
      </c>
    </row>
    <row r="2934" spans="1:7" x14ac:dyDescent="0.3">
      <c r="A2934" s="355" t="s">
        <v>11280</v>
      </c>
      <c r="B2934" s="355" t="s">
        <v>11281</v>
      </c>
      <c r="D2934" s="563" t="s">
        <v>11282</v>
      </c>
      <c r="E2934" s="564" t="s">
        <v>5376</v>
      </c>
      <c r="F2934" s="355">
        <v>0</v>
      </c>
      <c r="G2934" s="355">
        <v>305</v>
      </c>
    </row>
    <row r="2935" spans="1:7" x14ac:dyDescent="0.3">
      <c r="A2935" s="355" t="s">
        <v>11283</v>
      </c>
      <c r="B2935" s="355" t="s">
        <v>11284</v>
      </c>
      <c r="D2935" s="563" t="s">
        <v>11285</v>
      </c>
      <c r="E2935" s="564" t="s">
        <v>11276</v>
      </c>
      <c r="F2935" s="355">
        <v>0</v>
      </c>
      <c r="G2935" s="355">
        <v>305</v>
      </c>
    </row>
    <row r="2936" spans="1:7" x14ac:dyDescent="0.3">
      <c r="A2936" s="355" t="s">
        <v>11286</v>
      </c>
      <c r="B2936" s="355" t="s">
        <v>11287</v>
      </c>
      <c r="D2936" s="563" t="s">
        <v>11288</v>
      </c>
      <c r="E2936" s="564" t="s">
        <v>5380</v>
      </c>
      <c r="F2936" s="355">
        <v>0</v>
      </c>
      <c r="G2936" s="355">
        <v>350.85</v>
      </c>
    </row>
    <row r="2937" spans="1:7" x14ac:dyDescent="0.3">
      <c r="A2937" s="355" t="s">
        <v>11289</v>
      </c>
      <c r="B2937" s="355" t="s">
        <v>11290</v>
      </c>
      <c r="D2937" s="563" t="s">
        <v>11291</v>
      </c>
      <c r="E2937" s="564" t="s">
        <v>5376</v>
      </c>
      <c r="F2937" s="355">
        <v>0</v>
      </c>
      <c r="G2937" s="355">
        <v>307.45999999999998</v>
      </c>
    </row>
    <row r="2938" spans="1:7" x14ac:dyDescent="0.3">
      <c r="A2938" s="355" t="s">
        <v>11292</v>
      </c>
      <c r="B2938" s="355" t="s">
        <v>11293</v>
      </c>
      <c r="D2938" s="563" t="s">
        <v>11294</v>
      </c>
      <c r="E2938" s="564" t="s">
        <v>11276</v>
      </c>
      <c r="F2938" s="355">
        <v>0</v>
      </c>
      <c r="G2938" s="355">
        <v>307.45999999999998</v>
      </c>
    </row>
    <row r="2939" spans="1:7" x14ac:dyDescent="0.3">
      <c r="A2939" s="355" t="s">
        <v>11295</v>
      </c>
      <c r="B2939" s="355" t="s">
        <v>11296</v>
      </c>
      <c r="D2939" s="563" t="s">
        <v>11297</v>
      </c>
      <c r="E2939" s="564" t="s">
        <v>5380</v>
      </c>
      <c r="F2939" s="355">
        <v>0</v>
      </c>
      <c r="G2939" s="355">
        <v>353.31</v>
      </c>
    </row>
    <row r="2940" spans="1:7" x14ac:dyDescent="0.3">
      <c r="A2940" s="355" t="s">
        <v>11298</v>
      </c>
      <c r="B2940" s="355" t="s">
        <v>11299</v>
      </c>
      <c r="D2940" s="563" t="s">
        <v>11300</v>
      </c>
      <c r="E2940" s="564" t="s">
        <v>5376</v>
      </c>
      <c r="F2940" s="355">
        <v>0</v>
      </c>
      <c r="G2940" s="355">
        <v>309.49</v>
      </c>
    </row>
    <row r="2941" spans="1:7" x14ac:dyDescent="0.3">
      <c r="A2941" s="355" t="s">
        <v>11301</v>
      </c>
      <c r="B2941" s="355" t="s">
        <v>11302</v>
      </c>
      <c r="D2941" s="563" t="s">
        <v>11303</v>
      </c>
      <c r="E2941" s="564" t="s">
        <v>11276</v>
      </c>
      <c r="F2941" s="355">
        <v>0</v>
      </c>
      <c r="G2941" s="355">
        <v>309.49</v>
      </c>
    </row>
    <row r="2942" spans="1:7" x14ac:dyDescent="0.3">
      <c r="A2942" s="355" t="s">
        <v>11304</v>
      </c>
      <c r="B2942" s="355" t="s">
        <v>11305</v>
      </c>
      <c r="D2942" s="563" t="s">
        <v>11306</v>
      </c>
      <c r="E2942" s="564" t="s">
        <v>5380</v>
      </c>
      <c r="F2942" s="355">
        <v>0</v>
      </c>
      <c r="G2942" s="355">
        <v>355.34</v>
      </c>
    </row>
    <row r="2943" spans="1:7" x14ac:dyDescent="0.3">
      <c r="A2943" s="355" t="s">
        <v>11307</v>
      </c>
      <c r="B2943" s="355" t="s">
        <v>11308</v>
      </c>
      <c r="D2943" s="563" t="s">
        <v>11309</v>
      </c>
      <c r="E2943" s="564" t="s">
        <v>5376</v>
      </c>
      <c r="F2943" s="355">
        <v>0</v>
      </c>
      <c r="G2943" s="355">
        <v>310.76</v>
      </c>
    </row>
    <row r="2944" spans="1:7" x14ac:dyDescent="0.3">
      <c r="A2944" s="355" t="s">
        <v>11310</v>
      </c>
      <c r="B2944" s="355" t="s">
        <v>11311</v>
      </c>
      <c r="D2944" s="563" t="s">
        <v>11312</v>
      </c>
      <c r="E2944" s="564" t="s">
        <v>11276</v>
      </c>
      <c r="F2944" s="355">
        <v>0</v>
      </c>
      <c r="G2944" s="355">
        <v>302.88</v>
      </c>
    </row>
    <row r="2945" spans="1:7" x14ac:dyDescent="0.3">
      <c r="A2945" s="355" t="s">
        <v>11313</v>
      </c>
      <c r="B2945" s="355" t="s">
        <v>11314</v>
      </c>
      <c r="D2945" s="563" t="s">
        <v>11315</v>
      </c>
      <c r="E2945" s="564" t="s">
        <v>5380</v>
      </c>
      <c r="F2945" s="355">
        <v>0</v>
      </c>
      <c r="G2945" s="355">
        <v>348.73</v>
      </c>
    </row>
    <row r="2946" spans="1:7" x14ac:dyDescent="0.3">
      <c r="A2946" s="355" t="s">
        <v>11316</v>
      </c>
      <c r="B2946" s="355" t="s">
        <v>11317</v>
      </c>
      <c r="D2946" s="563" t="s">
        <v>11318</v>
      </c>
      <c r="E2946" s="564" t="s">
        <v>5421</v>
      </c>
      <c r="F2946" s="355">
        <v>0</v>
      </c>
      <c r="G2946" s="355">
        <v>323.31</v>
      </c>
    </row>
    <row r="2947" spans="1:7" x14ac:dyDescent="0.3">
      <c r="A2947" s="355" t="s">
        <v>11319</v>
      </c>
      <c r="B2947" s="355" t="s">
        <v>11320</v>
      </c>
      <c r="D2947" s="563" t="s">
        <v>11318</v>
      </c>
      <c r="E2947" s="564" t="s">
        <v>11321</v>
      </c>
      <c r="F2947" s="355">
        <v>0</v>
      </c>
      <c r="G2947" s="355">
        <v>365.68</v>
      </c>
    </row>
    <row r="2948" spans="1:7" x14ac:dyDescent="0.3">
      <c r="A2948" s="355" t="s">
        <v>11322</v>
      </c>
      <c r="B2948" s="355" t="s">
        <v>11323</v>
      </c>
      <c r="D2948" s="563" t="s">
        <v>11318</v>
      </c>
      <c r="E2948" s="564" t="s">
        <v>11324</v>
      </c>
      <c r="F2948" s="355">
        <v>0</v>
      </c>
      <c r="G2948" s="355">
        <v>363.9</v>
      </c>
    </row>
    <row r="2949" spans="1:7" x14ac:dyDescent="0.3">
      <c r="A2949" s="355" t="s">
        <v>11325</v>
      </c>
      <c r="B2949" s="355" t="s">
        <v>11326</v>
      </c>
      <c r="D2949" s="563" t="s">
        <v>11327</v>
      </c>
      <c r="E2949" s="564" t="s">
        <v>5421</v>
      </c>
      <c r="F2949" s="355">
        <v>0</v>
      </c>
      <c r="G2949" s="355">
        <v>287.8</v>
      </c>
    </row>
    <row r="2950" spans="1:7" x14ac:dyDescent="0.3">
      <c r="A2950" s="355" t="s">
        <v>11328</v>
      </c>
      <c r="B2950" s="355" t="s">
        <v>11329</v>
      </c>
      <c r="D2950" s="563" t="s">
        <v>11327</v>
      </c>
      <c r="E2950" s="564" t="s">
        <v>11321</v>
      </c>
      <c r="F2950" s="355">
        <v>0</v>
      </c>
      <c r="G2950" s="355">
        <v>369.66</v>
      </c>
    </row>
    <row r="2951" spans="1:7" x14ac:dyDescent="0.3">
      <c r="A2951" s="355" t="s">
        <v>11330</v>
      </c>
      <c r="B2951" s="355" t="s">
        <v>11331</v>
      </c>
      <c r="D2951" s="563" t="s">
        <v>11327</v>
      </c>
      <c r="E2951" s="564" t="s">
        <v>11324</v>
      </c>
      <c r="F2951" s="355">
        <v>0</v>
      </c>
      <c r="G2951" s="355">
        <v>367.88</v>
      </c>
    </row>
    <row r="2952" spans="1:7" x14ac:dyDescent="0.3">
      <c r="A2952" s="355" t="s">
        <v>11332</v>
      </c>
      <c r="B2952" s="355" t="s">
        <v>11333</v>
      </c>
      <c r="D2952" s="563" t="s">
        <v>11334</v>
      </c>
      <c r="E2952" s="564" t="s">
        <v>5421</v>
      </c>
      <c r="F2952" s="355">
        <v>0</v>
      </c>
      <c r="G2952" s="355">
        <v>307.37</v>
      </c>
    </row>
    <row r="2953" spans="1:7" x14ac:dyDescent="0.3">
      <c r="A2953" s="355" t="s">
        <v>11335</v>
      </c>
      <c r="B2953" s="355" t="s">
        <v>11336</v>
      </c>
      <c r="D2953" s="563" t="s">
        <v>11334</v>
      </c>
      <c r="E2953" s="564" t="s">
        <v>11321</v>
      </c>
      <c r="F2953" s="355">
        <v>0</v>
      </c>
      <c r="G2953" s="355">
        <v>372.2</v>
      </c>
    </row>
    <row r="2954" spans="1:7" x14ac:dyDescent="0.3">
      <c r="A2954" s="355" t="s">
        <v>11337</v>
      </c>
      <c r="B2954" s="355" t="s">
        <v>11338</v>
      </c>
      <c r="D2954" s="563" t="s">
        <v>11334</v>
      </c>
      <c r="E2954" s="564" t="s">
        <v>11324</v>
      </c>
      <c r="F2954" s="355">
        <v>0</v>
      </c>
      <c r="G2954" s="355">
        <v>370.34</v>
      </c>
    </row>
    <row r="2955" spans="1:7" x14ac:dyDescent="0.3">
      <c r="A2955" s="355" t="s">
        <v>11339</v>
      </c>
      <c r="B2955" s="355" t="s">
        <v>11340</v>
      </c>
      <c r="D2955" s="563" t="s">
        <v>11341</v>
      </c>
      <c r="E2955" s="564" t="s">
        <v>5421</v>
      </c>
      <c r="F2955" s="355">
        <v>0</v>
      </c>
      <c r="G2955" s="355">
        <v>331.69</v>
      </c>
    </row>
    <row r="2956" spans="1:7" x14ac:dyDescent="0.3">
      <c r="A2956" s="355" t="s">
        <v>11342</v>
      </c>
      <c r="B2956" s="355" t="s">
        <v>11343</v>
      </c>
      <c r="D2956" s="563" t="s">
        <v>11341</v>
      </c>
      <c r="E2956" s="564" t="s">
        <v>11321</v>
      </c>
      <c r="F2956" s="355">
        <v>0</v>
      </c>
      <c r="G2956" s="355">
        <v>374.24</v>
      </c>
    </row>
    <row r="2957" spans="1:7" x14ac:dyDescent="0.3">
      <c r="A2957" s="355" t="s">
        <v>11344</v>
      </c>
      <c r="B2957" s="355" t="s">
        <v>11345</v>
      </c>
      <c r="D2957" s="563" t="s">
        <v>11341</v>
      </c>
      <c r="E2957" s="564" t="s">
        <v>11324</v>
      </c>
      <c r="F2957" s="355">
        <v>0</v>
      </c>
      <c r="G2957" s="355">
        <v>372.46</v>
      </c>
    </row>
    <row r="2958" spans="1:7" x14ac:dyDescent="0.3">
      <c r="A2958" s="355" t="s">
        <v>11346</v>
      </c>
      <c r="B2958" s="355" t="s">
        <v>11347</v>
      </c>
      <c r="D2958" s="563" t="s">
        <v>11348</v>
      </c>
      <c r="E2958" s="564" t="s">
        <v>5421</v>
      </c>
      <c r="F2958" s="355">
        <v>0</v>
      </c>
      <c r="G2958" s="355">
        <v>325.08</v>
      </c>
    </row>
    <row r="2959" spans="1:7" x14ac:dyDescent="0.3">
      <c r="A2959" s="355" t="s">
        <v>11349</v>
      </c>
      <c r="B2959" s="355" t="s">
        <v>11350</v>
      </c>
      <c r="D2959" s="563" t="s">
        <v>11348</v>
      </c>
      <c r="E2959" s="564" t="s">
        <v>11321</v>
      </c>
      <c r="F2959" s="355">
        <v>0</v>
      </c>
      <c r="G2959" s="355">
        <v>367.63</v>
      </c>
    </row>
    <row r="2960" spans="1:7" x14ac:dyDescent="0.3">
      <c r="A2960" s="355" t="s">
        <v>11351</v>
      </c>
      <c r="B2960" s="355" t="s">
        <v>11352</v>
      </c>
      <c r="D2960" s="563" t="s">
        <v>11348</v>
      </c>
      <c r="E2960" s="564" t="s">
        <v>11324</v>
      </c>
      <c r="F2960" s="355">
        <v>0</v>
      </c>
      <c r="G2960" s="355">
        <v>365.76</v>
      </c>
    </row>
    <row r="2961" spans="1:7" x14ac:dyDescent="0.3">
      <c r="A2961" s="355" t="s">
        <v>11353</v>
      </c>
      <c r="B2961" s="355" t="s">
        <v>11354</v>
      </c>
      <c r="D2961" s="563" t="s">
        <v>11355</v>
      </c>
      <c r="E2961" s="564" t="s">
        <v>11356</v>
      </c>
      <c r="F2961" s="355">
        <v>0</v>
      </c>
      <c r="G2961" s="355">
        <v>55.51</v>
      </c>
    </row>
    <row r="2962" spans="1:7" x14ac:dyDescent="0.3">
      <c r="A2962" s="355" t="s">
        <v>11357</v>
      </c>
      <c r="B2962" s="355" t="s">
        <v>11358</v>
      </c>
      <c r="D2962" s="563" t="s">
        <v>11359</v>
      </c>
      <c r="E2962" s="564" t="s">
        <v>11360</v>
      </c>
      <c r="F2962" s="355">
        <v>0</v>
      </c>
      <c r="G2962" s="355">
        <v>55.51</v>
      </c>
    </row>
    <row r="2963" spans="1:7" x14ac:dyDescent="0.3">
      <c r="A2963" s="355" t="s">
        <v>11361</v>
      </c>
      <c r="B2963" s="355" t="s">
        <v>11362</v>
      </c>
      <c r="D2963" s="563" t="s">
        <v>11363</v>
      </c>
      <c r="E2963" s="564" t="s">
        <v>9471</v>
      </c>
      <c r="F2963" s="355">
        <v>0</v>
      </c>
      <c r="G2963" s="355">
        <v>153.47</v>
      </c>
    </row>
    <row r="2964" spans="1:7" x14ac:dyDescent="0.3">
      <c r="A2964" s="355" t="s">
        <v>11364</v>
      </c>
      <c r="B2964" s="355" t="s">
        <v>11365</v>
      </c>
      <c r="D2964" s="563" t="s">
        <v>11366</v>
      </c>
      <c r="E2964" s="564" t="s">
        <v>9471</v>
      </c>
      <c r="F2964" s="355">
        <v>0</v>
      </c>
      <c r="G2964" s="355">
        <v>76.78</v>
      </c>
    </row>
    <row r="2965" spans="1:7" x14ac:dyDescent="0.3">
      <c r="A2965" s="355" t="s">
        <v>11367</v>
      </c>
      <c r="B2965" s="355" t="s">
        <v>11368</v>
      </c>
      <c r="D2965" s="563" t="s">
        <v>11369</v>
      </c>
      <c r="E2965" s="564" t="s">
        <v>9475</v>
      </c>
      <c r="F2965" s="355">
        <v>0</v>
      </c>
      <c r="G2965" s="355">
        <v>76.78</v>
      </c>
    </row>
    <row r="2966" spans="1:7" x14ac:dyDescent="0.3">
      <c r="A2966" s="355" t="s">
        <v>11370</v>
      </c>
      <c r="B2966" s="355" t="s">
        <v>11371</v>
      </c>
      <c r="D2966" s="563" t="s">
        <v>11363</v>
      </c>
      <c r="E2966" s="564" t="s">
        <v>9478</v>
      </c>
      <c r="F2966" s="355">
        <v>0</v>
      </c>
      <c r="G2966" s="355">
        <v>153.9</v>
      </c>
    </row>
    <row r="2967" spans="1:7" x14ac:dyDescent="0.3">
      <c r="A2967" s="355" t="s">
        <v>11372</v>
      </c>
      <c r="B2967" s="355" t="s">
        <v>11373</v>
      </c>
      <c r="D2967" s="563" t="s">
        <v>11366</v>
      </c>
      <c r="E2967" s="564" t="s">
        <v>11374</v>
      </c>
      <c r="F2967" s="355">
        <v>0</v>
      </c>
      <c r="G2967" s="355">
        <v>76.95</v>
      </c>
    </row>
    <row r="2968" spans="1:7" x14ac:dyDescent="0.3">
      <c r="A2968" s="355" t="s">
        <v>11375</v>
      </c>
      <c r="B2968" s="355" t="s">
        <v>11376</v>
      </c>
      <c r="D2968" s="563" t="s">
        <v>11369</v>
      </c>
      <c r="E2968" s="564" t="s">
        <v>11377</v>
      </c>
      <c r="F2968" s="355">
        <v>0</v>
      </c>
      <c r="G2968" s="355">
        <v>76.95</v>
      </c>
    </row>
    <row r="2969" spans="1:7" x14ac:dyDescent="0.3">
      <c r="A2969" s="355" t="s">
        <v>11378</v>
      </c>
      <c r="B2969" s="355" t="s">
        <v>11379</v>
      </c>
      <c r="D2969" s="563" t="s">
        <v>11363</v>
      </c>
      <c r="E2969" s="564" t="s">
        <v>9484</v>
      </c>
      <c r="F2969" s="355">
        <v>0</v>
      </c>
      <c r="G2969" s="355">
        <v>153.97999999999999</v>
      </c>
    </row>
    <row r="2970" spans="1:7" x14ac:dyDescent="0.3">
      <c r="A2970" s="355" t="s">
        <v>11380</v>
      </c>
      <c r="B2970" s="355" t="s">
        <v>11381</v>
      </c>
      <c r="D2970" s="563" t="s">
        <v>11366</v>
      </c>
      <c r="E2970" s="564" t="s">
        <v>9484</v>
      </c>
      <c r="F2970" s="355">
        <v>0</v>
      </c>
      <c r="G2970" s="355">
        <v>76.27</v>
      </c>
    </row>
    <row r="2971" spans="1:7" x14ac:dyDescent="0.3">
      <c r="A2971" s="355" t="s">
        <v>11382</v>
      </c>
      <c r="B2971" s="355" t="s">
        <v>11383</v>
      </c>
      <c r="D2971" s="563" t="s">
        <v>11369</v>
      </c>
      <c r="E2971" s="564" t="s">
        <v>9487</v>
      </c>
      <c r="F2971" s="355">
        <v>0</v>
      </c>
      <c r="G2971" s="355">
        <v>76.27</v>
      </c>
    </row>
    <row r="2972" spans="1:7" x14ac:dyDescent="0.3">
      <c r="A2972" s="355" t="s">
        <v>11384</v>
      </c>
      <c r="B2972" s="355" t="s">
        <v>11385</v>
      </c>
      <c r="D2972" s="563" t="s">
        <v>11386</v>
      </c>
      <c r="E2972" s="564" t="s">
        <v>5048</v>
      </c>
      <c r="F2972" s="355">
        <v>0</v>
      </c>
      <c r="G2972" s="355">
        <v>147.97</v>
      </c>
    </row>
    <row r="2973" spans="1:7" x14ac:dyDescent="0.3">
      <c r="A2973" s="355" t="s">
        <v>11387</v>
      </c>
      <c r="B2973" s="355" t="s">
        <v>11388</v>
      </c>
      <c r="D2973" s="563" t="s">
        <v>11389</v>
      </c>
      <c r="E2973" s="564" t="s">
        <v>11390</v>
      </c>
      <c r="F2973" s="355">
        <v>0</v>
      </c>
      <c r="G2973" s="355">
        <v>74.069999999999993</v>
      </c>
    </row>
    <row r="2974" spans="1:7" x14ac:dyDescent="0.3">
      <c r="A2974" s="355" t="s">
        <v>11391</v>
      </c>
      <c r="B2974" s="355" t="s">
        <v>11392</v>
      </c>
      <c r="D2974" s="563" t="s">
        <v>11393</v>
      </c>
      <c r="E2974" s="564" t="s">
        <v>11394</v>
      </c>
      <c r="F2974" s="355">
        <v>0</v>
      </c>
      <c r="G2974" s="355">
        <v>74.069999999999993</v>
      </c>
    </row>
    <row r="2975" spans="1:7" x14ac:dyDescent="0.3">
      <c r="A2975" s="355" t="s">
        <v>11395</v>
      </c>
      <c r="B2975" s="355" t="s">
        <v>11396</v>
      </c>
      <c r="D2975" s="563" t="s">
        <v>11386</v>
      </c>
      <c r="E2975" s="564" t="s">
        <v>5051</v>
      </c>
      <c r="F2975" s="355">
        <v>0</v>
      </c>
      <c r="G2975" s="355">
        <v>148.72999999999999</v>
      </c>
    </row>
    <row r="2976" spans="1:7" x14ac:dyDescent="0.3">
      <c r="A2976" s="355" t="s">
        <v>11397</v>
      </c>
      <c r="B2976" s="355" t="s">
        <v>11398</v>
      </c>
      <c r="D2976" s="563" t="s">
        <v>11389</v>
      </c>
      <c r="E2976" s="564" t="s">
        <v>11399</v>
      </c>
      <c r="F2976" s="355">
        <v>0</v>
      </c>
      <c r="G2976" s="355">
        <v>74.41</v>
      </c>
    </row>
    <row r="2977" spans="1:7" x14ac:dyDescent="0.3">
      <c r="A2977" s="355" t="s">
        <v>11400</v>
      </c>
      <c r="B2977" s="355" t="s">
        <v>11401</v>
      </c>
      <c r="D2977" s="563" t="s">
        <v>11393</v>
      </c>
      <c r="E2977" s="564" t="s">
        <v>11402</v>
      </c>
      <c r="F2977" s="355">
        <v>0</v>
      </c>
      <c r="G2977" s="355">
        <v>74.41</v>
      </c>
    </row>
    <row r="2978" spans="1:7" x14ac:dyDescent="0.3">
      <c r="A2978" s="355" t="s">
        <v>11403</v>
      </c>
      <c r="B2978" s="355" t="s">
        <v>11404</v>
      </c>
      <c r="D2978" s="563" t="s">
        <v>11405</v>
      </c>
      <c r="E2978" s="564" t="s">
        <v>11406</v>
      </c>
      <c r="F2978" s="355">
        <v>0</v>
      </c>
      <c r="G2978" s="355">
        <v>148.63999999999999</v>
      </c>
    </row>
    <row r="2979" spans="1:7" x14ac:dyDescent="0.3">
      <c r="A2979" s="355" t="s">
        <v>11407</v>
      </c>
      <c r="B2979" s="355" t="s">
        <v>11408</v>
      </c>
      <c r="D2979" s="563" t="s">
        <v>11389</v>
      </c>
      <c r="E2979" s="564" t="s">
        <v>11406</v>
      </c>
      <c r="F2979" s="355">
        <v>0</v>
      </c>
      <c r="G2979" s="355">
        <v>74.319999999999993</v>
      </c>
    </row>
    <row r="2980" spans="1:7" x14ac:dyDescent="0.3">
      <c r="A2980" s="355" t="s">
        <v>11409</v>
      </c>
      <c r="B2980" s="355" t="s">
        <v>11410</v>
      </c>
      <c r="D2980" s="563" t="s">
        <v>11393</v>
      </c>
      <c r="E2980" s="564" t="s">
        <v>11411</v>
      </c>
      <c r="F2980" s="355">
        <v>0</v>
      </c>
      <c r="G2980" s="355">
        <v>74.319999999999993</v>
      </c>
    </row>
    <row r="2981" spans="1:7" x14ac:dyDescent="0.3">
      <c r="A2981" s="355" t="s">
        <v>11412</v>
      </c>
      <c r="B2981" s="355" t="s">
        <v>11413</v>
      </c>
      <c r="D2981" s="563" t="s">
        <v>11414</v>
      </c>
      <c r="E2981" s="564" t="s">
        <v>1268</v>
      </c>
      <c r="F2981" s="355">
        <v>0</v>
      </c>
      <c r="G2981" s="355">
        <v>1.61</v>
      </c>
    </row>
    <row r="2982" spans="1:7" x14ac:dyDescent="0.3">
      <c r="A2982" s="355" t="s">
        <v>11415</v>
      </c>
      <c r="B2982" s="355" t="s">
        <v>11416</v>
      </c>
      <c r="D2982" s="563" t="s">
        <v>11417</v>
      </c>
      <c r="E2982" s="564" t="s">
        <v>1268</v>
      </c>
      <c r="F2982" s="355">
        <v>0</v>
      </c>
      <c r="G2982" s="355">
        <v>0.59</v>
      </c>
    </row>
    <row r="2983" spans="1:7" x14ac:dyDescent="0.3">
      <c r="A2983" s="355" t="s">
        <v>11418</v>
      </c>
      <c r="B2983" s="355" t="s">
        <v>11419</v>
      </c>
      <c r="D2983" s="563" t="s">
        <v>11420</v>
      </c>
      <c r="E2983" s="564" t="s">
        <v>1268</v>
      </c>
      <c r="F2983" s="355">
        <v>0</v>
      </c>
      <c r="G2983" s="355">
        <v>2.54</v>
      </c>
    </row>
    <row r="2984" spans="1:7" x14ac:dyDescent="0.3">
      <c r="A2984" s="355" t="s">
        <v>11421</v>
      </c>
      <c r="B2984" s="355" t="s">
        <v>11422</v>
      </c>
      <c r="D2984" s="563" t="s">
        <v>11423</v>
      </c>
      <c r="E2984" s="564" t="s">
        <v>1268</v>
      </c>
      <c r="F2984" s="355">
        <v>0</v>
      </c>
      <c r="G2984" s="355">
        <v>11.36</v>
      </c>
    </row>
    <row r="2985" spans="1:7" x14ac:dyDescent="0.3">
      <c r="A2985" s="355" t="s">
        <v>11424</v>
      </c>
      <c r="B2985" s="355" t="s">
        <v>11425</v>
      </c>
      <c r="D2985" s="563" t="s">
        <v>11426</v>
      </c>
      <c r="E2985" s="564" t="s">
        <v>4647</v>
      </c>
      <c r="F2985" s="355">
        <v>0</v>
      </c>
      <c r="G2985" s="355">
        <v>11.36</v>
      </c>
    </row>
    <row r="2986" spans="1:7" x14ac:dyDescent="0.3">
      <c r="A2986" s="355" t="s">
        <v>11427</v>
      </c>
      <c r="B2986" s="355" t="s">
        <v>11428</v>
      </c>
      <c r="D2986" s="563" t="s">
        <v>11429</v>
      </c>
      <c r="E2986" s="564" t="s">
        <v>5310</v>
      </c>
      <c r="F2986" s="355">
        <v>0</v>
      </c>
      <c r="G2986" s="355">
        <v>11.36</v>
      </c>
    </row>
    <row r="2987" spans="1:7" x14ac:dyDescent="0.3">
      <c r="A2987" s="355" t="s">
        <v>11430</v>
      </c>
      <c r="B2987" s="355" t="s">
        <v>11431</v>
      </c>
      <c r="D2987" s="563" t="s">
        <v>11432</v>
      </c>
      <c r="E2987" s="564" t="s">
        <v>5306</v>
      </c>
      <c r="F2987" s="355">
        <v>0</v>
      </c>
      <c r="G2987" s="355">
        <v>11.36</v>
      </c>
    </row>
    <row r="2988" spans="1:7" x14ac:dyDescent="0.3">
      <c r="A2988" s="355" t="s">
        <v>11433</v>
      </c>
      <c r="B2988" s="355" t="s">
        <v>11434</v>
      </c>
      <c r="D2988" s="563" t="s">
        <v>11435</v>
      </c>
      <c r="E2988" s="564" t="s">
        <v>1268</v>
      </c>
      <c r="F2988" s="355">
        <v>0</v>
      </c>
      <c r="G2988" s="355">
        <v>11.61</v>
      </c>
    </row>
    <row r="2989" spans="1:7" x14ac:dyDescent="0.3">
      <c r="A2989" s="355" t="s">
        <v>11436</v>
      </c>
      <c r="B2989" s="355" t="s">
        <v>11437</v>
      </c>
      <c r="D2989" s="563" t="s">
        <v>11438</v>
      </c>
      <c r="E2989" s="564" t="s">
        <v>4647</v>
      </c>
      <c r="F2989" s="355">
        <v>0</v>
      </c>
      <c r="G2989" s="355">
        <v>11.27</v>
      </c>
    </row>
    <row r="2990" spans="1:7" x14ac:dyDescent="0.3">
      <c r="A2990" s="355" t="s">
        <v>11439</v>
      </c>
      <c r="B2990" s="355" t="s">
        <v>11440</v>
      </c>
      <c r="D2990" s="563" t="s">
        <v>11441</v>
      </c>
      <c r="E2990" s="564" t="s">
        <v>5310</v>
      </c>
      <c r="F2990" s="355">
        <v>0</v>
      </c>
      <c r="G2990" s="355">
        <v>11.61</v>
      </c>
    </row>
    <row r="2991" spans="1:7" x14ac:dyDescent="0.3">
      <c r="A2991" s="355" t="s">
        <v>11442</v>
      </c>
      <c r="B2991" s="355" t="s">
        <v>11443</v>
      </c>
      <c r="D2991" s="563" t="s">
        <v>11444</v>
      </c>
      <c r="E2991" s="564" t="s">
        <v>5306</v>
      </c>
      <c r="F2991" s="355">
        <v>0</v>
      </c>
      <c r="G2991" s="355">
        <v>11.61</v>
      </c>
    </row>
    <row r="2992" spans="1:7" x14ac:dyDescent="0.3">
      <c r="A2992" s="355" t="s">
        <v>11445</v>
      </c>
      <c r="B2992" s="355" t="s">
        <v>11446</v>
      </c>
      <c r="D2992" s="563" t="s">
        <v>11447</v>
      </c>
      <c r="E2992" s="564" t="s">
        <v>1268</v>
      </c>
      <c r="F2992" s="355">
        <v>0</v>
      </c>
      <c r="G2992" s="355">
        <v>10.34</v>
      </c>
    </row>
    <row r="2993" spans="1:7" x14ac:dyDescent="0.3">
      <c r="A2993" s="355" t="s">
        <v>11448</v>
      </c>
      <c r="B2993" s="355" t="s">
        <v>11449</v>
      </c>
      <c r="D2993" s="563" t="s">
        <v>11450</v>
      </c>
      <c r="E2993" s="564" t="s">
        <v>1268</v>
      </c>
      <c r="F2993" s="355">
        <v>0</v>
      </c>
      <c r="G2993" s="355">
        <v>10.34</v>
      </c>
    </row>
    <row r="2994" spans="1:7" x14ac:dyDescent="0.3">
      <c r="A2994" s="355" t="s">
        <v>11451</v>
      </c>
      <c r="B2994" s="355" t="s">
        <v>11452</v>
      </c>
      <c r="D2994" s="563" t="s">
        <v>11453</v>
      </c>
      <c r="E2994" s="564" t="s">
        <v>5310</v>
      </c>
      <c r="F2994" s="355">
        <v>0</v>
      </c>
      <c r="G2994" s="355">
        <v>11.61</v>
      </c>
    </row>
    <row r="2995" spans="1:7" x14ac:dyDescent="0.3">
      <c r="A2995" s="355" t="s">
        <v>11454</v>
      </c>
      <c r="B2995" s="355" t="s">
        <v>11455</v>
      </c>
      <c r="D2995" s="563" t="s">
        <v>11456</v>
      </c>
      <c r="E2995" s="564" t="s">
        <v>5306</v>
      </c>
      <c r="F2995" s="355">
        <v>0</v>
      </c>
      <c r="G2995" s="355">
        <v>11.61</v>
      </c>
    </row>
    <row r="2996" spans="1:7" x14ac:dyDescent="0.3">
      <c r="A2996" s="355" t="s">
        <v>11457</v>
      </c>
      <c r="B2996" s="355" t="s">
        <v>11458</v>
      </c>
      <c r="D2996" s="563" t="s">
        <v>11459</v>
      </c>
      <c r="E2996" s="564" t="s">
        <v>1268</v>
      </c>
      <c r="F2996" s="355">
        <v>0</v>
      </c>
      <c r="G2996" s="355">
        <v>10.34</v>
      </c>
    </row>
    <row r="2997" spans="1:7" x14ac:dyDescent="0.3">
      <c r="A2997" s="355" t="s">
        <v>11460</v>
      </c>
      <c r="B2997" s="355" t="s">
        <v>11461</v>
      </c>
      <c r="D2997" s="563" t="s">
        <v>11462</v>
      </c>
      <c r="E2997" s="564" t="s">
        <v>1268</v>
      </c>
      <c r="F2997" s="355">
        <v>0</v>
      </c>
      <c r="G2997" s="355">
        <v>10.34</v>
      </c>
    </row>
    <row r="2998" spans="1:7" x14ac:dyDescent="0.3">
      <c r="A2998" s="355" t="s">
        <v>11463</v>
      </c>
      <c r="B2998" s="355" t="s">
        <v>11464</v>
      </c>
      <c r="D2998" s="563" t="s">
        <v>11465</v>
      </c>
      <c r="E2998" s="564" t="s">
        <v>11466</v>
      </c>
      <c r="F2998" s="355">
        <v>0</v>
      </c>
      <c r="G2998" s="355">
        <v>94.07</v>
      </c>
    </row>
    <row r="2999" spans="1:7" x14ac:dyDescent="0.3">
      <c r="A2999" s="355" t="s">
        <v>11467</v>
      </c>
      <c r="B2999" s="355" t="s">
        <v>11468</v>
      </c>
      <c r="D2999" s="563" t="s">
        <v>11465</v>
      </c>
      <c r="E2999" s="564" t="s">
        <v>11469</v>
      </c>
      <c r="F2999" s="355">
        <v>0</v>
      </c>
      <c r="G2999" s="355">
        <v>94.07</v>
      </c>
    </row>
    <row r="3000" spans="1:7" x14ac:dyDescent="0.3">
      <c r="A3000" s="355" t="s">
        <v>11470</v>
      </c>
      <c r="B3000" s="355" t="s">
        <v>11471</v>
      </c>
      <c r="D3000" s="563" t="s">
        <v>11465</v>
      </c>
      <c r="E3000" s="564" t="s">
        <v>11472</v>
      </c>
      <c r="F3000" s="355">
        <v>0</v>
      </c>
      <c r="G3000" s="355">
        <v>96.44</v>
      </c>
    </row>
    <row r="3001" spans="1:7" x14ac:dyDescent="0.3">
      <c r="A3001" s="355" t="s">
        <v>11473</v>
      </c>
      <c r="B3001" s="355" t="s">
        <v>11474</v>
      </c>
      <c r="D3001" s="563" t="s">
        <v>11465</v>
      </c>
      <c r="E3001" s="564" t="s">
        <v>11475</v>
      </c>
      <c r="F3001" s="355">
        <v>0</v>
      </c>
      <c r="G3001" s="355">
        <v>94.07</v>
      </c>
    </row>
    <row r="3002" spans="1:7" x14ac:dyDescent="0.3">
      <c r="A3002" s="355" t="s">
        <v>11476</v>
      </c>
      <c r="B3002" s="355" t="s">
        <v>11477</v>
      </c>
      <c r="D3002" s="563" t="s">
        <v>11465</v>
      </c>
      <c r="E3002" s="564" t="s">
        <v>11478</v>
      </c>
      <c r="F3002" s="355">
        <v>0</v>
      </c>
      <c r="G3002" s="355">
        <v>94.07</v>
      </c>
    </row>
    <row r="3003" spans="1:7" x14ac:dyDescent="0.3">
      <c r="A3003" s="355" t="s">
        <v>11479</v>
      </c>
      <c r="B3003" s="355" t="s">
        <v>11480</v>
      </c>
      <c r="D3003" s="563" t="s">
        <v>11465</v>
      </c>
      <c r="E3003" s="564" t="s">
        <v>11481</v>
      </c>
      <c r="F3003" s="355">
        <v>0</v>
      </c>
      <c r="G3003" s="355">
        <v>96.44</v>
      </c>
    </row>
    <row r="3004" spans="1:7" x14ac:dyDescent="0.3">
      <c r="A3004" s="355" t="s">
        <v>11482</v>
      </c>
      <c r="B3004" s="355" t="s">
        <v>11483</v>
      </c>
      <c r="D3004" s="563" t="s">
        <v>11465</v>
      </c>
      <c r="E3004" s="564" t="s">
        <v>11484</v>
      </c>
      <c r="F3004" s="355">
        <v>0</v>
      </c>
      <c r="G3004" s="355">
        <v>96.44</v>
      </c>
    </row>
    <row r="3005" spans="1:7" x14ac:dyDescent="0.3">
      <c r="A3005" s="355" t="s">
        <v>11485</v>
      </c>
      <c r="B3005" s="355" t="s">
        <v>11486</v>
      </c>
      <c r="D3005" s="563" t="s">
        <v>11465</v>
      </c>
      <c r="E3005" s="564" t="s">
        <v>11487</v>
      </c>
      <c r="F3005" s="355">
        <v>0</v>
      </c>
      <c r="G3005" s="355">
        <v>94.07</v>
      </c>
    </row>
    <row r="3006" spans="1:7" x14ac:dyDescent="0.3">
      <c r="A3006" s="355" t="s">
        <v>11488</v>
      </c>
      <c r="B3006" s="355" t="s">
        <v>11489</v>
      </c>
      <c r="D3006" s="563" t="s">
        <v>11465</v>
      </c>
      <c r="E3006" s="564" t="s">
        <v>11490</v>
      </c>
      <c r="F3006" s="355">
        <v>0</v>
      </c>
      <c r="G3006" s="355">
        <v>96.44</v>
      </c>
    </row>
    <row r="3007" spans="1:7" x14ac:dyDescent="0.3">
      <c r="A3007" s="355" t="s">
        <v>11491</v>
      </c>
      <c r="B3007" s="355" t="s">
        <v>11492</v>
      </c>
      <c r="D3007" s="563" t="s">
        <v>11465</v>
      </c>
      <c r="E3007" s="564" t="s">
        <v>11493</v>
      </c>
      <c r="F3007" s="355">
        <v>0</v>
      </c>
      <c r="G3007" s="355">
        <v>96.44</v>
      </c>
    </row>
    <row r="3008" spans="1:7" x14ac:dyDescent="0.3">
      <c r="A3008" s="355" t="s">
        <v>11494</v>
      </c>
      <c r="B3008" s="355" t="s">
        <v>11495</v>
      </c>
      <c r="D3008" s="563" t="s">
        <v>11465</v>
      </c>
      <c r="E3008" s="564" t="s">
        <v>11496</v>
      </c>
      <c r="F3008" s="355">
        <v>0</v>
      </c>
      <c r="G3008" s="355">
        <v>96.44</v>
      </c>
    </row>
    <row r="3009" spans="1:7" x14ac:dyDescent="0.3">
      <c r="A3009" s="355" t="s">
        <v>11497</v>
      </c>
      <c r="B3009" s="355" t="s">
        <v>11498</v>
      </c>
      <c r="D3009" s="563" t="s">
        <v>11465</v>
      </c>
      <c r="E3009" s="564" t="s">
        <v>11499</v>
      </c>
      <c r="F3009" s="355">
        <v>0</v>
      </c>
      <c r="G3009" s="355">
        <v>96.44</v>
      </c>
    </row>
    <row r="3010" spans="1:7" x14ac:dyDescent="0.3">
      <c r="A3010" s="355" t="s">
        <v>11500</v>
      </c>
      <c r="B3010" s="355" t="s">
        <v>11501</v>
      </c>
      <c r="D3010" s="563" t="s">
        <v>11465</v>
      </c>
      <c r="E3010" s="564" t="s">
        <v>11502</v>
      </c>
      <c r="F3010" s="355">
        <v>0</v>
      </c>
      <c r="G3010" s="355">
        <v>94.07</v>
      </c>
    </row>
    <row r="3011" spans="1:7" x14ac:dyDescent="0.3">
      <c r="A3011" s="355" t="s">
        <v>11503</v>
      </c>
      <c r="B3011" s="355" t="s">
        <v>11504</v>
      </c>
      <c r="D3011" s="563" t="s">
        <v>11465</v>
      </c>
      <c r="E3011" s="564" t="s">
        <v>11505</v>
      </c>
      <c r="F3011" s="355">
        <v>0</v>
      </c>
      <c r="G3011" s="355">
        <v>96.44</v>
      </c>
    </row>
    <row r="3012" spans="1:7" x14ac:dyDescent="0.3">
      <c r="A3012" s="355" t="s">
        <v>11506</v>
      </c>
      <c r="B3012" s="355" t="s">
        <v>11507</v>
      </c>
      <c r="D3012" s="563" t="s">
        <v>11465</v>
      </c>
      <c r="E3012" s="564" t="s">
        <v>11508</v>
      </c>
      <c r="F3012" s="355">
        <v>0</v>
      </c>
      <c r="G3012" s="355">
        <v>96.44</v>
      </c>
    </row>
    <row r="3013" spans="1:7" x14ac:dyDescent="0.3">
      <c r="A3013" s="355" t="s">
        <v>11509</v>
      </c>
      <c r="B3013" s="355" t="s">
        <v>11510</v>
      </c>
      <c r="D3013" s="563" t="s">
        <v>11511</v>
      </c>
      <c r="E3013" s="564" t="s">
        <v>11512</v>
      </c>
      <c r="F3013" s="355">
        <v>0</v>
      </c>
      <c r="G3013" s="355">
        <v>85.59</v>
      </c>
    </row>
    <row r="3014" spans="1:7" x14ac:dyDescent="0.3">
      <c r="A3014" s="355" t="s">
        <v>11513</v>
      </c>
      <c r="B3014" s="355" t="s">
        <v>11514</v>
      </c>
      <c r="D3014" s="563" t="s">
        <v>11465</v>
      </c>
      <c r="E3014" s="564" t="s">
        <v>11515</v>
      </c>
      <c r="F3014" s="355">
        <v>0</v>
      </c>
      <c r="G3014" s="355">
        <v>94.07</v>
      </c>
    </row>
    <row r="3015" spans="1:7" x14ac:dyDescent="0.3">
      <c r="A3015" s="355" t="s">
        <v>11516</v>
      </c>
      <c r="B3015" s="355" t="s">
        <v>11517</v>
      </c>
      <c r="D3015" s="563" t="s">
        <v>11465</v>
      </c>
      <c r="E3015" s="564" t="s">
        <v>11518</v>
      </c>
      <c r="F3015" s="355">
        <v>0</v>
      </c>
      <c r="G3015" s="355">
        <v>94.07</v>
      </c>
    </row>
    <row r="3016" spans="1:7" x14ac:dyDescent="0.3">
      <c r="A3016" s="355" t="s">
        <v>11519</v>
      </c>
      <c r="B3016" s="355" t="s">
        <v>11520</v>
      </c>
      <c r="D3016" s="563" t="s">
        <v>11465</v>
      </c>
      <c r="E3016" s="564" t="s">
        <v>11521</v>
      </c>
      <c r="F3016" s="355">
        <v>0</v>
      </c>
      <c r="G3016" s="355">
        <v>96.44</v>
      </c>
    </row>
    <row r="3017" spans="1:7" x14ac:dyDescent="0.3">
      <c r="A3017" s="355" t="s">
        <v>11522</v>
      </c>
      <c r="B3017" s="355" t="s">
        <v>11523</v>
      </c>
      <c r="D3017" s="563" t="s">
        <v>11465</v>
      </c>
      <c r="E3017" s="564" t="s">
        <v>11524</v>
      </c>
      <c r="F3017" s="355">
        <v>0</v>
      </c>
      <c r="G3017" s="355">
        <v>96.44</v>
      </c>
    </row>
    <row r="3018" spans="1:7" x14ac:dyDescent="0.3">
      <c r="A3018" s="355" t="s">
        <v>11525</v>
      </c>
      <c r="B3018" s="355" t="s">
        <v>11526</v>
      </c>
      <c r="D3018" s="563" t="s">
        <v>11527</v>
      </c>
      <c r="E3018" s="564" t="s">
        <v>11528</v>
      </c>
      <c r="F3018" s="355">
        <v>0</v>
      </c>
      <c r="G3018" s="355">
        <v>94.07</v>
      </c>
    </row>
    <row r="3019" spans="1:7" x14ac:dyDescent="0.3">
      <c r="A3019" s="355" t="s">
        <v>11529</v>
      </c>
      <c r="B3019" s="355" t="s">
        <v>11530</v>
      </c>
      <c r="D3019" s="563" t="s">
        <v>11527</v>
      </c>
      <c r="E3019" s="564" t="s">
        <v>11531</v>
      </c>
      <c r="F3019" s="355">
        <v>0</v>
      </c>
      <c r="G3019" s="355">
        <v>94.07</v>
      </c>
    </row>
    <row r="3020" spans="1:7" x14ac:dyDescent="0.3">
      <c r="A3020" s="355" t="s">
        <v>11532</v>
      </c>
      <c r="B3020" s="355" t="s">
        <v>11533</v>
      </c>
      <c r="D3020" s="563" t="s">
        <v>11527</v>
      </c>
      <c r="E3020" s="564" t="s">
        <v>11534</v>
      </c>
      <c r="F3020" s="355">
        <v>0</v>
      </c>
      <c r="G3020" s="355">
        <v>94.07</v>
      </c>
    </row>
    <row r="3021" spans="1:7" x14ac:dyDescent="0.3">
      <c r="A3021" s="355" t="s">
        <v>11535</v>
      </c>
      <c r="B3021" s="355" t="s">
        <v>11536</v>
      </c>
      <c r="D3021" s="563" t="s">
        <v>11527</v>
      </c>
      <c r="E3021" s="564" t="s">
        <v>11537</v>
      </c>
      <c r="F3021" s="355">
        <v>0</v>
      </c>
      <c r="G3021" s="355">
        <v>96.44</v>
      </c>
    </row>
    <row r="3022" spans="1:7" x14ac:dyDescent="0.3">
      <c r="A3022" s="355" t="s">
        <v>11538</v>
      </c>
      <c r="B3022" s="355" t="s">
        <v>11539</v>
      </c>
      <c r="D3022" s="563" t="s">
        <v>11527</v>
      </c>
      <c r="E3022" s="564" t="s">
        <v>11540</v>
      </c>
      <c r="F3022" s="355">
        <v>0</v>
      </c>
      <c r="G3022" s="355">
        <v>96.44</v>
      </c>
    </row>
    <row r="3023" spans="1:7" x14ac:dyDescent="0.3">
      <c r="A3023" s="355" t="s">
        <v>11541</v>
      </c>
      <c r="B3023" s="355" t="s">
        <v>11542</v>
      </c>
      <c r="D3023" s="563" t="s">
        <v>11527</v>
      </c>
      <c r="E3023" s="564" t="s">
        <v>11543</v>
      </c>
      <c r="F3023" s="355">
        <v>0</v>
      </c>
      <c r="G3023" s="355">
        <v>94.07</v>
      </c>
    </row>
    <row r="3024" spans="1:7" x14ac:dyDescent="0.3">
      <c r="A3024" s="355" t="s">
        <v>11544</v>
      </c>
      <c r="B3024" s="355" t="s">
        <v>11545</v>
      </c>
      <c r="D3024" s="563" t="s">
        <v>11527</v>
      </c>
      <c r="E3024" s="564" t="s">
        <v>11546</v>
      </c>
      <c r="F3024" s="355">
        <v>0</v>
      </c>
      <c r="G3024" s="355">
        <v>96.44</v>
      </c>
    </row>
    <row r="3025" spans="1:7" x14ac:dyDescent="0.3">
      <c r="A3025" s="355" t="s">
        <v>11547</v>
      </c>
      <c r="B3025" s="355" t="s">
        <v>11548</v>
      </c>
      <c r="D3025" s="563" t="s">
        <v>11527</v>
      </c>
      <c r="E3025" s="564" t="s">
        <v>11549</v>
      </c>
      <c r="F3025" s="355">
        <v>0</v>
      </c>
      <c r="G3025" s="355">
        <v>96.44</v>
      </c>
    </row>
    <row r="3026" spans="1:7" x14ac:dyDescent="0.3">
      <c r="A3026" s="355" t="s">
        <v>11550</v>
      </c>
      <c r="B3026" s="355" t="s">
        <v>11551</v>
      </c>
      <c r="D3026" s="563" t="s">
        <v>11527</v>
      </c>
      <c r="E3026" s="564" t="s">
        <v>11552</v>
      </c>
      <c r="F3026" s="355">
        <v>0</v>
      </c>
      <c r="G3026" s="355">
        <v>94.07</v>
      </c>
    </row>
    <row r="3027" spans="1:7" x14ac:dyDescent="0.3">
      <c r="A3027" s="355" t="s">
        <v>11553</v>
      </c>
      <c r="B3027" s="355" t="s">
        <v>11554</v>
      </c>
      <c r="D3027" s="563" t="s">
        <v>11527</v>
      </c>
      <c r="E3027" s="564" t="s">
        <v>11555</v>
      </c>
      <c r="F3027" s="355">
        <v>0</v>
      </c>
      <c r="G3027" s="355">
        <v>96.44</v>
      </c>
    </row>
    <row r="3028" spans="1:7" x14ac:dyDescent="0.3">
      <c r="A3028" s="355" t="s">
        <v>11556</v>
      </c>
      <c r="B3028" s="355" t="s">
        <v>11557</v>
      </c>
      <c r="D3028" s="563" t="s">
        <v>11527</v>
      </c>
      <c r="E3028" s="564" t="s">
        <v>11558</v>
      </c>
      <c r="F3028" s="355">
        <v>0</v>
      </c>
      <c r="G3028" s="355">
        <v>96.44</v>
      </c>
    </row>
    <row r="3029" spans="1:7" x14ac:dyDescent="0.3">
      <c r="A3029" s="355" t="s">
        <v>11559</v>
      </c>
      <c r="B3029" s="355" t="s">
        <v>11560</v>
      </c>
      <c r="D3029" s="563" t="s">
        <v>11527</v>
      </c>
      <c r="E3029" s="564" t="s">
        <v>11561</v>
      </c>
      <c r="F3029" s="355">
        <v>0</v>
      </c>
      <c r="G3029" s="355">
        <v>96.44</v>
      </c>
    </row>
    <row r="3030" spans="1:7" x14ac:dyDescent="0.3">
      <c r="A3030" s="355" t="s">
        <v>11562</v>
      </c>
      <c r="B3030" s="355" t="s">
        <v>11563</v>
      </c>
      <c r="D3030" s="563" t="s">
        <v>11564</v>
      </c>
      <c r="E3030" s="564" t="s">
        <v>11565</v>
      </c>
      <c r="F3030" s="355">
        <v>0</v>
      </c>
      <c r="G3030" s="355">
        <v>96.44</v>
      </c>
    </row>
    <row r="3031" spans="1:7" x14ac:dyDescent="0.3">
      <c r="A3031" s="355" t="s">
        <v>11566</v>
      </c>
      <c r="B3031" s="355" t="s">
        <v>11567</v>
      </c>
      <c r="D3031" s="563" t="s">
        <v>11564</v>
      </c>
      <c r="E3031" s="564" t="s">
        <v>11568</v>
      </c>
      <c r="F3031" s="355">
        <v>0</v>
      </c>
      <c r="G3031" s="355">
        <v>94.07</v>
      </c>
    </row>
    <row r="3032" spans="1:7" x14ac:dyDescent="0.3">
      <c r="A3032" s="355" t="s">
        <v>11569</v>
      </c>
      <c r="B3032" s="355" t="s">
        <v>11570</v>
      </c>
      <c r="D3032" s="563" t="s">
        <v>11564</v>
      </c>
      <c r="E3032" s="564" t="s">
        <v>11571</v>
      </c>
      <c r="F3032" s="355">
        <v>0</v>
      </c>
      <c r="G3032" s="355">
        <v>94.07</v>
      </c>
    </row>
    <row r="3033" spans="1:7" x14ac:dyDescent="0.3">
      <c r="A3033" s="355" t="s">
        <v>11572</v>
      </c>
      <c r="B3033" s="355" t="s">
        <v>11573</v>
      </c>
      <c r="D3033" s="563" t="s">
        <v>11564</v>
      </c>
      <c r="E3033" s="564" t="s">
        <v>11574</v>
      </c>
      <c r="F3033" s="355">
        <v>0</v>
      </c>
      <c r="G3033" s="355">
        <v>94.07</v>
      </c>
    </row>
    <row r="3034" spans="1:7" x14ac:dyDescent="0.3">
      <c r="A3034" s="355" t="s">
        <v>11575</v>
      </c>
      <c r="B3034" s="355" t="s">
        <v>11576</v>
      </c>
      <c r="D3034" s="563" t="s">
        <v>11564</v>
      </c>
      <c r="E3034" s="564" t="s">
        <v>11577</v>
      </c>
      <c r="F3034" s="355">
        <v>0</v>
      </c>
      <c r="G3034" s="355">
        <v>96.44</v>
      </c>
    </row>
    <row r="3035" spans="1:7" x14ac:dyDescent="0.3">
      <c r="A3035" s="355" t="s">
        <v>11578</v>
      </c>
      <c r="B3035" s="355" t="s">
        <v>11579</v>
      </c>
      <c r="D3035" s="563" t="s">
        <v>11564</v>
      </c>
      <c r="E3035" s="564" t="s">
        <v>11580</v>
      </c>
      <c r="F3035" s="355">
        <v>0</v>
      </c>
      <c r="G3035" s="355">
        <v>96.44</v>
      </c>
    </row>
    <row r="3036" spans="1:7" x14ac:dyDescent="0.3">
      <c r="A3036" s="355" t="s">
        <v>11581</v>
      </c>
      <c r="B3036" s="355" t="s">
        <v>11576</v>
      </c>
      <c r="D3036" s="563" t="s">
        <v>11564</v>
      </c>
      <c r="E3036" s="564" t="s">
        <v>11582</v>
      </c>
      <c r="F3036" s="355">
        <v>0</v>
      </c>
      <c r="G3036" s="355">
        <v>96.44</v>
      </c>
    </row>
    <row r="3037" spans="1:7" x14ac:dyDescent="0.3">
      <c r="A3037" s="355" t="s">
        <v>11583</v>
      </c>
      <c r="B3037" s="355" t="s">
        <v>11584</v>
      </c>
      <c r="D3037" s="563" t="s">
        <v>11564</v>
      </c>
      <c r="E3037" s="564" t="s">
        <v>11585</v>
      </c>
      <c r="F3037" s="355">
        <v>0</v>
      </c>
      <c r="G3037" s="355">
        <v>94.07</v>
      </c>
    </row>
    <row r="3038" spans="1:7" x14ac:dyDescent="0.3">
      <c r="A3038" s="355" t="s">
        <v>11586</v>
      </c>
      <c r="B3038" s="355" t="s">
        <v>11587</v>
      </c>
      <c r="D3038" s="563" t="s">
        <v>11588</v>
      </c>
      <c r="E3038" s="564" t="s">
        <v>11589</v>
      </c>
      <c r="F3038" s="355">
        <v>0</v>
      </c>
      <c r="G3038" s="355">
        <v>94.07</v>
      </c>
    </row>
    <row r="3039" spans="1:7" x14ac:dyDescent="0.3">
      <c r="A3039" s="355" t="s">
        <v>11590</v>
      </c>
      <c r="B3039" s="355" t="s">
        <v>11591</v>
      </c>
      <c r="D3039" s="563" t="s">
        <v>11588</v>
      </c>
      <c r="E3039" s="564" t="s">
        <v>11592</v>
      </c>
      <c r="F3039" s="355">
        <v>0</v>
      </c>
      <c r="G3039" s="355">
        <v>94.07</v>
      </c>
    </row>
    <row r="3040" spans="1:7" x14ac:dyDescent="0.3">
      <c r="A3040" s="355" t="s">
        <v>11593</v>
      </c>
      <c r="B3040" s="355" t="s">
        <v>11594</v>
      </c>
      <c r="D3040" s="563" t="s">
        <v>11588</v>
      </c>
      <c r="E3040" s="564" t="s">
        <v>11595</v>
      </c>
      <c r="F3040" s="355">
        <v>0</v>
      </c>
      <c r="G3040" s="355">
        <v>94.07</v>
      </c>
    </row>
    <row r="3041" spans="1:7" x14ac:dyDescent="0.3">
      <c r="A3041" s="355" t="s">
        <v>11596</v>
      </c>
      <c r="B3041" s="355" t="s">
        <v>11597</v>
      </c>
      <c r="D3041" s="563" t="s">
        <v>11588</v>
      </c>
      <c r="E3041" s="564" t="s">
        <v>11598</v>
      </c>
      <c r="F3041" s="355">
        <v>0</v>
      </c>
      <c r="G3041" s="355">
        <v>94.07</v>
      </c>
    </row>
    <row r="3042" spans="1:7" x14ac:dyDescent="0.3">
      <c r="A3042" s="355" t="s">
        <v>11599</v>
      </c>
      <c r="B3042" s="355" t="s">
        <v>11600</v>
      </c>
      <c r="D3042" s="563" t="s">
        <v>11588</v>
      </c>
      <c r="E3042" s="564" t="s">
        <v>11601</v>
      </c>
      <c r="F3042" s="355">
        <v>0</v>
      </c>
      <c r="G3042" s="355">
        <v>96.44</v>
      </c>
    </row>
    <row r="3043" spans="1:7" x14ac:dyDescent="0.3">
      <c r="A3043" s="355" t="s">
        <v>11602</v>
      </c>
      <c r="B3043" s="355" t="s">
        <v>11603</v>
      </c>
      <c r="D3043" s="563" t="s">
        <v>11588</v>
      </c>
      <c r="E3043" s="564" t="s">
        <v>11604</v>
      </c>
      <c r="F3043" s="355">
        <v>0</v>
      </c>
      <c r="G3043" s="355">
        <v>96.44</v>
      </c>
    </row>
    <row r="3044" spans="1:7" x14ac:dyDescent="0.3">
      <c r="A3044" s="355" t="s">
        <v>11605</v>
      </c>
      <c r="B3044" s="355" t="s">
        <v>11606</v>
      </c>
      <c r="D3044" s="563" t="s">
        <v>11588</v>
      </c>
      <c r="E3044" s="564" t="s">
        <v>11607</v>
      </c>
      <c r="F3044" s="355">
        <v>0</v>
      </c>
      <c r="G3044" s="355">
        <v>94.07</v>
      </c>
    </row>
    <row r="3045" spans="1:7" x14ac:dyDescent="0.3">
      <c r="A3045" s="355" t="s">
        <v>11608</v>
      </c>
      <c r="B3045" s="355" t="s">
        <v>11609</v>
      </c>
      <c r="D3045" s="563" t="s">
        <v>11588</v>
      </c>
      <c r="E3045" s="564" t="s">
        <v>11610</v>
      </c>
      <c r="F3045" s="355">
        <v>0</v>
      </c>
      <c r="G3045" s="355">
        <v>96.44</v>
      </c>
    </row>
    <row r="3046" spans="1:7" x14ac:dyDescent="0.3">
      <c r="A3046" s="355" t="s">
        <v>11611</v>
      </c>
      <c r="B3046" s="355" t="s">
        <v>11612</v>
      </c>
      <c r="D3046" s="563" t="s">
        <v>11588</v>
      </c>
      <c r="E3046" s="564" t="s">
        <v>11613</v>
      </c>
      <c r="F3046" s="355">
        <v>0</v>
      </c>
      <c r="G3046" s="355">
        <v>94.07</v>
      </c>
    </row>
    <row r="3047" spans="1:7" x14ac:dyDescent="0.3">
      <c r="A3047" s="355" t="s">
        <v>11614</v>
      </c>
      <c r="B3047" s="355" t="s">
        <v>11615</v>
      </c>
      <c r="D3047" s="563" t="s">
        <v>11588</v>
      </c>
      <c r="E3047" s="564" t="s">
        <v>11616</v>
      </c>
      <c r="F3047" s="355">
        <v>0</v>
      </c>
      <c r="G3047" s="355">
        <v>94.07</v>
      </c>
    </row>
    <row r="3048" spans="1:7" x14ac:dyDescent="0.3">
      <c r="A3048" s="355" t="s">
        <v>11617</v>
      </c>
      <c r="B3048" s="355" t="s">
        <v>11618</v>
      </c>
      <c r="D3048" s="563" t="s">
        <v>11588</v>
      </c>
      <c r="E3048" s="564" t="s">
        <v>11619</v>
      </c>
      <c r="F3048" s="355">
        <v>0</v>
      </c>
      <c r="G3048" s="355">
        <v>94.07</v>
      </c>
    </row>
    <row r="3049" spans="1:7" x14ac:dyDescent="0.3">
      <c r="A3049" s="355" t="s">
        <v>11620</v>
      </c>
      <c r="B3049" s="355" t="s">
        <v>11621</v>
      </c>
      <c r="D3049" s="563" t="s">
        <v>11588</v>
      </c>
      <c r="E3049" s="564" t="s">
        <v>11622</v>
      </c>
      <c r="F3049" s="355">
        <v>0</v>
      </c>
      <c r="G3049" s="355">
        <v>96.44</v>
      </c>
    </row>
    <row r="3050" spans="1:7" x14ac:dyDescent="0.3">
      <c r="A3050" s="355" t="s">
        <v>11623</v>
      </c>
      <c r="B3050" s="355" t="s">
        <v>11624</v>
      </c>
      <c r="D3050" s="563" t="s">
        <v>11625</v>
      </c>
      <c r="E3050" s="564" t="s">
        <v>1268</v>
      </c>
      <c r="F3050" s="355">
        <v>0</v>
      </c>
      <c r="G3050" s="355">
        <v>230.08</v>
      </c>
    </row>
    <row r="3051" spans="1:7" x14ac:dyDescent="0.3">
      <c r="A3051" s="355" t="s">
        <v>11626</v>
      </c>
      <c r="B3051" s="355" t="s">
        <v>11627</v>
      </c>
      <c r="D3051" s="563" t="s">
        <v>11628</v>
      </c>
      <c r="E3051" s="564" t="s">
        <v>11629</v>
      </c>
      <c r="F3051" s="355">
        <v>0</v>
      </c>
      <c r="G3051" s="355">
        <v>153.31</v>
      </c>
    </row>
    <row r="3052" spans="1:7" x14ac:dyDescent="0.3">
      <c r="A3052" s="355" t="s">
        <v>11630</v>
      </c>
      <c r="B3052" s="355" t="s">
        <v>11631</v>
      </c>
      <c r="D3052" s="563" t="s">
        <v>11632</v>
      </c>
      <c r="E3052" s="564" t="s">
        <v>11629</v>
      </c>
      <c r="F3052" s="355">
        <v>0</v>
      </c>
      <c r="G3052" s="355">
        <v>153.31</v>
      </c>
    </row>
    <row r="3053" spans="1:7" x14ac:dyDescent="0.3">
      <c r="A3053" s="355" t="s">
        <v>11633</v>
      </c>
      <c r="B3053" s="355" t="s">
        <v>11634</v>
      </c>
      <c r="D3053" s="563" t="s">
        <v>11635</v>
      </c>
      <c r="E3053" s="564" t="s">
        <v>11636</v>
      </c>
      <c r="F3053" s="355">
        <v>0</v>
      </c>
      <c r="G3053" s="355">
        <v>153.31</v>
      </c>
    </row>
    <row r="3054" spans="1:7" x14ac:dyDescent="0.3">
      <c r="A3054" s="355" t="s">
        <v>11637</v>
      </c>
      <c r="B3054" s="355" t="s">
        <v>11638</v>
      </c>
      <c r="D3054" s="563" t="s">
        <v>11639</v>
      </c>
      <c r="E3054" s="564" t="s">
        <v>11629</v>
      </c>
      <c r="F3054" s="355">
        <v>0</v>
      </c>
      <c r="G3054" s="355">
        <v>149.41</v>
      </c>
    </row>
    <row r="3055" spans="1:7" x14ac:dyDescent="0.3">
      <c r="A3055" s="355" t="s">
        <v>11640</v>
      </c>
      <c r="B3055" s="355" t="s">
        <v>11641</v>
      </c>
      <c r="D3055" s="563" t="s">
        <v>11642</v>
      </c>
      <c r="E3055" s="564" t="s">
        <v>11629</v>
      </c>
      <c r="F3055" s="355">
        <v>0</v>
      </c>
      <c r="G3055" s="355">
        <v>149.41</v>
      </c>
    </row>
    <row r="3056" spans="1:7" x14ac:dyDescent="0.3">
      <c r="A3056" s="355" t="s">
        <v>11643</v>
      </c>
      <c r="B3056" s="355" t="s">
        <v>11644</v>
      </c>
      <c r="D3056" s="563" t="s">
        <v>11645</v>
      </c>
      <c r="E3056" s="564" t="s">
        <v>11629</v>
      </c>
      <c r="F3056" s="355">
        <v>0</v>
      </c>
      <c r="G3056" s="355">
        <v>149.41</v>
      </c>
    </row>
    <row r="3057" spans="1:7" x14ac:dyDescent="0.3">
      <c r="A3057" s="355" t="s">
        <v>11646</v>
      </c>
      <c r="B3057" s="355" t="s">
        <v>11647</v>
      </c>
      <c r="D3057" s="563" t="s">
        <v>11648</v>
      </c>
      <c r="E3057" s="564" t="s">
        <v>11629</v>
      </c>
      <c r="F3057" s="355">
        <v>0</v>
      </c>
      <c r="G3057" s="355">
        <v>153.31</v>
      </c>
    </row>
    <row r="3058" spans="1:7" x14ac:dyDescent="0.3">
      <c r="A3058" s="355" t="s">
        <v>11649</v>
      </c>
      <c r="B3058" s="355" t="s">
        <v>11650</v>
      </c>
      <c r="D3058" s="563" t="e">
        <v>#N/A</v>
      </c>
      <c r="E3058" s="564" t="e">
        <v>#N/A</v>
      </c>
      <c r="F3058" s="355">
        <v>0</v>
      </c>
      <c r="G3058" s="355">
        <v>103.39</v>
      </c>
    </row>
    <row r="3059" spans="1:7" x14ac:dyDescent="0.3">
      <c r="A3059" s="355" t="s">
        <v>3299</v>
      </c>
      <c r="B3059" s="355" t="s">
        <v>11651</v>
      </c>
      <c r="D3059" s="563" t="s">
        <v>6546</v>
      </c>
      <c r="E3059" s="564" t="s">
        <v>6493</v>
      </c>
      <c r="F3059" s="355">
        <v>0</v>
      </c>
      <c r="G3059" s="355">
        <v>199.24</v>
      </c>
    </row>
    <row r="3060" spans="1:7" x14ac:dyDescent="0.3">
      <c r="A3060" s="355" t="s">
        <v>3300</v>
      </c>
      <c r="B3060" s="355" t="s">
        <v>11652</v>
      </c>
      <c r="D3060" s="563" t="s">
        <v>6510</v>
      </c>
      <c r="E3060" s="564" t="s">
        <v>6493</v>
      </c>
      <c r="F3060" s="355">
        <v>0</v>
      </c>
      <c r="G3060" s="355">
        <v>220.85</v>
      </c>
    </row>
    <row r="3061" spans="1:7" x14ac:dyDescent="0.3">
      <c r="A3061" s="355" t="s">
        <v>11653</v>
      </c>
      <c r="B3061" s="355" t="s">
        <v>11654</v>
      </c>
      <c r="D3061" s="563" t="s">
        <v>11655</v>
      </c>
      <c r="E3061" s="564" t="s">
        <v>1268</v>
      </c>
      <c r="F3061" s="355">
        <v>0</v>
      </c>
      <c r="G3061" s="355">
        <v>226.19</v>
      </c>
    </row>
    <row r="3062" spans="1:7" x14ac:dyDescent="0.3">
      <c r="A3062" s="355" t="s">
        <v>3301</v>
      </c>
      <c r="B3062" s="355" t="s">
        <v>11656</v>
      </c>
      <c r="D3062" s="563" t="s">
        <v>6420</v>
      </c>
      <c r="E3062" s="564" t="s">
        <v>6562</v>
      </c>
      <c r="F3062" s="355">
        <v>0</v>
      </c>
      <c r="G3062" s="355">
        <v>208.73</v>
      </c>
    </row>
    <row r="3063" spans="1:7" x14ac:dyDescent="0.3">
      <c r="A3063" s="355" t="s">
        <v>3302</v>
      </c>
      <c r="B3063" s="355" t="s">
        <v>11657</v>
      </c>
      <c r="D3063" s="563" t="s">
        <v>11658</v>
      </c>
      <c r="E3063" s="564" t="s">
        <v>11659</v>
      </c>
      <c r="F3063" s="355">
        <v>0</v>
      </c>
      <c r="G3063" s="355">
        <v>172.54</v>
      </c>
    </row>
    <row r="3064" spans="1:7" x14ac:dyDescent="0.3">
      <c r="A3064" s="355" t="s">
        <v>3303</v>
      </c>
      <c r="B3064" s="355" t="s">
        <v>11660</v>
      </c>
      <c r="D3064" s="563" t="s">
        <v>6420</v>
      </c>
      <c r="E3064" s="564" t="s">
        <v>6562</v>
      </c>
      <c r="F3064" s="355">
        <v>0</v>
      </c>
      <c r="G3064" s="355">
        <v>202.46</v>
      </c>
    </row>
    <row r="3065" spans="1:7" x14ac:dyDescent="0.3">
      <c r="A3065" s="355" t="s">
        <v>3304</v>
      </c>
      <c r="B3065" s="355" t="s">
        <v>11661</v>
      </c>
      <c r="D3065" s="563" t="s">
        <v>6420</v>
      </c>
      <c r="E3065" s="564" t="s">
        <v>6562</v>
      </c>
      <c r="F3065" s="355">
        <v>0</v>
      </c>
      <c r="G3065" s="355">
        <v>205</v>
      </c>
    </row>
    <row r="3066" spans="1:7" x14ac:dyDescent="0.3">
      <c r="A3066" s="355" t="s">
        <v>11662</v>
      </c>
      <c r="B3066" s="355" t="s">
        <v>6267</v>
      </c>
      <c r="D3066" s="563" t="s">
        <v>6255</v>
      </c>
      <c r="E3066" s="564" t="s">
        <v>6268</v>
      </c>
      <c r="F3066" s="355">
        <v>0</v>
      </c>
      <c r="G3066" s="355">
        <v>12.29</v>
      </c>
    </row>
    <row r="3067" spans="1:7" x14ac:dyDescent="0.3">
      <c r="A3067" s="355" t="s">
        <v>3305</v>
      </c>
      <c r="B3067" s="355" t="s">
        <v>11663</v>
      </c>
      <c r="D3067" s="563" t="s">
        <v>11664</v>
      </c>
      <c r="E3067" s="564" t="s">
        <v>11665</v>
      </c>
      <c r="F3067" s="355">
        <v>0</v>
      </c>
      <c r="G3067" s="355">
        <v>219.15</v>
      </c>
    </row>
    <row r="3068" spans="1:7" x14ac:dyDescent="0.3">
      <c r="A3068" s="355" t="s">
        <v>3306</v>
      </c>
      <c r="B3068" s="355" t="s">
        <v>11666</v>
      </c>
      <c r="D3068" s="563" t="s">
        <v>6420</v>
      </c>
      <c r="E3068" s="564" t="s">
        <v>6562</v>
      </c>
      <c r="F3068" s="355">
        <v>0</v>
      </c>
      <c r="G3068" s="355">
        <v>233.39</v>
      </c>
    </row>
    <row r="3069" spans="1:7" x14ac:dyDescent="0.3">
      <c r="A3069" s="355" t="s">
        <v>3307</v>
      </c>
      <c r="B3069" s="355" t="s">
        <v>11667</v>
      </c>
      <c r="D3069" s="563" t="s">
        <v>11668</v>
      </c>
      <c r="E3069" s="564" t="s">
        <v>11669</v>
      </c>
      <c r="F3069" s="355">
        <v>0</v>
      </c>
      <c r="G3069" s="355">
        <v>228.81</v>
      </c>
    </row>
    <row r="3070" spans="1:7" x14ac:dyDescent="0.3">
      <c r="A3070" s="355" t="s">
        <v>3308</v>
      </c>
      <c r="B3070" s="355" t="s">
        <v>11670</v>
      </c>
      <c r="D3070" s="563" t="s">
        <v>6420</v>
      </c>
      <c r="E3070" s="564" t="s">
        <v>6562</v>
      </c>
      <c r="F3070" s="355">
        <v>0</v>
      </c>
      <c r="G3070" s="355">
        <v>233.39</v>
      </c>
    </row>
    <row r="3071" spans="1:7" x14ac:dyDescent="0.3">
      <c r="A3071" s="355" t="s">
        <v>3309</v>
      </c>
      <c r="B3071" s="355" t="s">
        <v>11671</v>
      </c>
      <c r="D3071" s="563" t="s">
        <v>6404</v>
      </c>
      <c r="E3071" s="564" t="s">
        <v>6562</v>
      </c>
      <c r="F3071" s="355">
        <v>0</v>
      </c>
      <c r="G3071" s="355">
        <v>201.02</v>
      </c>
    </row>
    <row r="3072" spans="1:7" x14ac:dyDescent="0.3">
      <c r="A3072" s="355" t="s">
        <v>11672</v>
      </c>
      <c r="B3072" s="355" t="s">
        <v>11673</v>
      </c>
      <c r="D3072" s="563" t="s">
        <v>11674</v>
      </c>
      <c r="E3072" s="564" t="s">
        <v>11675</v>
      </c>
      <c r="F3072" s="355">
        <v>0</v>
      </c>
      <c r="G3072" s="355">
        <v>24.75</v>
      </c>
    </row>
    <row r="3073" spans="1:7" x14ac:dyDescent="0.3">
      <c r="A3073" s="355" t="s">
        <v>11676</v>
      </c>
      <c r="B3073" s="355" t="s">
        <v>11677</v>
      </c>
      <c r="D3073" s="563" t="s">
        <v>11678</v>
      </c>
      <c r="E3073" s="564" t="s">
        <v>11679</v>
      </c>
      <c r="F3073" s="355">
        <v>0</v>
      </c>
      <c r="G3073" s="355">
        <v>1.02</v>
      </c>
    </row>
    <row r="3074" spans="1:7" x14ac:dyDescent="0.3">
      <c r="A3074" s="355" t="s">
        <v>11680</v>
      </c>
      <c r="B3074" s="355" t="s">
        <v>11681</v>
      </c>
      <c r="D3074" s="563" t="s">
        <v>11682</v>
      </c>
      <c r="E3074" s="564" t="s">
        <v>1268</v>
      </c>
      <c r="F3074" s="355">
        <v>0</v>
      </c>
      <c r="G3074" s="355" t="e">
        <v>#N/A</v>
      </c>
    </row>
  </sheetData>
  <sheetProtection algorithmName="SHA-512" hashValue="yQEtpYcC/KRaAOjAEPc02fMslM8jYngExN99RA/ipBATCsuVA5IhDr/NQannL7KyCNXqFCpx3UihKNO2myYG4g==" saltValue="zymS75634DsU+ihNvvo74Q=="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4AD12-FEEC-4C69-AF5B-E84E373DAAB4}">
  <sheetPr codeName="Sheet6"/>
  <dimension ref="A1:P6539"/>
  <sheetViews>
    <sheetView zoomScaleNormal="100" workbookViewId="0">
      <pane ySplit="2" topLeftCell="A3" activePane="bottomLeft" state="frozen"/>
      <selection activeCell="F203" sqref="F203"/>
      <selection pane="bottomLeft" activeCell="K710" sqref="K710"/>
    </sheetView>
  </sheetViews>
  <sheetFormatPr defaultColWidth="9.21875" defaultRowHeight="14.4" x14ac:dyDescent="0.3"/>
  <cols>
    <col min="1" max="1" width="14.21875" style="282" customWidth="1"/>
    <col min="2" max="2" width="31.21875" style="282" bestFit="1" customWidth="1"/>
    <col min="3" max="6" width="16.21875" style="5" customWidth="1"/>
    <col min="7" max="8" width="9.5546875" style="5" bestFit="1" customWidth="1"/>
    <col min="9" max="9" width="11.21875" style="5" bestFit="1" customWidth="1"/>
    <col min="10" max="10" width="11.21875" style="5" customWidth="1"/>
    <col min="11" max="13" width="9.5546875" style="5" bestFit="1" customWidth="1"/>
    <col min="14" max="16384" width="9.21875" style="25"/>
  </cols>
  <sheetData>
    <row r="1" spans="1:15" x14ac:dyDescent="0.3">
      <c r="A1" s="310" t="s">
        <v>2569</v>
      </c>
      <c r="B1" s="310" t="s">
        <v>2570</v>
      </c>
      <c r="C1" s="310" t="s">
        <v>2571</v>
      </c>
      <c r="D1" s="310" t="s">
        <v>2572</v>
      </c>
      <c r="E1" s="310" t="s">
        <v>2573</v>
      </c>
      <c r="F1" s="310" t="s">
        <v>2574</v>
      </c>
      <c r="G1" s="315" t="s">
        <v>2575</v>
      </c>
      <c r="H1" s="315" t="s">
        <v>2575</v>
      </c>
      <c r="I1" s="315" t="s">
        <v>2575</v>
      </c>
      <c r="J1" s="315" t="s">
        <v>2576</v>
      </c>
      <c r="K1" s="315" t="s">
        <v>2575</v>
      </c>
      <c r="L1" s="315" t="s">
        <v>2575</v>
      </c>
      <c r="M1" s="315" t="s">
        <v>2575</v>
      </c>
      <c r="N1" s="315" t="s">
        <v>2575</v>
      </c>
    </row>
    <row r="2" spans="1:15" ht="55.2" x14ac:dyDescent="0.3">
      <c r="A2" s="314" t="s">
        <v>2577</v>
      </c>
      <c r="B2" s="311" t="s">
        <v>2578</v>
      </c>
      <c r="C2" s="311" t="s">
        <v>2579</v>
      </c>
      <c r="D2" s="311" t="s">
        <v>2580</v>
      </c>
      <c r="E2" s="311" t="s">
        <v>2581</v>
      </c>
      <c r="F2" s="311" t="s">
        <v>2582</v>
      </c>
      <c r="G2" s="314" t="s">
        <v>2583</v>
      </c>
      <c r="H2" s="314" t="s">
        <v>2584</v>
      </c>
      <c r="I2" s="314" t="s">
        <v>2585</v>
      </c>
      <c r="J2" s="314" t="s">
        <v>2586</v>
      </c>
      <c r="K2" s="316" t="s">
        <v>2587</v>
      </c>
      <c r="L2" s="314" t="s">
        <v>2588</v>
      </c>
      <c r="M2" s="314" t="s">
        <v>2589</v>
      </c>
      <c r="N2" s="314" t="s">
        <v>2462</v>
      </c>
    </row>
    <row r="3" spans="1:15" x14ac:dyDescent="0.3">
      <c r="A3" s="312" t="s">
        <v>2468</v>
      </c>
      <c r="B3" s="312" t="s">
        <v>2590</v>
      </c>
      <c r="C3" s="312">
        <v>0.08</v>
      </c>
      <c r="D3" s="312">
        <v>0.08</v>
      </c>
      <c r="E3" s="312">
        <v>0.63</v>
      </c>
      <c r="F3" s="312">
        <v>1</v>
      </c>
      <c r="G3" s="312">
        <v>7124.17</v>
      </c>
      <c r="H3" s="312">
        <v>7000</v>
      </c>
      <c r="I3" s="312">
        <v>4200</v>
      </c>
      <c r="J3" s="312">
        <v>6496</v>
      </c>
      <c r="K3" s="312"/>
      <c r="L3" s="312">
        <v>42500</v>
      </c>
      <c r="M3" s="312"/>
      <c r="N3" s="25">
        <v>9167</v>
      </c>
      <c r="O3" s="25" t="e">
        <f>VLOOKUP(A3,[2]Sheet1!$D:$Y,22,0)</f>
        <v>#N/A</v>
      </c>
    </row>
    <row r="4" spans="1:15" x14ac:dyDescent="0.3">
      <c r="A4" s="312" t="s">
        <v>2541</v>
      </c>
      <c r="B4" s="312" t="s">
        <v>2591</v>
      </c>
      <c r="C4" s="312">
        <v>179.41</v>
      </c>
      <c r="D4" s="312">
        <v>179.41</v>
      </c>
      <c r="E4" s="312">
        <v>1323.13</v>
      </c>
      <c r="F4" s="312">
        <v>2117</v>
      </c>
      <c r="G4" s="312">
        <v>295.73</v>
      </c>
      <c r="H4" s="312">
        <v>290</v>
      </c>
      <c r="I4" s="312">
        <v>174</v>
      </c>
      <c r="J4" s="312">
        <v>300</v>
      </c>
      <c r="K4" s="312"/>
      <c r="L4" s="312">
        <v>1600</v>
      </c>
      <c r="M4" s="312"/>
      <c r="N4">
        <v>313</v>
      </c>
      <c r="O4" s="25" t="e">
        <f>VLOOKUP(A4,[2]Sheet1!$D:$Y,22,0)</f>
        <v>#N/A</v>
      </c>
    </row>
    <row r="5" spans="1:15" x14ac:dyDescent="0.3">
      <c r="A5" s="312" t="s">
        <v>2592</v>
      </c>
      <c r="B5" s="312" t="s">
        <v>2593</v>
      </c>
      <c r="C5" s="312">
        <v>141.61000000000001</v>
      </c>
      <c r="D5" s="312">
        <v>141.61000000000001</v>
      </c>
      <c r="E5" s="312">
        <v>1044.3800000000001</v>
      </c>
      <c r="F5" s="312">
        <v>1671</v>
      </c>
      <c r="G5" s="312">
        <v>0</v>
      </c>
      <c r="H5" s="312">
        <v>0</v>
      </c>
      <c r="I5" s="312">
        <v>0</v>
      </c>
      <c r="J5" s="312">
        <v>0</v>
      </c>
      <c r="K5" s="312"/>
      <c r="L5" s="312">
        <v>0</v>
      </c>
      <c r="M5" s="312"/>
      <c r="N5" s="25">
        <v>0</v>
      </c>
      <c r="O5" s="25" t="e">
        <f>VLOOKUP(A5,[2]Sheet1!$D:$Y,22,0)</f>
        <v>#N/A</v>
      </c>
    </row>
    <row r="6" spans="1:15" x14ac:dyDescent="0.3">
      <c r="A6" s="312" t="s">
        <v>2594</v>
      </c>
      <c r="B6" s="312" t="s">
        <v>2595</v>
      </c>
      <c r="C6" s="312">
        <v>141.61000000000001</v>
      </c>
      <c r="D6" s="312">
        <v>141.61000000000001</v>
      </c>
      <c r="E6" s="312">
        <v>1044.3800000000001</v>
      </c>
      <c r="F6" s="312">
        <v>1671</v>
      </c>
      <c r="G6" s="312">
        <v>0</v>
      </c>
      <c r="H6" s="312">
        <v>0</v>
      </c>
      <c r="I6" s="312">
        <v>0</v>
      </c>
      <c r="J6" s="312">
        <v>0</v>
      </c>
      <c r="K6" s="312"/>
      <c r="L6" s="312">
        <v>0</v>
      </c>
      <c r="M6" s="312"/>
      <c r="N6" s="25">
        <v>0</v>
      </c>
      <c r="O6" s="25" t="e">
        <f>VLOOKUP(A6,[2]Sheet1!$D:$Y,22,0)</f>
        <v>#N/A</v>
      </c>
    </row>
    <row r="7" spans="1:15" x14ac:dyDescent="0.3">
      <c r="A7" s="312" t="s">
        <v>2596</v>
      </c>
      <c r="B7" s="312" t="s">
        <v>2597</v>
      </c>
      <c r="C7" s="312">
        <v>153.47</v>
      </c>
      <c r="D7" s="312">
        <v>153.47</v>
      </c>
      <c r="E7" s="312">
        <v>1131.8800000000001</v>
      </c>
      <c r="F7" s="312">
        <v>1811</v>
      </c>
      <c r="G7" s="312">
        <v>0</v>
      </c>
      <c r="H7" s="312">
        <v>0</v>
      </c>
      <c r="I7" s="312">
        <v>0</v>
      </c>
      <c r="J7" s="312">
        <v>0</v>
      </c>
      <c r="K7" s="312"/>
      <c r="L7" s="312">
        <v>0</v>
      </c>
      <c r="M7" s="312"/>
      <c r="N7" s="25">
        <v>0</v>
      </c>
      <c r="O7" s="25" t="e">
        <f>VLOOKUP(A7,[2]Sheet1!$D:$Y,22,0)</f>
        <v>#N/A</v>
      </c>
    </row>
    <row r="8" spans="1:15" x14ac:dyDescent="0.3">
      <c r="A8" s="312" t="s">
        <v>2598</v>
      </c>
      <c r="B8" s="312" t="s">
        <v>2599</v>
      </c>
      <c r="C8" s="312">
        <v>153.47</v>
      </c>
      <c r="D8" s="312">
        <v>153.47</v>
      </c>
      <c r="E8" s="312">
        <v>1131.8800000000001</v>
      </c>
      <c r="F8" s="312">
        <v>1811</v>
      </c>
      <c r="G8" s="312">
        <v>0</v>
      </c>
      <c r="H8" s="312">
        <v>0</v>
      </c>
      <c r="I8" s="312">
        <v>0</v>
      </c>
      <c r="J8" s="312">
        <v>0</v>
      </c>
      <c r="K8" s="312"/>
      <c r="L8" s="312">
        <v>0</v>
      </c>
      <c r="M8" s="312"/>
      <c r="N8" s="25">
        <v>0</v>
      </c>
      <c r="O8" s="25" t="e">
        <f>VLOOKUP(A8,[2]Sheet1!$D:$Y,22,0)</f>
        <v>#N/A</v>
      </c>
    </row>
    <row r="9" spans="1:15" x14ac:dyDescent="0.3">
      <c r="A9" s="312" t="s">
        <v>2600</v>
      </c>
      <c r="B9" s="312" t="s">
        <v>2601</v>
      </c>
      <c r="C9" s="312">
        <v>154.83000000000001</v>
      </c>
      <c r="D9" s="312">
        <v>154.83000000000001</v>
      </c>
      <c r="E9" s="312">
        <v>1141.8800000000001</v>
      </c>
      <c r="F9" s="312">
        <v>1827</v>
      </c>
      <c r="G9" s="312">
        <v>0</v>
      </c>
      <c r="H9" s="312">
        <v>0</v>
      </c>
      <c r="I9" s="312">
        <v>0</v>
      </c>
      <c r="J9" s="312">
        <v>0</v>
      </c>
      <c r="K9" s="312"/>
      <c r="L9" s="312">
        <v>0</v>
      </c>
      <c r="M9" s="312"/>
      <c r="N9" s="25">
        <v>0</v>
      </c>
      <c r="O9" s="25" t="e">
        <f>VLOOKUP(A9,[2]Sheet1!$D:$Y,22,0)</f>
        <v>#N/A</v>
      </c>
    </row>
    <row r="10" spans="1:15" x14ac:dyDescent="0.3">
      <c r="A10" s="312" t="s">
        <v>2602</v>
      </c>
      <c r="B10" s="312" t="s">
        <v>2603</v>
      </c>
      <c r="C10" s="312">
        <v>154.83000000000001</v>
      </c>
      <c r="D10" s="312">
        <v>154.83000000000001</v>
      </c>
      <c r="E10" s="312">
        <v>1141.8800000000001</v>
      </c>
      <c r="F10" s="312">
        <v>1827</v>
      </c>
      <c r="G10" s="312">
        <v>0</v>
      </c>
      <c r="H10" s="312">
        <v>0</v>
      </c>
      <c r="I10" s="312">
        <v>0</v>
      </c>
      <c r="J10" s="312">
        <v>0</v>
      </c>
      <c r="K10" s="312"/>
      <c r="L10" s="312">
        <v>0</v>
      </c>
      <c r="M10" s="312"/>
      <c r="N10" s="25">
        <v>0</v>
      </c>
      <c r="O10" s="25" t="e">
        <f>VLOOKUP(A10,[2]Sheet1!$D:$Y,22,0)</f>
        <v>#N/A</v>
      </c>
    </row>
    <row r="11" spans="1:15" x14ac:dyDescent="0.3">
      <c r="A11" s="312" t="s">
        <v>2604</v>
      </c>
      <c r="B11" s="312" t="s">
        <v>2605</v>
      </c>
      <c r="C11" s="312">
        <v>156.02000000000001</v>
      </c>
      <c r="D11" s="312">
        <v>156.02000000000001</v>
      </c>
      <c r="E11" s="312">
        <v>1150.6300000000001</v>
      </c>
      <c r="F11" s="312">
        <v>1841</v>
      </c>
      <c r="G11" s="312">
        <v>0</v>
      </c>
      <c r="H11" s="312">
        <v>0</v>
      </c>
      <c r="I11" s="312">
        <v>0</v>
      </c>
      <c r="J11" s="312">
        <v>0</v>
      </c>
      <c r="K11" s="312"/>
      <c r="L11" s="312">
        <v>0</v>
      </c>
      <c r="M11" s="312"/>
      <c r="N11" s="25">
        <v>0</v>
      </c>
      <c r="O11" s="25" t="e">
        <f>VLOOKUP(A11,[2]Sheet1!$D:$Y,22,0)</f>
        <v>#N/A</v>
      </c>
    </row>
    <row r="12" spans="1:15" x14ac:dyDescent="0.3">
      <c r="A12" s="312" t="s">
        <v>2606</v>
      </c>
      <c r="B12" s="312" t="s">
        <v>2607</v>
      </c>
      <c r="C12" s="312">
        <v>156.02000000000001</v>
      </c>
      <c r="D12" s="312">
        <v>156.02000000000001</v>
      </c>
      <c r="E12" s="312">
        <v>1150.6300000000001</v>
      </c>
      <c r="F12" s="312">
        <v>1841</v>
      </c>
      <c r="G12" s="312">
        <v>0</v>
      </c>
      <c r="H12" s="312">
        <v>0</v>
      </c>
      <c r="I12" s="312">
        <v>0</v>
      </c>
      <c r="J12" s="312">
        <v>0</v>
      </c>
      <c r="K12" s="312"/>
      <c r="L12" s="312">
        <v>0</v>
      </c>
      <c r="M12" s="312"/>
      <c r="N12" s="25">
        <v>0</v>
      </c>
      <c r="O12" s="25" t="e">
        <f>VLOOKUP(A12,[2]Sheet1!$D:$Y,22,0)</f>
        <v>#N/A</v>
      </c>
    </row>
    <row r="13" spans="1:15" x14ac:dyDescent="0.3">
      <c r="A13" s="312" t="s">
        <v>2608</v>
      </c>
      <c r="B13" s="312" t="s">
        <v>2609</v>
      </c>
      <c r="C13" s="312">
        <v>157.29</v>
      </c>
      <c r="D13" s="312">
        <v>157.29</v>
      </c>
      <c r="E13" s="312">
        <v>1160</v>
      </c>
      <c r="F13" s="312">
        <v>1856</v>
      </c>
      <c r="G13" s="312">
        <v>0</v>
      </c>
      <c r="H13" s="312">
        <v>0</v>
      </c>
      <c r="I13" s="312">
        <v>0</v>
      </c>
      <c r="J13" s="312">
        <v>0</v>
      </c>
      <c r="K13" s="312"/>
      <c r="L13" s="312">
        <v>0</v>
      </c>
      <c r="M13" s="312"/>
      <c r="N13" s="25">
        <v>0</v>
      </c>
      <c r="O13" s="25" t="e">
        <f>VLOOKUP(A13,[2]Sheet1!$D:$Y,22,0)</f>
        <v>#N/A</v>
      </c>
    </row>
    <row r="14" spans="1:15" x14ac:dyDescent="0.3">
      <c r="A14" s="312" t="s">
        <v>2610</v>
      </c>
      <c r="B14" s="312" t="s">
        <v>2611</v>
      </c>
      <c r="C14" s="312">
        <v>157.29</v>
      </c>
      <c r="D14" s="312">
        <v>157.29</v>
      </c>
      <c r="E14" s="312">
        <v>1160</v>
      </c>
      <c r="F14" s="312">
        <v>1856</v>
      </c>
      <c r="G14" s="312">
        <v>0</v>
      </c>
      <c r="H14" s="312">
        <v>0</v>
      </c>
      <c r="I14" s="312">
        <v>0</v>
      </c>
      <c r="J14" s="312">
        <v>0</v>
      </c>
      <c r="K14" s="312"/>
      <c r="L14" s="312">
        <v>0</v>
      </c>
      <c r="M14" s="312"/>
      <c r="N14" s="25">
        <v>0</v>
      </c>
      <c r="O14" s="25" t="e">
        <f>VLOOKUP(A14,[2]Sheet1!$D:$Y,22,0)</f>
        <v>#N/A</v>
      </c>
    </row>
    <row r="15" spans="1:15" x14ac:dyDescent="0.3">
      <c r="A15" s="312" t="s">
        <v>2612</v>
      </c>
      <c r="B15" s="312" t="s">
        <v>2613</v>
      </c>
      <c r="C15" s="312">
        <v>77.8</v>
      </c>
      <c r="D15" s="312">
        <v>77.8</v>
      </c>
      <c r="E15" s="312">
        <v>573.75</v>
      </c>
      <c r="F15" s="312">
        <v>918</v>
      </c>
      <c r="G15" s="312">
        <v>0</v>
      </c>
      <c r="H15" s="312">
        <v>0</v>
      </c>
      <c r="I15" s="312">
        <v>0</v>
      </c>
      <c r="J15" s="312">
        <v>0</v>
      </c>
      <c r="K15" s="312"/>
      <c r="L15" s="312">
        <v>0</v>
      </c>
      <c r="M15" s="312"/>
      <c r="N15" s="25">
        <v>0</v>
      </c>
      <c r="O15" s="25" t="e">
        <f>VLOOKUP(A15,[2]Sheet1!$D:$Y,22,0)</f>
        <v>#N/A</v>
      </c>
    </row>
    <row r="16" spans="1:15" x14ac:dyDescent="0.3">
      <c r="A16" s="312" t="s">
        <v>2614</v>
      </c>
      <c r="B16" s="312" t="s">
        <v>2615</v>
      </c>
      <c r="C16" s="312">
        <v>77.8</v>
      </c>
      <c r="D16" s="312">
        <v>77.8</v>
      </c>
      <c r="E16" s="312">
        <v>573.75</v>
      </c>
      <c r="F16" s="312">
        <v>918</v>
      </c>
      <c r="G16" s="312">
        <v>0</v>
      </c>
      <c r="H16" s="312">
        <v>0</v>
      </c>
      <c r="I16" s="312">
        <v>0</v>
      </c>
      <c r="J16" s="312">
        <v>0</v>
      </c>
      <c r="K16" s="312"/>
      <c r="L16" s="312">
        <v>0</v>
      </c>
      <c r="M16" s="312"/>
      <c r="N16" s="25">
        <v>0</v>
      </c>
      <c r="O16" s="25" t="e">
        <f>VLOOKUP(A16,[2]Sheet1!$D:$Y,22,0)</f>
        <v>#N/A</v>
      </c>
    </row>
    <row r="17" spans="1:15" x14ac:dyDescent="0.3">
      <c r="A17" s="312" t="s">
        <v>2616</v>
      </c>
      <c r="B17" s="312" t="s">
        <v>2617</v>
      </c>
      <c r="C17" s="312">
        <v>77.8</v>
      </c>
      <c r="D17" s="312">
        <v>77.8</v>
      </c>
      <c r="E17" s="312">
        <v>573.75</v>
      </c>
      <c r="F17" s="312">
        <v>918</v>
      </c>
      <c r="G17" s="312">
        <v>0</v>
      </c>
      <c r="H17" s="312">
        <v>0</v>
      </c>
      <c r="I17" s="312">
        <v>0</v>
      </c>
      <c r="J17" s="312">
        <v>0</v>
      </c>
      <c r="K17" s="312"/>
      <c r="L17" s="312">
        <v>0</v>
      </c>
      <c r="M17" s="312"/>
      <c r="N17" s="25">
        <v>0</v>
      </c>
      <c r="O17" s="25" t="e">
        <f>VLOOKUP(A17,[2]Sheet1!$D:$Y,22,0)</f>
        <v>#N/A</v>
      </c>
    </row>
    <row r="18" spans="1:15" x14ac:dyDescent="0.3">
      <c r="A18" s="312" t="s">
        <v>2618</v>
      </c>
      <c r="B18" s="312" t="s">
        <v>2619</v>
      </c>
      <c r="C18" s="312">
        <v>77.8</v>
      </c>
      <c r="D18" s="312">
        <v>77.8</v>
      </c>
      <c r="E18" s="312">
        <v>573.75</v>
      </c>
      <c r="F18" s="312">
        <v>918</v>
      </c>
      <c r="G18" s="312">
        <v>0</v>
      </c>
      <c r="H18" s="312">
        <v>0</v>
      </c>
      <c r="I18" s="312">
        <v>0</v>
      </c>
      <c r="J18" s="312">
        <v>0</v>
      </c>
      <c r="K18" s="312"/>
      <c r="L18" s="312">
        <v>0</v>
      </c>
      <c r="M18" s="312"/>
      <c r="N18" s="25">
        <v>0</v>
      </c>
      <c r="O18" s="25" t="e">
        <f>VLOOKUP(A18,[2]Sheet1!$D:$Y,22,0)</f>
        <v>#N/A</v>
      </c>
    </row>
    <row r="19" spans="1:15" x14ac:dyDescent="0.3">
      <c r="A19" s="312" t="s">
        <v>2620</v>
      </c>
      <c r="B19" s="312" t="s">
        <v>2621</v>
      </c>
      <c r="C19" s="312">
        <v>77.8</v>
      </c>
      <c r="D19" s="312">
        <v>77.8</v>
      </c>
      <c r="E19" s="312">
        <v>573.75</v>
      </c>
      <c r="F19" s="312">
        <v>918</v>
      </c>
      <c r="G19" s="312">
        <v>0</v>
      </c>
      <c r="H19" s="312">
        <v>0</v>
      </c>
      <c r="I19" s="312">
        <v>0</v>
      </c>
      <c r="J19" s="312">
        <v>0</v>
      </c>
      <c r="K19" s="312"/>
      <c r="L19" s="312">
        <v>0</v>
      </c>
      <c r="M19" s="312"/>
      <c r="N19" s="25">
        <v>0</v>
      </c>
      <c r="O19" s="25" t="e">
        <f>VLOOKUP(A19,[2]Sheet1!$D:$Y,22,0)</f>
        <v>#N/A</v>
      </c>
    </row>
    <row r="20" spans="1:15" x14ac:dyDescent="0.3">
      <c r="A20" s="312" t="s">
        <v>2622</v>
      </c>
      <c r="B20" s="312" t="s">
        <v>2623</v>
      </c>
      <c r="C20" s="312">
        <v>42.63</v>
      </c>
      <c r="D20" s="312">
        <v>42.63</v>
      </c>
      <c r="E20" s="312">
        <v>314.38</v>
      </c>
      <c r="F20" s="312">
        <v>503</v>
      </c>
      <c r="G20" s="312">
        <v>0</v>
      </c>
      <c r="H20" s="312">
        <v>0</v>
      </c>
      <c r="I20" s="312">
        <v>0</v>
      </c>
      <c r="J20" s="312">
        <v>0</v>
      </c>
      <c r="K20" s="312"/>
      <c r="L20" s="312">
        <v>0</v>
      </c>
      <c r="M20" s="312"/>
      <c r="N20" s="25">
        <v>0</v>
      </c>
      <c r="O20" s="25" t="e">
        <f>VLOOKUP(A20,[2]Sheet1!$D:$Y,22,0)</f>
        <v>#N/A</v>
      </c>
    </row>
    <row r="21" spans="1:15" x14ac:dyDescent="0.3">
      <c r="A21" s="312" t="s">
        <v>2624</v>
      </c>
      <c r="B21" s="312" t="s">
        <v>2623</v>
      </c>
      <c r="C21" s="312">
        <v>42.63</v>
      </c>
      <c r="D21" s="312">
        <v>42.63</v>
      </c>
      <c r="E21" s="312">
        <v>314.38</v>
      </c>
      <c r="F21" s="312">
        <v>503</v>
      </c>
      <c r="G21" s="312">
        <v>0</v>
      </c>
      <c r="H21" s="312">
        <v>0</v>
      </c>
      <c r="I21" s="312">
        <v>0</v>
      </c>
      <c r="J21" s="312">
        <v>0</v>
      </c>
      <c r="K21" s="312"/>
      <c r="L21" s="312">
        <v>0</v>
      </c>
      <c r="M21" s="312"/>
      <c r="N21" s="25">
        <v>0</v>
      </c>
      <c r="O21" s="25" t="e">
        <f>VLOOKUP(A21,[2]Sheet1!$D:$Y,22,0)</f>
        <v>#N/A</v>
      </c>
    </row>
    <row r="22" spans="1:15" x14ac:dyDescent="0.3">
      <c r="A22" s="312" t="s">
        <v>2625</v>
      </c>
      <c r="B22" s="312" t="s">
        <v>2623</v>
      </c>
      <c r="C22" s="312">
        <v>42.63</v>
      </c>
      <c r="D22" s="312">
        <v>42.63</v>
      </c>
      <c r="E22" s="312">
        <v>314.38</v>
      </c>
      <c r="F22" s="312">
        <v>503</v>
      </c>
      <c r="G22" s="312">
        <v>0</v>
      </c>
      <c r="H22" s="312">
        <v>0</v>
      </c>
      <c r="I22" s="312">
        <v>0</v>
      </c>
      <c r="J22" s="312">
        <v>0</v>
      </c>
      <c r="K22" s="312"/>
      <c r="L22" s="312">
        <v>0</v>
      </c>
      <c r="M22" s="312"/>
      <c r="N22" s="25">
        <v>0</v>
      </c>
      <c r="O22" s="25" t="e">
        <f>VLOOKUP(A22,[2]Sheet1!$D:$Y,22,0)</f>
        <v>#N/A</v>
      </c>
    </row>
    <row r="23" spans="1:15" x14ac:dyDescent="0.3">
      <c r="A23" s="312" t="s">
        <v>2626</v>
      </c>
      <c r="B23" s="312" t="s">
        <v>2627</v>
      </c>
      <c r="C23" s="312">
        <v>45.51</v>
      </c>
      <c r="D23" s="312">
        <v>45.51</v>
      </c>
      <c r="E23" s="312">
        <v>335.63</v>
      </c>
      <c r="F23" s="312">
        <v>537</v>
      </c>
      <c r="G23" s="312">
        <v>0</v>
      </c>
      <c r="H23" s="312">
        <v>0</v>
      </c>
      <c r="I23" s="312">
        <v>0</v>
      </c>
      <c r="J23" s="312">
        <v>0</v>
      </c>
      <c r="K23" s="312"/>
      <c r="L23" s="312">
        <v>0</v>
      </c>
      <c r="M23" s="312"/>
      <c r="N23" s="25">
        <v>0</v>
      </c>
      <c r="O23" s="25" t="e">
        <f>VLOOKUP(A23,[2]Sheet1!$D:$Y,22,0)</f>
        <v>#N/A</v>
      </c>
    </row>
    <row r="24" spans="1:15" x14ac:dyDescent="0.3">
      <c r="A24" s="312" t="s">
        <v>2628</v>
      </c>
      <c r="B24" s="312" t="s">
        <v>2629</v>
      </c>
      <c r="C24" s="312">
        <v>56.95</v>
      </c>
      <c r="D24" s="312">
        <v>56.95</v>
      </c>
      <c r="E24" s="312">
        <v>420</v>
      </c>
      <c r="F24" s="312">
        <v>672</v>
      </c>
      <c r="G24" s="312">
        <v>0</v>
      </c>
      <c r="H24" s="312">
        <v>0</v>
      </c>
      <c r="I24" s="312">
        <v>0</v>
      </c>
      <c r="J24" s="312">
        <v>0</v>
      </c>
      <c r="K24" s="312"/>
      <c r="L24" s="312">
        <v>0</v>
      </c>
      <c r="M24" s="312"/>
      <c r="N24" s="25">
        <v>0</v>
      </c>
      <c r="O24" s="25" t="e">
        <f>VLOOKUP(A24,[2]Sheet1!$D:$Y,22,0)</f>
        <v>#N/A</v>
      </c>
    </row>
    <row r="25" spans="1:15" x14ac:dyDescent="0.3">
      <c r="A25" s="312" t="s">
        <v>2630</v>
      </c>
      <c r="B25" s="312" t="s">
        <v>2631</v>
      </c>
      <c r="C25" s="312">
        <v>604.32000000000005</v>
      </c>
      <c r="D25" s="312">
        <v>604.32000000000005</v>
      </c>
      <c r="E25" s="312">
        <v>4456.88</v>
      </c>
      <c r="F25" s="312">
        <v>7131</v>
      </c>
      <c r="G25" s="312">
        <v>0</v>
      </c>
      <c r="H25" s="312">
        <v>0</v>
      </c>
      <c r="I25" s="312">
        <v>0</v>
      </c>
      <c r="J25" s="312">
        <v>0</v>
      </c>
      <c r="K25" s="312"/>
      <c r="L25" s="312">
        <v>0</v>
      </c>
      <c r="M25" s="312"/>
      <c r="N25" s="25">
        <v>0</v>
      </c>
      <c r="O25" s="25" t="e">
        <f>VLOOKUP(A25,[2]Sheet1!$D:$Y,22,0)</f>
        <v>#N/A</v>
      </c>
    </row>
    <row r="26" spans="1:15" x14ac:dyDescent="0.3">
      <c r="A26" s="312" t="s">
        <v>2632</v>
      </c>
      <c r="B26" s="312" t="s">
        <v>2631</v>
      </c>
      <c r="C26" s="312">
        <v>604.32000000000005</v>
      </c>
      <c r="D26" s="312">
        <v>604.32000000000005</v>
      </c>
      <c r="E26" s="312">
        <v>4456.88</v>
      </c>
      <c r="F26" s="312">
        <v>7131</v>
      </c>
      <c r="G26" s="312">
        <v>0</v>
      </c>
      <c r="H26" s="312">
        <v>0</v>
      </c>
      <c r="I26" s="312">
        <v>0</v>
      </c>
      <c r="J26" s="312">
        <v>0</v>
      </c>
      <c r="K26" s="312"/>
      <c r="L26" s="312">
        <v>0</v>
      </c>
      <c r="M26" s="312"/>
      <c r="N26" s="25">
        <v>0</v>
      </c>
      <c r="O26" s="25" t="e">
        <f>VLOOKUP(A26,[2]Sheet1!$D:$Y,22,0)</f>
        <v>#N/A</v>
      </c>
    </row>
    <row r="27" spans="1:15" x14ac:dyDescent="0.3">
      <c r="A27" s="312" t="s">
        <v>2633</v>
      </c>
      <c r="B27" s="312" t="s">
        <v>2631</v>
      </c>
      <c r="C27" s="312">
        <v>604.32000000000005</v>
      </c>
      <c r="D27" s="312">
        <v>604.32000000000005</v>
      </c>
      <c r="E27" s="312">
        <v>4456.88</v>
      </c>
      <c r="F27" s="312">
        <v>7131</v>
      </c>
      <c r="G27" s="312">
        <v>0</v>
      </c>
      <c r="H27" s="312">
        <v>0</v>
      </c>
      <c r="I27" s="312">
        <v>0</v>
      </c>
      <c r="J27" s="312">
        <v>0</v>
      </c>
      <c r="K27" s="312"/>
      <c r="L27" s="312">
        <v>0</v>
      </c>
      <c r="M27" s="312"/>
      <c r="N27" s="25">
        <v>0</v>
      </c>
      <c r="O27" s="25" t="e">
        <f>VLOOKUP(A27,[2]Sheet1!$D:$Y,22,0)</f>
        <v>#N/A</v>
      </c>
    </row>
    <row r="28" spans="1:15" x14ac:dyDescent="0.3">
      <c r="A28" s="312" t="s">
        <v>2634</v>
      </c>
      <c r="B28" s="312" t="s">
        <v>2631</v>
      </c>
      <c r="C28" s="312">
        <v>604.32000000000005</v>
      </c>
      <c r="D28" s="312">
        <v>604.32000000000005</v>
      </c>
      <c r="E28" s="312">
        <v>4456.88</v>
      </c>
      <c r="F28" s="312">
        <v>7131</v>
      </c>
      <c r="G28" s="312">
        <v>0</v>
      </c>
      <c r="H28" s="312">
        <v>0</v>
      </c>
      <c r="I28" s="312">
        <v>0</v>
      </c>
      <c r="J28" s="312">
        <v>0</v>
      </c>
      <c r="K28" s="312"/>
      <c r="L28" s="312">
        <v>0</v>
      </c>
      <c r="M28" s="312"/>
      <c r="N28" s="25">
        <v>0</v>
      </c>
      <c r="O28" s="25" t="e">
        <f>VLOOKUP(A28,[2]Sheet1!$D:$Y,22,0)</f>
        <v>#N/A</v>
      </c>
    </row>
    <row r="29" spans="1:15" x14ac:dyDescent="0.3">
      <c r="A29" s="312" t="s">
        <v>2635</v>
      </c>
      <c r="B29" s="312" t="s">
        <v>2636</v>
      </c>
      <c r="C29" s="312">
        <v>606.95000000000005</v>
      </c>
      <c r="D29" s="312">
        <v>606.95000000000005</v>
      </c>
      <c r="E29" s="312">
        <v>4476.25</v>
      </c>
      <c r="F29" s="312">
        <v>7162</v>
      </c>
      <c r="G29" s="312">
        <v>0</v>
      </c>
      <c r="H29" s="312">
        <v>0</v>
      </c>
      <c r="I29" s="312">
        <v>0</v>
      </c>
      <c r="J29" s="312">
        <v>0</v>
      </c>
      <c r="K29" s="312"/>
      <c r="L29" s="312">
        <v>0</v>
      </c>
      <c r="M29" s="312"/>
      <c r="N29" s="25">
        <v>0</v>
      </c>
      <c r="O29" s="25" t="e">
        <f>VLOOKUP(A29,[2]Sheet1!$D:$Y,22,0)</f>
        <v>#N/A</v>
      </c>
    </row>
    <row r="30" spans="1:15" x14ac:dyDescent="0.3">
      <c r="A30" s="312" t="s">
        <v>2637</v>
      </c>
      <c r="B30" s="312" t="s">
        <v>2636</v>
      </c>
      <c r="C30" s="312">
        <v>606.95000000000005</v>
      </c>
      <c r="D30" s="312">
        <v>606.95000000000005</v>
      </c>
      <c r="E30" s="312">
        <v>4476.25</v>
      </c>
      <c r="F30" s="312">
        <v>7162</v>
      </c>
      <c r="G30" s="312">
        <v>0</v>
      </c>
      <c r="H30" s="312">
        <v>0</v>
      </c>
      <c r="I30" s="312">
        <v>0</v>
      </c>
      <c r="J30" s="312">
        <v>0</v>
      </c>
      <c r="K30" s="312"/>
      <c r="L30" s="312">
        <v>0</v>
      </c>
      <c r="M30" s="312"/>
      <c r="N30" s="25">
        <v>0</v>
      </c>
      <c r="O30" s="25" t="e">
        <f>VLOOKUP(A30,[2]Sheet1!$D:$Y,22,0)</f>
        <v>#N/A</v>
      </c>
    </row>
    <row r="31" spans="1:15" x14ac:dyDescent="0.3">
      <c r="A31" s="312" t="s">
        <v>2638</v>
      </c>
      <c r="B31" s="312" t="s">
        <v>2636</v>
      </c>
      <c r="C31" s="312">
        <v>606.95000000000005</v>
      </c>
      <c r="D31" s="312">
        <v>606.95000000000005</v>
      </c>
      <c r="E31" s="312">
        <v>4476.25</v>
      </c>
      <c r="F31" s="312">
        <v>7162</v>
      </c>
      <c r="G31" s="312">
        <v>0</v>
      </c>
      <c r="H31" s="312">
        <v>0</v>
      </c>
      <c r="I31" s="312">
        <v>0</v>
      </c>
      <c r="J31" s="312">
        <v>0</v>
      </c>
      <c r="K31" s="312"/>
      <c r="L31" s="312">
        <v>0</v>
      </c>
      <c r="M31" s="312"/>
      <c r="N31" s="25">
        <v>0</v>
      </c>
      <c r="O31" s="25" t="e">
        <f>VLOOKUP(A31,[2]Sheet1!$D:$Y,22,0)</f>
        <v>#N/A</v>
      </c>
    </row>
    <row r="32" spans="1:15" x14ac:dyDescent="0.3">
      <c r="A32" s="312" t="s">
        <v>2639</v>
      </c>
      <c r="B32" s="312" t="s">
        <v>2636</v>
      </c>
      <c r="C32" s="312">
        <v>606.95000000000005</v>
      </c>
      <c r="D32" s="312">
        <v>606.95000000000005</v>
      </c>
      <c r="E32" s="312">
        <v>4476.25</v>
      </c>
      <c r="F32" s="312">
        <v>7162</v>
      </c>
      <c r="G32" s="312">
        <v>0</v>
      </c>
      <c r="H32" s="312">
        <v>0</v>
      </c>
      <c r="I32" s="312">
        <v>0</v>
      </c>
      <c r="J32" s="312">
        <v>0</v>
      </c>
      <c r="K32" s="312"/>
      <c r="L32" s="312">
        <v>0</v>
      </c>
      <c r="M32" s="312"/>
      <c r="N32" s="25">
        <v>0</v>
      </c>
      <c r="O32" s="25" t="e">
        <f>VLOOKUP(A32,[2]Sheet1!$D:$Y,22,0)</f>
        <v>#N/A</v>
      </c>
    </row>
    <row r="33" spans="1:15" x14ac:dyDescent="0.3">
      <c r="A33" s="312" t="s">
        <v>2640</v>
      </c>
      <c r="B33" s="312" t="s">
        <v>2641</v>
      </c>
      <c r="C33" s="312">
        <v>603.22</v>
      </c>
      <c r="D33" s="312">
        <v>603.22</v>
      </c>
      <c r="E33" s="312">
        <v>4448.75</v>
      </c>
      <c r="F33" s="312">
        <v>7118</v>
      </c>
      <c r="G33" s="312">
        <v>0</v>
      </c>
      <c r="H33" s="312">
        <v>0</v>
      </c>
      <c r="I33" s="312">
        <v>0</v>
      </c>
      <c r="J33" s="312">
        <v>0</v>
      </c>
      <c r="K33" s="312"/>
      <c r="L33" s="312">
        <v>0</v>
      </c>
      <c r="M33" s="312"/>
      <c r="N33" s="25">
        <v>0</v>
      </c>
      <c r="O33" s="25" t="e">
        <f>VLOOKUP(A33,[2]Sheet1!$D:$Y,22,0)</f>
        <v>#N/A</v>
      </c>
    </row>
    <row r="34" spans="1:15" x14ac:dyDescent="0.3">
      <c r="A34" s="312" t="s">
        <v>2642</v>
      </c>
      <c r="B34" s="312" t="s">
        <v>2641</v>
      </c>
      <c r="C34" s="312">
        <v>603.22</v>
      </c>
      <c r="D34" s="312">
        <v>603.22</v>
      </c>
      <c r="E34" s="312">
        <v>4448.75</v>
      </c>
      <c r="F34" s="312">
        <v>7118</v>
      </c>
      <c r="G34" s="312">
        <v>0</v>
      </c>
      <c r="H34" s="312">
        <v>0</v>
      </c>
      <c r="I34" s="312">
        <v>0</v>
      </c>
      <c r="J34" s="312">
        <v>0</v>
      </c>
      <c r="K34" s="312"/>
      <c r="L34" s="312">
        <v>0</v>
      </c>
      <c r="M34" s="312"/>
      <c r="N34" s="25">
        <v>0</v>
      </c>
      <c r="O34" s="25" t="e">
        <f>VLOOKUP(A34,[2]Sheet1!$D:$Y,22,0)</f>
        <v>#N/A</v>
      </c>
    </row>
    <row r="35" spans="1:15" x14ac:dyDescent="0.3">
      <c r="A35" s="312" t="s">
        <v>2643</v>
      </c>
      <c r="B35" s="312" t="s">
        <v>2641</v>
      </c>
      <c r="C35" s="312">
        <v>603.22</v>
      </c>
      <c r="D35" s="312">
        <v>603.22</v>
      </c>
      <c r="E35" s="312">
        <v>4448.75</v>
      </c>
      <c r="F35" s="312">
        <v>7118</v>
      </c>
      <c r="G35" s="312">
        <v>0</v>
      </c>
      <c r="H35" s="312">
        <v>0</v>
      </c>
      <c r="I35" s="312">
        <v>0</v>
      </c>
      <c r="J35" s="312">
        <v>0</v>
      </c>
      <c r="K35" s="312"/>
      <c r="L35" s="312">
        <v>0</v>
      </c>
      <c r="M35" s="312"/>
      <c r="N35" s="25">
        <v>0</v>
      </c>
      <c r="O35" s="25" t="e">
        <f>VLOOKUP(A35,[2]Sheet1!$D:$Y,22,0)</f>
        <v>#N/A</v>
      </c>
    </row>
    <row r="36" spans="1:15" x14ac:dyDescent="0.3">
      <c r="A36" s="312" t="s">
        <v>2644</v>
      </c>
      <c r="B36" s="312" t="s">
        <v>2641</v>
      </c>
      <c r="C36" s="312">
        <v>603.22</v>
      </c>
      <c r="D36" s="312">
        <v>603.22</v>
      </c>
      <c r="E36" s="312">
        <v>4448.75</v>
      </c>
      <c r="F36" s="312">
        <v>7118</v>
      </c>
      <c r="G36" s="312">
        <v>0</v>
      </c>
      <c r="H36" s="312">
        <v>0</v>
      </c>
      <c r="I36" s="312">
        <v>0</v>
      </c>
      <c r="J36" s="312">
        <v>0</v>
      </c>
      <c r="K36" s="312"/>
      <c r="L36" s="312">
        <v>0</v>
      </c>
      <c r="M36" s="312"/>
      <c r="N36" s="25">
        <v>0</v>
      </c>
      <c r="O36" s="25" t="e">
        <f>VLOOKUP(A36,[2]Sheet1!$D:$Y,22,0)</f>
        <v>#N/A</v>
      </c>
    </row>
    <row r="37" spans="1:15" x14ac:dyDescent="0.3">
      <c r="A37" s="312" t="s">
        <v>2645</v>
      </c>
      <c r="B37" s="312" t="s">
        <v>2646</v>
      </c>
      <c r="C37" s="312">
        <v>609.15</v>
      </c>
      <c r="D37" s="312">
        <v>609.15</v>
      </c>
      <c r="E37" s="312">
        <v>4492.5</v>
      </c>
      <c r="F37" s="312">
        <v>7188</v>
      </c>
      <c r="G37" s="312">
        <v>0</v>
      </c>
      <c r="H37" s="312">
        <v>0</v>
      </c>
      <c r="I37" s="312">
        <v>0</v>
      </c>
      <c r="J37" s="312">
        <v>0</v>
      </c>
      <c r="K37" s="312"/>
      <c r="L37" s="312">
        <v>0</v>
      </c>
      <c r="M37" s="312"/>
      <c r="N37" s="25">
        <v>0</v>
      </c>
      <c r="O37" s="25" t="e">
        <f>VLOOKUP(A37,[2]Sheet1!$D:$Y,22,0)</f>
        <v>#N/A</v>
      </c>
    </row>
    <row r="38" spans="1:15" x14ac:dyDescent="0.3">
      <c r="A38" s="312" t="s">
        <v>2647</v>
      </c>
      <c r="B38" s="312" t="s">
        <v>2646</v>
      </c>
      <c r="C38" s="312">
        <v>609.15</v>
      </c>
      <c r="D38" s="312">
        <v>609.15</v>
      </c>
      <c r="E38" s="312">
        <v>4492.5</v>
      </c>
      <c r="F38" s="312">
        <v>7188</v>
      </c>
      <c r="G38" s="312">
        <v>0</v>
      </c>
      <c r="H38" s="312">
        <v>0</v>
      </c>
      <c r="I38" s="312">
        <v>0</v>
      </c>
      <c r="J38" s="312">
        <v>0</v>
      </c>
      <c r="K38" s="312"/>
      <c r="L38" s="312">
        <v>0</v>
      </c>
      <c r="M38" s="312"/>
      <c r="N38" s="25">
        <v>0</v>
      </c>
      <c r="O38" s="25" t="e">
        <f>VLOOKUP(A38,[2]Sheet1!$D:$Y,22,0)</f>
        <v>#N/A</v>
      </c>
    </row>
    <row r="39" spans="1:15" x14ac:dyDescent="0.3">
      <c r="A39" s="312" t="s">
        <v>2648</v>
      </c>
      <c r="B39" s="312" t="s">
        <v>2646</v>
      </c>
      <c r="C39" s="312">
        <v>609.15</v>
      </c>
      <c r="D39" s="312">
        <v>609.15</v>
      </c>
      <c r="E39" s="312">
        <v>4492.5</v>
      </c>
      <c r="F39" s="312">
        <v>7188</v>
      </c>
      <c r="G39" s="312">
        <v>0</v>
      </c>
      <c r="H39" s="312">
        <v>0</v>
      </c>
      <c r="I39" s="312">
        <v>0</v>
      </c>
      <c r="J39" s="312">
        <v>0</v>
      </c>
      <c r="K39" s="312"/>
      <c r="L39" s="312">
        <v>0</v>
      </c>
      <c r="M39" s="312"/>
      <c r="N39" s="25">
        <v>0</v>
      </c>
      <c r="O39" s="25" t="e">
        <f>VLOOKUP(A39,[2]Sheet1!$D:$Y,22,0)</f>
        <v>#N/A</v>
      </c>
    </row>
    <row r="40" spans="1:15" x14ac:dyDescent="0.3">
      <c r="A40" s="312" t="s">
        <v>2649</v>
      </c>
      <c r="B40" s="312" t="s">
        <v>2646</v>
      </c>
      <c r="C40" s="312">
        <v>609.15</v>
      </c>
      <c r="D40" s="312">
        <v>609.15</v>
      </c>
      <c r="E40" s="312">
        <v>4492.5</v>
      </c>
      <c r="F40" s="312">
        <v>7188</v>
      </c>
      <c r="G40" s="312">
        <v>0</v>
      </c>
      <c r="H40" s="312">
        <v>0</v>
      </c>
      <c r="I40" s="312">
        <v>0</v>
      </c>
      <c r="J40" s="312">
        <v>0</v>
      </c>
      <c r="K40" s="312"/>
      <c r="L40" s="312">
        <v>0</v>
      </c>
      <c r="M40" s="312"/>
      <c r="N40" s="25">
        <v>0</v>
      </c>
      <c r="O40" s="25" t="e">
        <f>VLOOKUP(A40,[2]Sheet1!$D:$Y,22,0)</f>
        <v>#N/A</v>
      </c>
    </row>
    <row r="41" spans="1:15" x14ac:dyDescent="0.3">
      <c r="A41" s="312" t="s">
        <v>2650</v>
      </c>
      <c r="B41" s="312" t="s">
        <v>2651</v>
      </c>
      <c r="C41" s="312">
        <v>616.44000000000005</v>
      </c>
      <c r="D41" s="312">
        <v>616.44000000000005</v>
      </c>
      <c r="E41" s="312">
        <v>4546.25</v>
      </c>
      <c r="F41" s="312">
        <v>7274</v>
      </c>
      <c r="G41" s="312">
        <v>0</v>
      </c>
      <c r="H41" s="312">
        <v>0</v>
      </c>
      <c r="I41" s="312">
        <v>0</v>
      </c>
      <c r="J41" s="312">
        <v>0</v>
      </c>
      <c r="K41" s="312"/>
      <c r="L41" s="312">
        <v>0</v>
      </c>
      <c r="M41" s="312"/>
      <c r="N41" s="25">
        <v>0</v>
      </c>
      <c r="O41" s="25" t="e">
        <f>VLOOKUP(A41,[2]Sheet1!$D:$Y,22,0)</f>
        <v>#N/A</v>
      </c>
    </row>
    <row r="42" spans="1:15" x14ac:dyDescent="0.3">
      <c r="A42" s="312" t="s">
        <v>2652</v>
      </c>
      <c r="B42" s="312" t="s">
        <v>2651</v>
      </c>
      <c r="C42" s="312">
        <v>616.44000000000005</v>
      </c>
      <c r="D42" s="312">
        <v>616.44000000000005</v>
      </c>
      <c r="E42" s="312">
        <v>4546.25</v>
      </c>
      <c r="F42" s="312">
        <v>7274</v>
      </c>
      <c r="G42" s="312">
        <v>0</v>
      </c>
      <c r="H42" s="312">
        <v>0</v>
      </c>
      <c r="I42" s="312">
        <v>0</v>
      </c>
      <c r="J42" s="312">
        <v>0</v>
      </c>
      <c r="K42" s="312"/>
      <c r="L42" s="312">
        <v>0</v>
      </c>
      <c r="M42" s="312"/>
      <c r="N42" s="25">
        <v>0</v>
      </c>
      <c r="O42" s="25" t="e">
        <f>VLOOKUP(A42,[2]Sheet1!$D:$Y,22,0)</f>
        <v>#N/A</v>
      </c>
    </row>
    <row r="43" spans="1:15" x14ac:dyDescent="0.3">
      <c r="A43" s="312" t="s">
        <v>2653</v>
      </c>
      <c r="B43" s="312" t="s">
        <v>2651</v>
      </c>
      <c r="C43" s="312">
        <v>616.44000000000005</v>
      </c>
      <c r="D43" s="312">
        <v>616.44000000000005</v>
      </c>
      <c r="E43" s="312">
        <v>4546.25</v>
      </c>
      <c r="F43" s="312">
        <v>7274</v>
      </c>
      <c r="G43" s="312">
        <v>0</v>
      </c>
      <c r="H43" s="312">
        <v>0</v>
      </c>
      <c r="I43" s="312">
        <v>0</v>
      </c>
      <c r="J43" s="312">
        <v>0</v>
      </c>
      <c r="K43" s="312"/>
      <c r="L43" s="312">
        <v>0</v>
      </c>
      <c r="M43" s="312"/>
      <c r="N43" s="25">
        <v>0</v>
      </c>
      <c r="O43" s="25" t="e">
        <f>VLOOKUP(A43,[2]Sheet1!$D:$Y,22,0)</f>
        <v>#N/A</v>
      </c>
    </row>
    <row r="44" spans="1:15" x14ac:dyDescent="0.3">
      <c r="A44" s="312" t="s">
        <v>2654</v>
      </c>
      <c r="B44" s="312" t="s">
        <v>2651</v>
      </c>
      <c r="C44" s="312">
        <v>616.44000000000005</v>
      </c>
      <c r="D44" s="312">
        <v>616.44000000000005</v>
      </c>
      <c r="E44" s="312">
        <v>4546.25</v>
      </c>
      <c r="F44" s="312">
        <v>7274</v>
      </c>
      <c r="G44" s="312">
        <v>0</v>
      </c>
      <c r="H44" s="312">
        <v>0</v>
      </c>
      <c r="I44" s="312">
        <v>0</v>
      </c>
      <c r="J44" s="312">
        <v>0</v>
      </c>
      <c r="K44" s="312"/>
      <c r="L44" s="312">
        <v>0</v>
      </c>
      <c r="M44" s="312"/>
      <c r="N44" s="25">
        <v>0</v>
      </c>
      <c r="O44" s="25" t="e">
        <f>VLOOKUP(A44,[2]Sheet1!$D:$Y,22,0)</f>
        <v>#N/A</v>
      </c>
    </row>
    <row r="45" spans="1:15" x14ac:dyDescent="0.3">
      <c r="A45" s="312" t="s">
        <v>2655</v>
      </c>
      <c r="B45" s="312" t="s">
        <v>2656</v>
      </c>
      <c r="C45" s="312">
        <v>196.36</v>
      </c>
      <c r="D45" s="312">
        <v>196.36</v>
      </c>
      <c r="E45" s="312">
        <v>1448.13</v>
      </c>
      <c r="F45" s="312">
        <v>2317</v>
      </c>
      <c r="G45" s="312">
        <v>0</v>
      </c>
      <c r="H45" s="312">
        <v>0</v>
      </c>
      <c r="I45" s="312">
        <v>0</v>
      </c>
      <c r="J45" s="312">
        <v>0</v>
      </c>
      <c r="K45" s="312"/>
      <c r="L45" s="312">
        <v>0</v>
      </c>
      <c r="M45" s="312"/>
      <c r="N45" s="25">
        <v>0</v>
      </c>
      <c r="O45" s="25" t="e">
        <f>VLOOKUP(A45,[2]Sheet1!$D:$Y,22,0)</f>
        <v>#N/A</v>
      </c>
    </row>
    <row r="46" spans="1:15" x14ac:dyDescent="0.3">
      <c r="A46" s="312" t="s">
        <v>2657</v>
      </c>
      <c r="B46" s="312" t="s">
        <v>2658</v>
      </c>
      <c r="C46" s="312">
        <v>196.36</v>
      </c>
      <c r="D46" s="312">
        <v>196.36</v>
      </c>
      <c r="E46" s="312">
        <v>1448.13</v>
      </c>
      <c r="F46" s="312">
        <v>2317</v>
      </c>
      <c r="G46" s="312">
        <v>0</v>
      </c>
      <c r="H46" s="312">
        <v>0</v>
      </c>
      <c r="I46" s="312">
        <v>0</v>
      </c>
      <c r="J46" s="312">
        <v>0</v>
      </c>
      <c r="K46" s="312"/>
      <c r="L46" s="312">
        <v>0</v>
      </c>
      <c r="M46" s="312"/>
      <c r="N46" s="25">
        <v>0</v>
      </c>
      <c r="O46" s="25" t="e">
        <f>VLOOKUP(A46,[2]Sheet1!$D:$Y,22,0)</f>
        <v>#N/A</v>
      </c>
    </row>
    <row r="47" spans="1:15" x14ac:dyDescent="0.3">
      <c r="A47" s="312" t="s">
        <v>2659</v>
      </c>
      <c r="B47" s="312" t="s">
        <v>2660</v>
      </c>
      <c r="C47" s="312">
        <v>196.36</v>
      </c>
      <c r="D47" s="312">
        <v>196.36</v>
      </c>
      <c r="E47" s="312">
        <v>1448.13</v>
      </c>
      <c r="F47" s="312">
        <v>2317</v>
      </c>
      <c r="G47" s="312">
        <v>0</v>
      </c>
      <c r="H47" s="312">
        <v>0</v>
      </c>
      <c r="I47" s="312">
        <v>0</v>
      </c>
      <c r="J47" s="312">
        <v>0</v>
      </c>
      <c r="K47" s="312"/>
      <c r="L47" s="312">
        <v>0</v>
      </c>
      <c r="M47" s="312"/>
      <c r="N47" s="25">
        <v>0</v>
      </c>
      <c r="O47" s="25" t="e">
        <f>VLOOKUP(A47,[2]Sheet1!$D:$Y,22,0)</f>
        <v>#N/A</v>
      </c>
    </row>
    <row r="48" spans="1:15" x14ac:dyDescent="0.3">
      <c r="A48" s="312" t="s">
        <v>2661</v>
      </c>
      <c r="B48" s="312" t="s">
        <v>2662</v>
      </c>
      <c r="C48" s="312">
        <v>205.68</v>
      </c>
      <c r="D48" s="312">
        <v>205.68</v>
      </c>
      <c r="E48" s="312">
        <v>1516.88</v>
      </c>
      <c r="F48" s="312">
        <v>2427</v>
      </c>
      <c r="G48" s="312">
        <v>0</v>
      </c>
      <c r="H48" s="312">
        <v>0</v>
      </c>
      <c r="I48" s="312">
        <v>0</v>
      </c>
      <c r="J48" s="312">
        <v>0</v>
      </c>
      <c r="K48" s="312"/>
      <c r="L48" s="312">
        <v>0</v>
      </c>
      <c r="M48" s="312"/>
      <c r="N48" s="25">
        <v>0</v>
      </c>
      <c r="O48" s="25" t="e">
        <f>VLOOKUP(A48,[2]Sheet1!$D:$Y,22,0)</f>
        <v>#N/A</v>
      </c>
    </row>
    <row r="49" spans="1:15" x14ac:dyDescent="0.3">
      <c r="A49" s="312" t="s">
        <v>2663</v>
      </c>
      <c r="B49" s="312" t="s">
        <v>2664</v>
      </c>
      <c r="C49" s="312">
        <v>205.68</v>
      </c>
      <c r="D49" s="312">
        <v>205.68</v>
      </c>
      <c r="E49" s="312">
        <v>1516.88</v>
      </c>
      <c r="F49" s="312">
        <v>2427</v>
      </c>
      <c r="G49" s="312">
        <v>0</v>
      </c>
      <c r="H49" s="312">
        <v>0</v>
      </c>
      <c r="I49" s="312">
        <v>0</v>
      </c>
      <c r="J49" s="312">
        <v>0</v>
      </c>
      <c r="K49" s="312"/>
      <c r="L49" s="312">
        <v>0</v>
      </c>
      <c r="M49" s="312"/>
      <c r="N49" s="25">
        <v>0</v>
      </c>
      <c r="O49" s="25" t="e">
        <f>VLOOKUP(A49,[2]Sheet1!$D:$Y,22,0)</f>
        <v>#N/A</v>
      </c>
    </row>
    <row r="50" spans="1:15" x14ac:dyDescent="0.3">
      <c r="A50" s="312" t="s">
        <v>2665</v>
      </c>
      <c r="B50" s="312" t="s">
        <v>2666</v>
      </c>
      <c r="C50" s="312">
        <v>205.68</v>
      </c>
      <c r="D50" s="312">
        <v>205.68</v>
      </c>
      <c r="E50" s="312">
        <v>1516.88</v>
      </c>
      <c r="F50" s="312">
        <v>2427</v>
      </c>
      <c r="G50" s="312">
        <v>0</v>
      </c>
      <c r="H50" s="312">
        <v>0</v>
      </c>
      <c r="I50" s="312">
        <v>0</v>
      </c>
      <c r="J50" s="312">
        <v>0</v>
      </c>
      <c r="K50" s="312"/>
      <c r="L50" s="312">
        <v>0</v>
      </c>
      <c r="M50" s="312"/>
      <c r="N50" s="25">
        <v>0</v>
      </c>
      <c r="O50" s="25" t="e">
        <f>VLOOKUP(A50,[2]Sheet1!$D:$Y,22,0)</f>
        <v>#N/A</v>
      </c>
    </row>
    <row r="51" spans="1:15" x14ac:dyDescent="0.3">
      <c r="A51" s="5" t="s">
        <v>2667</v>
      </c>
      <c r="B51" s="312" t="s">
        <v>2668</v>
      </c>
      <c r="C51" s="312">
        <v>205.68</v>
      </c>
      <c r="D51" s="312">
        <v>205.68</v>
      </c>
      <c r="E51" s="312">
        <v>1516.88</v>
      </c>
      <c r="F51" s="312">
        <v>2427</v>
      </c>
      <c r="G51" s="312">
        <v>0</v>
      </c>
      <c r="H51" s="312">
        <v>0</v>
      </c>
      <c r="I51" s="312">
        <v>0</v>
      </c>
      <c r="J51" s="312">
        <v>0</v>
      </c>
      <c r="K51" s="312"/>
      <c r="L51" s="312">
        <v>0</v>
      </c>
      <c r="M51" s="312"/>
      <c r="N51" s="25">
        <v>0</v>
      </c>
      <c r="O51" s="25" t="e">
        <f>VLOOKUP(A51,[2]Sheet1!$D:$Y,22,0)</f>
        <v>#N/A</v>
      </c>
    </row>
    <row r="52" spans="1:15" x14ac:dyDescent="0.3">
      <c r="A52" s="5" t="s">
        <v>2669</v>
      </c>
      <c r="B52" s="312" t="s">
        <v>2670</v>
      </c>
      <c r="C52" s="312">
        <v>208.56</v>
      </c>
      <c r="D52" s="312">
        <v>208.56</v>
      </c>
      <c r="E52" s="312">
        <v>1538.13</v>
      </c>
      <c r="F52" s="312">
        <v>2461</v>
      </c>
      <c r="G52" s="312">
        <v>0</v>
      </c>
      <c r="H52" s="312">
        <v>0</v>
      </c>
      <c r="I52" s="312">
        <v>0</v>
      </c>
      <c r="J52" s="312">
        <v>0</v>
      </c>
      <c r="K52" s="312"/>
      <c r="L52" s="312">
        <v>0</v>
      </c>
      <c r="M52" s="312"/>
      <c r="N52" s="25">
        <v>0</v>
      </c>
      <c r="O52" s="25" t="e">
        <f>VLOOKUP(A52,[2]Sheet1!$D:$Y,22,0)</f>
        <v>#N/A</v>
      </c>
    </row>
    <row r="53" spans="1:15" x14ac:dyDescent="0.3">
      <c r="A53" s="5" t="s">
        <v>2671</v>
      </c>
      <c r="B53" s="312" t="s">
        <v>2672</v>
      </c>
      <c r="C53" s="312">
        <v>208.56</v>
      </c>
      <c r="D53" s="312">
        <v>208.56</v>
      </c>
      <c r="E53" s="312">
        <v>1538.13</v>
      </c>
      <c r="F53" s="312">
        <v>2461</v>
      </c>
      <c r="G53" s="312">
        <v>0</v>
      </c>
      <c r="H53" s="312">
        <v>0</v>
      </c>
      <c r="I53" s="312">
        <v>0</v>
      </c>
      <c r="J53" s="312">
        <v>0</v>
      </c>
      <c r="K53" s="312"/>
      <c r="L53" s="312">
        <v>0</v>
      </c>
      <c r="M53" s="312"/>
      <c r="N53" s="25">
        <v>0</v>
      </c>
      <c r="O53" s="25" t="e">
        <f>VLOOKUP(A53,[2]Sheet1!$D:$Y,22,0)</f>
        <v>#N/A</v>
      </c>
    </row>
    <row r="54" spans="1:15" x14ac:dyDescent="0.3">
      <c r="A54" s="5" t="s">
        <v>2673</v>
      </c>
      <c r="B54" s="312" t="s">
        <v>2674</v>
      </c>
      <c r="C54" s="312">
        <v>208.56</v>
      </c>
      <c r="D54" s="312">
        <v>208.56</v>
      </c>
      <c r="E54" s="312">
        <v>1538.13</v>
      </c>
      <c r="F54" s="312">
        <v>2461</v>
      </c>
      <c r="G54" s="312">
        <v>0</v>
      </c>
      <c r="H54" s="312">
        <v>0</v>
      </c>
      <c r="I54" s="312">
        <v>0</v>
      </c>
      <c r="J54" s="312">
        <v>0</v>
      </c>
      <c r="K54" s="312"/>
      <c r="L54" s="312">
        <v>0</v>
      </c>
      <c r="M54" s="312"/>
      <c r="N54" s="25">
        <v>0</v>
      </c>
      <c r="O54" s="25" t="e">
        <f>VLOOKUP(A54,[2]Sheet1!$D:$Y,22,0)</f>
        <v>#N/A</v>
      </c>
    </row>
    <row r="55" spans="1:15" x14ac:dyDescent="0.3">
      <c r="A55" s="5" t="s">
        <v>2675</v>
      </c>
      <c r="B55" s="312" t="s">
        <v>2676</v>
      </c>
      <c r="C55" s="312">
        <v>208.56</v>
      </c>
      <c r="D55" s="312">
        <v>208.56</v>
      </c>
      <c r="E55" s="312">
        <v>1538.13</v>
      </c>
      <c r="F55" s="312">
        <v>2461</v>
      </c>
      <c r="G55" s="312">
        <v>0</v>
      </c>
      <c r="H55" s="312">
        <v>0</v>
      </c>
      <c r="I55" s="312">
        <v>0</v>
      </c>
      <c r="J55" s="312">
        <v>0</v>
      </c>
      <c r="K55" s="312"/>
      <c r="L55" s="312">
        <v>0</v>
      </c>
      <c r="M55" s="312"/>
      <c r="N55" s="25">
        <v>0</v>
      </c>
      <c r="O55" s="25" t="e">
        <f>VLOOKUP(A55,[2]Sheet1!$D:$Y,22,0)</f>
        <v>#N/A</v>
      </c>
    </row>
    <row r="56" spans="1:15" x14ac:dyDescent="0.3">
      <c r="A56" s="5" t="s">
        <v>2677</v>
      </c>
      <c r="B56" s="312" t="s">
        <v>2678</v>
      </c>
      <c r="C56" s="312">
        <v>208.56</v>
      </c>
      <c r="D56" s="312">
        <v>208.56</v>
      </c>
      <c r="E56" s="312">
        <v>1538.13</v>
      </c>
      <c r="F56" s="312">
        <v>2461</v>
      </c>
      <c r="G56" s="312">
        <v>0</v>
      </c>
      <c r="H56" s="312">
        <v>0</v>
      </c>
      <c r="I56" s="312">
        <v>0</v>
      </c>
      <c r="J56" s="312">
        <v>0</v>
      </c>
      <c r="K56" s="312"/>
      <c r="L56" s="312">
        <v>0</v>
      </c>
      <c r="M56" s="312"/>
      <c r="N56" s="25">
        <v>0</v>
      </c>
      <c r="O56" s="25" t="e">
        <f>VLOOKUP(A56,[2]Sheet1!$D:$Y,22,0)</f>
        <v>#N/A</v>
      </c>
    </row>
    <row r="57" spans="1:15" x14ac:dyDescent="0.3">
      <c r="A57" s="5" t="s">
        <v>2679</v>
      </c>
      <c r="B57" s="312" t="s">
        <v>2680</v>
      </c>
      <c r="C57" s="312">
        <v>211.61</v>
      </c>
      <c r="D57" s="312">
        <v>211.61</v>
      </c>
      <c r="E57" s="312">
        <v>1560.63</v>
      </c>
      <c r="F57" s="312">
        <v>2497</v>
      </c>
      <c r="G57" s="312">
        <v>0</v>
      </c>
      <c r="H57" s="312">
        <v>0</v>
      </c>
      <c r="I57" s="312">
        <v>0</v>
      </c>
      <c r="J57" s="312">
        <v>0</v>
      </c>
      <c r="K57" s="312"/>
      <c r="L57" s="312">
        <v>0</v>
      </c>
      <c r="M57" s="312"/>
      <c r="N57" s="25">
        <v>0</v>
      </c>
      <c r="O57" s="25" t="e">
        <f>VLOOKUP(A57,[2]Sheet1!$D:$Y,22,0)</f>
        <v>#N/A</v>
      </c>
    </row>
    <row r="58" spans="1:15" x14ac:dyDescent="0.3">
      <c r="A58" s="5" t="s">
        <v>2681</v>
      </c>
      <c r="B58" s="312" t="s">
        <v>2682</v>
      </c>
      <c r="C58" s="312">
        <v>211.61</v>
      </c>
      <c r="D58" s="312">
        <v>211.61</v>
      </c>
      <c r="E58" s="312">
        <v>1560.63</v>
      </c>
      <c r="F58" s="312">
        <v>2497</v>
      </c>
      <c r="G58" s="312">
        <v>0</v>
      </c>
      <c r="H58" s="312">
        <v>0</v>
      </c>
      <c r="I58" s="312">
        <v>0</v>
      </c>
      <c r="J58" s="312">
        <v>0</v>
      </c>
      <c r="K58" s="312"/>
      <c r="L58" s="312">
        <v>0</v>
      </c>
      <c r="M58" s="312"/>
      <c r="N58" s="25">
        <v>0</v>
      </c>
      <c r="O58" s="25" t="e">
        <f>VLOOKUP(A58,[2]Sheet1!$D:$Y,22,0)</f>
        <v>#N/A</v>
      </c>
    </row>
    <row r="59" spans="1:15" x14ac:dyDescent="0.3">
      <c r="A59" s="5" t="s">
        <v>2683</v>
      </c>
      <c r="B59" s="312" t="s">
        <v>2684</v>
      </c>
      <c r="C59" s="312">
        <v>201.86</v>
      </c>
      <c r="D59" s="312">
        <v>201.86</v>
      </c>
      <c r="E59" s="312">
        <v>1488.75</v>
      </c>
      <c r="F59" s="312">
        <v>2382</v>
      </c>
      <c r="G59" s="312">
        <v>0</v>
      </c>
      <c r="H59" s="312">
        <v>0</v>
      </c>
      <c r="I59" s="312">
        <v>0</v>
      </c>
      <c r="J59" s="312">
        <v>0</v>
      </c>
      <c r="K59" s="312"/>
      <c r="L59" s="312">
        <v>0</v>
      </c>
      <c r="M59" s="312"/>
      <c r="N59" s="25">
        <v>0</v>
      </c>
      <c r="O59" s="25" t="e">
        <f>VLOOKUP(A59,[2]Sheet1!$D:$Y,22,0)</f>
        <v>#N/A</v>
      </c>
    </row>
    <row r="60" spans="1:15" x14ac:dyDescent="0.3">
      <c r="A60" s="5" t="s">
        <v>2685</v>
      </c>
      <c r="B60" s="312" t="s">
        <v>2686</v>
      </c>
      <c r="C60" s="312">
        <v>201.86</v>
      </c>
      <c r="D60" s="312">
        <v>201.86</v>
      </c>
      <c r="E60" s="312">
        <v>1488.75</v>
      </c>
      <c r="F60" s="312">
        <v>2382</v>
      </c>
      <c r="G60" s="312">
        <v>0</v>
      </c>
      <c r="H60" s="312">
        <v>0</v>
      </c>
      <c r="I60" s="312">
        <v>0</v>
      </c>
      <c r="J60" s="312">
        <v>0</v>
      </c>
      <c r="K60" s="312"/>
      <c r="L60" s="312">
        <v>0</v>
      </c>
      <c r="M60" s="312"/>
      <c r="N60" s="25">
        <v>0</v>
      </c>
      <c r="O60" s="25" t="e">
        <f>VLOOKUP(A60,[2]Sheet1!$D:$Y,22,0)</f>
        <v>#N/A</v>
      </c>
    </row>
    <row r="61" spans="1:15" x14ac:dyDescent="0.3">
      <c r="A61" s="5" t="s">
        <v>2687</v>
      </c>
      <c r="B61" s="312" t="s">
        <v>2688</v>
      </c>
      <c r="C61" s="312">
        <v>201.86</v>
      </c>
      <c r="D61" s="312">
        <v>201.86</v>
      </c>
      <c r="E61" s="312">
        <v>1488.75</v>
      </c>
      <c r="F61" s="312">
        <v>2382</v>
      </c>
      <c r="G61" s="312">
        <v>0</v>
      </c>
      <c r="H61" s="312">
        <v>0</v>
      </c>
      <c r="I61" s="312">
        <v>0</v>
      </c>
      <c r="J61" s="312">
        <v>0</v>
      </c>
      <c r="K61" s="312"/>
      <c r="L61" s="312">
        <v>0</v>
      </c>
      <c r="M61" s="312"/>
      <c r="N61" s="25">
        <v>0</v>
      </c>
      <c r="O61" s="25" t="e">
        <f>VLOOKUP(A61,[2]Sheet1!$D:$Y,22,0)</f>
        <v>#N/A</v>
      </c>
    </row>
    <row r="62" spans="1:15" x14ac:dyDescent="0.3">
      <c r="A62" s="5" t="s">
        <v>2689</v>
      </c>
      <c r="B62" s="312" t="s">
        <v>2690</v>
      </c>
      <c r="C62" s="312">
        <v>206.02</v>
      </c>
      <c r="D62" s="312">
        <v>206.02</v>
      </c>
      <c r="E62" s="312">
        <v>1519.38</v>
      </c>
      <c r="F62" s="312">
        <v>2431</v>
      </c>
      <c r="G62" s="312">
        <v>0</v>
      </c>
      <c r="H62" s="312">
        <v>0</v>
      </c>
      <c r="I62" s="312">
        <v>0</v>
      </c>
      <c r="J62" s="312">
        <v>0</v>
      </c>
      <c r="K62" s="312"/>
      <c r="L62" s="312">
        <v>0</v>
      </c>
      <c r="M62" s="312"/>
      <c r="N62" s="25">
        <v>0</v>
      </c>
      <c r="O62" s="25" t="e">
        <f>VLOOKUP(A62,[2]Sheet1!$D:$Y,22,0)</f>
        <v>#N/A</v>
      </c>
    </row>
    <row r="63" spans="1:15" x14ac:dyDescent="0.3">
      <c r="A63" s="5" t="s">
        <v>2691</v>
      </c>
      <c r="B63" s="312" t="s">
        <v>2692</v>
      </c>
      <c r="C63" s="312">
        <v>206.02</v>
      </c>
      <c r="D63" s="312">
        <v>206.02</v>
      </c>
      <c r="E63" s="312">
        <v>1519.38</v>
      </c>
      <c r="F63" s="312">
        <v>2431</v>
      </c>
      <c r="G63" s="312">
        <v>0</v>
      </c>
      <c r="H63" s="312">
        <v>0</v>
      </c>
      <c r="I63" s="312">
        <v>0</v>
      </c>
      <c r="J63" s="312">
        <v>0</v>
      </c>
      <c r="K63" s="312"/>
      <c r="L63" s="312">
        <v>0</v>
      </c>
      <c r="M63" s="312"/>
      <c r="N63" s="25">
        <v>0</v>
      </c>
      <c r="O63" s="25" t="e">
        <f>VLOOKUP(A63,[2]Sheet1!$D:$Y,22,0)</f>
        <v>#N/A</v>
      </c>
    </row>
    <row r="64" spans="1:15" x14ac:dyDescent="0.3">
      <c r="A64" s="5" t="s">
        <v>2693</v>
      </c>
      <c r="B64" s="312" t="s">
        <v>2694</v>
      </c>
      <c r="C64" s="312">
        <v>206.02</v>
      </c>
      <c r="D64" s="312">
        <v>206.02</v>
      </c>
      <c r="E64" s="312">
        <v>1519.38</v>
      </c>
      <c r="F64" s="312">
        <v>2431</v>
      </c>
      <c r="G64" s="312">
        <v>0</v>
      </c>
      <c r="H64" s="312">
        <v>0</v>
      </c>
      <c r="I64" s="312">
        <v>0</v>
      </c>
      <c r="J64" s="312">
        <v>0</v>
      </c>
      <c r="K64" s="312"/>
      <c r="L64" s="312">
        <v>0</v>
      </c>
      <c r="M64" s="312"/>
      <c r="N64" s="25">
        <v>0</v>
      </c>
      <c r="O64" s="25" t="e">
        <f>VLOOKUP(A64,[2]Sheet1!$D:$Y,22,0)</f>
        <v>#N/A</v>
      </c>
    </row>
    <row r="65" spans="1:15" x14ac:dyDescent="0.3">
      <c r="A65" s="5" t="s">
        <v>2695</v>
      </c>
      <c r="B65" s="312" t="s">
        <v>2696</v>
      </c>
      <c r="C65" s="312">
        <v>206.02</v>
      </c>
      <c r="D65" s="312">
        <v>206.02</v>
      </c>
      <c r="E65" s="312">
        <v>1519.38</v>
      </c>
      <c r="F65" s="312">
        <v>2431</v>
      </c>
      <c r="G65" s="312">
        <v>0</v>
      </c>
      <c r="H65" s="312">
        <v>0</v>
      </c>
      <c r="I65" s="312">
        <v>0</v>
      </c>
      <c r="J65" s="312">
        <v>0</v>
      </c>
      <c r="K65" s="312"/>
      <c r="L65" s="312">
        <v>0</v>
      </c>
      <c r="M65" s="312"/>
      <c r="N65" s="25">
        <v>0</v>
      </c>
      <c r="O65" s="25" t="e">
        <f>VLOOKUP(A65,[2]Sheet1!$D:$Y,22,0)</f>
        <v>#N/A</v>
      </c>
    </row>
    <row r="66" spans="1:15" x14ac:dyDescent="0.3">
      <c r="A66" s="5" t="s">
        <v>2697</v>
      </c>
      <c r="B66" s="312" t="s">
        <v>2698</v>
      </c>
      <c r="C66" s="312">
        <v>209.41</v>
      </c>
      <c r="D66" s="312">
        <v>209.41</v>
      </c>
      <c r="E66" s="312">
        <v>1544.38</v>
      </c>
      <c r="F66" s="312">
        <v>2471</v>
      </c>
      <c r="G66" s="312">
        <v>0</v>
      </c>
      <c r="H66" s="312">
        <v>0</v>
      </c>
      <c r="I66" s="312">
        <v>0</v>
      </c>
      <c r="J66" s="312">
        <v>0</v>
      </c>
      <c r="K66" s="312"/>
      <c r="L66" s="312">
        <v>0</v>
      </c>
      <c r="M66" s="312"/>
      <c r="N66" s="25">
        <v>0</v>
      </c>
      <c r="O66" s="25" t="e">
        <f>VLOOKUP(A66,[2]Sheet1!$D:$Y,22,0)</f>
        <v>#N/A</v>
      </c>
    </row>
    <row r="67" spans="1:15" x14ac:dyDescent="0.3">
      <c r="A67" s="5" t="s">
        <v>2699</v>
      </c>
      <c r="B67" s="312" t="s">
        <v>2700</v>
      </c>
      <c r="C67" s="312">
        <v>209.41</v>
      </c>
      <c r="D67" s="312">
        <v>209.41</v>
      </c>
      <c r="E67" s="312">
        <v>1544.38</v>
      </c>
      <c r="F67" s="312">
        <v>2471</v>
      </c>
      <c r="G67" s="312">
        <v>0</v>
      </c>
      <c r="H67" s="312">
        <v>0</v>
      </c>
      <c r="I67" s="312">
        <v>0</v>
      </c>
      <c r="J67" s="312">
        <v>0</v>
      </c>
      <c r="K67" s="312"/>
      <c r="L67" s="312">
        <v>0</v>
      </c>
      <c r="M67" s="312"/>
      <c r="N67" s="25">
        <v>0</v>
      </c>
      <c r="O67" s="25" t="e">
        <f>VLOOKUP(A67,[2]Sheet1!$D:$Y,22,0)</f>
        <v>#N/A</v>
      </c>
    </row>
    <row r="68" spans="1:15" x14ac:dyDescent="0.3">
      <c r="A68" s="5" t="s">
        <v>2701</v>
      </c>
      <c r="B68" s="312" t="s">
        <v>2702</v>
      </c>
      <c r="C68" s="312">
        <v>209.41</v>
      </c>
      <c r="D68" s="312">
        <v>209.41</v>
      </c>
      <c r="E68" s="312">
        <v>1544.38</v>
      </c>
      <c r="F68" s="312">
        <v>2471</v>
      </c>
      <c r="G68" s="312">
        <v>0</v>
      </c>
      <c r="H68" s="312">
        <v>0</v>
      </c>
      <c r="I68" s="312">
        <v>0</v>
      </c>
      <c r="J68" s="312">
        <v>0</v>
      </c>
      <c r="K68" s="312"/>
      <c r="L68" s="312">
        <v>0</v>
      </c>
      <c r="M68" s="312"/>
      <c r="N68" s="25">
        <v>0</v>
      </c>
      <c r="O68" s="25" t="e">
        <f>VLOOKUP(A68,[2]Sheet1!$D:$Y,22,0)</f>
        <v>#N/A</v>
      </c>
    </row>
    <row r="69" spans="1:15" x14ac:dyDescent="0.3">
      <c r="A69" s="5" t="s">
        <v>2703</v>
      </c>
      <c r="B69" s="312" t="s">
        <v>2704</v>
      </c>
      <c r="C69" s="312">
        <v>209.41</v>
      </c>
      <c r="D69" s="312">
        <v>209.41</v>
      </c>
      <c r="E69" s="312">
        <v>1544.38</v>
      </c>
      <c r="F69" s="312">
        <v>2471</v>
      </c>
      <c r="G69" s="312">
        <v>0</v>
      </c>
      <c r="H69" s="312">
        <v>0</v>
      </c>
      <c r="I69" s="312">
        <v>0</v>
      </c>
      <c r="J69" s="312">
        <v>0</v>
      </c>
      <c r="K69" s="312"/>
      <c r="L69" s="312">
        <v>0</v>
      </c>
      <c r="M69" s="312"/>
      <c r="N69" s="25">
        <v>0</v>
      </c>
      <c r="O69" s="25" t="e">
        <f>VLOOKUP(A69,[2]Sheet1!$D:$Y,22,0)</f>
        <v>#N/A</v>
      </c>
    </row>
    <row r="70" spans="1:15" x14ac:dyDescent="0.3">
      <c r="A70" s="5" t="s">
        <v>2705</v>
      </c>
      <c r="B70" s="312" t="s">
        <v>2706</v>
      </c>
      <c r="C70" s="312">
        <v>209.41</v>
      </c>
      <c r="D70" s="312">
        <v>209.41</v>
      </c>
      <c r="E70" s="312">
        <v>1544.38</v>
      </c>
      <c r="F70" s="312">
        <v>2471</v>
      </c>
      <c r="G70" s="312">
        <v>0</v>
      </c>
      <c r="H70" s="312">
        <v>0</v>
      </c>
      <c r="I70" s="312">
        <v>0</v>
      </c>
      <c r="J70" s="312">
        <v>0</v>
      </c>
      <c r="K70" s="312"/>
      <c r="L70" s="312">
        <v>0</v>
      </c>
      <c r="M70" s="312"/>
      <c r="N70" s="25">
        <v>0</v>
      </c>
      <c r="O70" s="25" t="e">
        <f>VLOOKUP(A70,[2]Sheet1!$D:$Y,22,0)</f>
        <v>#N/A</v>
      </c>
    </row>
    <row r="71" spans="1:15" x14ac:dyDescent="0.3">
      <c r="A71" s="5" t="s">
        <v>2707</v>
      </c>
      <c r="B71" s="312" t="s">
        <v>2708</v>
      </c>
      <c r="C71" s="312">
        <v>211.95</v>
      </c>
      <c r="D71" s="312">
        <v>211.95</v>
      </c>
      <c r="E71" s="312">
        <v>1563.13</v>
      </c>
      <c r="F71" s="312">
        <v>2501</v>
      </c>
      <c r="G71" s="312">
        <v>0</v>
      </c>
      <c r="H71" s="312">
        <v>0</v>
      </c>
      <c r="I71" s="312">
        <v>0</v>
      </c>
      <c r="J71" s="312">
        <v>0</v>
      </c>
      <c r="K71" s="312"/>
      <c r="L71" s="312">
        <v>0</v>
      </c>
      <c r="M71" s="312"/>
      <c r="N71" s="25">
        <v>0</v>
      </c>
      <c r="O71" s="25" t="e">
        <f>VLOOKUP(A71,[2]Sheet1!$D:$Y,22,0)</f>
        <v>#N/A</v>
      </c>
    </row>
    <row r="72" spans="1:15" x14ac:dyDescent="0.3">
      <c r="A72" s="5" t="s">
        <v>2709</v>
      </c>
      <c r="B72" s="312" t="s">
        <v>2710</v>
      </c>
      <c r="C72" s="312">
        <v>211.95</v>
      </c>
      <c r="D72" s="312">
        <v>211.95</v>
      </c>
      <c r="E72" s="312">
        <v>1563.13</v>
      </c>
      <c r="F72" s="312">
        <v>2501</v>
      </c>
      <c r="G72" s="312">
        <v>0</v>
      </c>
      <c r="H72" s="312">
        <v>0</v>
      </c>
      <c r="I72" s="312">
        <v>0</v>
      </c>
      <c r="J72" s="312">
        <v>0</v>
      </c>
      <c r="K72" s="312"/>
      <c r="L72" s="312">
        <v>0</v>
      </c>
      <c r="M72" s="312"/>
      <c r="N72" s="25">
        <v>0</v>
      </c>
      <c r="O72" s="25" t="e">
        <f>VLOOKUP(A72,[2]Sheet1!$D:$Y,22,0)</f>
        <v>#N/A</v>
      </c>
    </row>
    <row r="73" spans="1:15" x14ac:dyDescent="0.3">
      <c r="A73" s="5" t="s">
        <v>2711</v>
      </c>
      <c r="B73" s="312" t="s">
        <v>2712</v>
      </c>
      <c r="C73" s="312">
        <v>202.71</v>
      </c>
      <c r="D73" s="312">
        <v>202.71</v>
      </c>
      <c r="E73" s="312">
        <v>1495</v>
      </c>
      <c r="F73" s="312">
        <v>2392</v>
      </c>
      <c r="G73" s="312">
        <v>0</v>
      </c>
      <c r="H73" s="312">
        <v>0</v>
      </c>
      <c r="I73" s="312">
        <v>0</v>
      </c>
      <c r="J73" s="312">
        <v>0</v>
      </c>
      <c r="K73" s="312"/>
      <c r="L73" s="312">
        <v>0</v>
      </c>
      <c r="M73" s="312"/>
      <c r="N73" s="25">
        <v>0</v>
      </c>
      <c r="O73" s="25" t="e">
        <f>VLOOKUP(A73,[2]Sheet1!$D:$Y,22,0)</f>
        <v>#N/A</v>
      </c>
    </row>
    <row r="74" spans="1:15" x14ac:dyDescent="0.3">
      <c r="A74" s="5" t="s">
        <v>2713</v>
      </c>
      <c r="B74" s="312" t="s">
        <v>2714</v>
      </c>
      <c r="C74" s="312">
        <v>202.71</v>
      </c>
      <c r="D74" s="312">
        <v>202.71</v>
      </c>
      <c r="E74" s="312">
        <v>1495</v>
      </c>
      <c r="F74" s="312">
        <v>2392</v>
      </c>
      <c r="G74" s="312">
        <v>0</v>
      </c>
      <c r="H74" s="312">
        <v>0</v>
      </c>
      <c r="I74" s="312">
        <v>0</v>
      </c>
      <c r="J74" s="312">
        <v>0</v>
      </c>
      <c r="K74" s="312"/>
      <c r="L74" s="312">
        <v>0</v>
      </c>
      <c r="M74" s="312"/>
      <c r="N74" s="25">
        <v>0</v>
      </c>
      <c r="O74" s="25" t="e">
        <f>VLOOKUP(A74,[2]Sheet1!$D:$Y,22,0)</f>
        <v>#N/A</v>
      </c>
    </row>
    <row r="75" spans="1:15" x14ac:dyDescent="0.3">
      <c r="A75" s="5" t="s">
        <v>2715</v>
      </c>
      <c r="B75" s="312" t="s">
        <v>2716</v>
      </c>
      <c r="C75" s="312">
        <v>202.71</v>
      </c>
      <c r="D75" s="312">
        <v>202.71</v>
      </c>
      <c r="E75" s="312">
        <v>1495</v>
      </c>
      <c r="F75" s="312">
        <v>2392</v>
      </c>
      <c r="G75" s="312">
        <v>0</v>
      </c>
      <c r="H75" s="312">
        <v>0</v>
      </c>
      <c r="I75" s="312">
        <v>0</v>
      </c>
      <c r="J75" s="312">
        <v>0</v>
      </c>
      <c r="K75" s="312"/>
      <c r="L75" s="312">
        <v>0</v>
      </c>
      <c r="M75" s="312"/>
      <c r="N75" s="25">
        <v>0</v>
      </c>
      <c r="O75" s="25" t="e">
        <f>VLOOKUP(A75,[2]Sheet1!$D:$Y,22,0)</f>
        <v>#N/A</v>
      </c>
    </row>
    <row r="76" spans="1:15" x14ac:dyDescent="0.3">
      <c r="A76" s="5" t="s">
        <v>2717</v>
      </c>
      <c r="B76" s="312" t="s">
        <v>2718</v>
      </c>
      <c r="C76" s="312">
        <v>207.54</v>
      </c>
      <c r="D76" s="312">
        <v>207.54</v>
      </c>
      <c r="E76" s="312">
        <v>1530.63</v>
      </c>
      <c r="F76" s="312">
        <v>2449</v>
      </c>
      <c r="G76" s="312">
        <v>0</v>
      </c>
      <c r="H76" s="312">
        <v>0</v>
      </c>
      <c r="I76" s="312">
        <v>0</v>
      </c>
      <c r="J76" s="312">
        <v>0</v>
      </c>
      <c r="K76" s="312"/>
      <c r="L76" s="312">
        <v>0</v>
      </c>
      <c r="M76" s="312"/>
      <c r="N76" s="25">
        <v>0</v>
      </c>
      <c r="O76" s="25" t="e">
        <f>VLOOKUP(A76,[2]Sheet1!$D:$Y,22,0)</f>
        <v>#N/A</v>
      </c>
    </row>
    <row r="77" spans="1:15" x14ac:dyDescent="0.3">
      <c r="A77" s="5" t="s">
        <v>2719</v>
      </c>
      <c r="B77" s="312" t="s">
        <v>2720</v>
      </c>
      <c r="C77" s="312">
        <v>207.54</v>
      </c>
      <c r="D77" s="312">
        <v>207.54</v>
      </c>
      <c r="E77" s="312">
        <v>1530.63</v>
      </c>
      <c r="F77" s="312">
        <v>2449</v>
      </c>
      <c r="G77" s="312">
        <v>0</v>
      </c>
      <c r="H77" s="312">
        <v>0</v>
      </c>
      <c r="I77" s="312">
        <v>0</v>
      </c>
      <c r="J77" s="312">
        <v>0</v>
      </c>
      <c r="K77" s="312"/>
      <c r="L77" s="312">
        <v>0</v>
      </c>
      <c r="M77" s="312"/>
      <c r="N77" s="25">
        <v>0</v>
      </c>
      <c r="O77" s="25" t="e">
        <f>VLOOKUP(A77,[2]Sheet1!$D:$Y,22,0)</f>
        <v>#N/A</v>
      </c>
    </row>
    <row r="78" spans="1:15" x14ac:dyDescent="0.3">
      <c r="A78" s="5" t="s">
        <v>2721</v>
      </c>
      <c r="B78" s="312" t="s">
        <v>2722</v>
      </c>
      <c r="C78" s="312">
        <v>207.54</v>
      </c>
      <c r="D78" s="312">
        <v>207.54</v>
      </c>
      <c r="E78" s="312">
        <v>1530.63</v>
      </c>
      <c r="F78" s="312">
        <v>2449</v>
      </c>
      <c r="G78" s="312">
        <v>0</v>
      </c>
      <c r="H78" s="312">
        <v>0</v>
      </c>
      <c r="I78" s="312">
        <v>0</v>
      </c>
      <c r="J78" s="312">
        <v>0</v>
      </c>
      <c r="K78" s="312"/>
      <c r="L78" s="312">
        <v>0</v>
      </c>
      <c r="M78" s="312"/>
      <c r="N78" s="25">
        <v>0</v>
      </c>
      <c r="O78" s="25" t="e">
        <f>VLOOKUP(A78,[2]Sheet1!$D:$Y,22,0)</f>
        <v>#N/A</v>
      </c>
    </row>
    <row r="79" spans="1:15" x14ac:dyDescent="0.3">
      <c r="A79" s="5" t="s">
        <v>2723</v>
      </c>
      <c r="B79" s="312" t="s">
        <v>2724</v>
      </c>
      <c r="C79" s="312">
        <v>207.54</v>
      </c>
      <c r="D79" s="312">
        <v>207.54</v>
      </c>
      <c r="E79" s="312">
        <v>1530.63</v>
      </c>
      <c r="F79" s="312">
        <v>2449</v>
      </c>
      <c r="G79" s="312">
        <v>0</v>
      </c>
      <c r="H79" s="312">
        <v>0</v>
      </c>
      <c r="I79" s="312">
        <v>0</v>
      </c>
      <c r="J79" s="312">
        <v>0</v>
      </c>
      <c r="K79" s="312"/>
      <c r="L79" s="312">
        <v>0</v>
      </c>
      <c r="M79" s="312"/>
      <c r="N79" s="25">
        <v>0</v>
      </c>
      <c r="O79" s="25" t="e">
        <f>VLOOKUP(A79,[2]Sheet1!$D:$Y,22,0)</f>
        <v>#N/A</v>
      </c>
    </row>
    <row r="80" spans="1:15" x14ac:dyDescent="0.3">
      <c r="A80" s="5" t="s">
        <v>2725</v>
      </c>
      <c r="B80" s="312" t="s">
        <v>2726</v>
      </c>
      <c r="C80" s="312">
        <v>210.34</v>
      </c>
      <c r="D80" s="312">
        <v>210.34</v>
      </c>
      <c r="E80" s="312">
        <v>1551.25</v>
      </c>
      <c r="F80" s="312">
        <v>2482</v>
      </c>
      <c r="G80" s="312">
        <v>0</v>
      </c>
      <c r="H80" s="312">
        <v>0</v>
      </c>
      <c r="I80" s="312">
        <v>0</v>
      </c>
      <c r="J80" s="312">
        <v>0</v>
      </c>
      <c r="K80" s="312"/>
      <c r="L80" s="312">
        <v>0</v>
      </c>
      <c r="M80" s="312"/>
      <c r="N80" s="25">
        <v>0</v>
      </c>
      <c r="O80" s="25" t="e">
        <f>VLOOKUP(A80,[2]Sheet1!$D:$Y,22,0)</f>
        <v>#N/A</v>
      </c>
    </row>
    <row r="81" spans="1:15" x14ac:dyDescent="0.3">
      <c r="A81" s="5" t="s">
        <v>2727</v>
      </c>
      <c r="B81" s="312" t="s">
        <v>2728</v>
      </c>
      <c r="C81" s="312">
        <v>210.34</v>
      </c>
      <c r="D81" s="312">
        <v>210.34</v>
      </c>
      <c r="E81" s="312">
        <v>1551.25</v>
      </c>
      <c r="F81" s="312">
        <v>2482</v>
      </c>
      <c r="G81" s="312">
        <v>0</v>
      </c>
      <c r="H81" s="312">
        <v>0</v>
      </c>
      <c r="I81" s="312">
        <v>0</v>
      </c>
      <c r="J81" s="312">
        <v>0</v>
      </c>
      <c r="K81" s="312"/>
      <c r="L81" s="312">
        <v>0</v>
      </c>
      <c r="M81" s="312"/>
      <c r="N81" s="25">
        <v>0</v>
      </c>
      <c r="O81" s="25" t="e">
        <f>VLOOKUP(A81,[2]Sheet1!$D:$Y,22,0)</f>
        <v>#N/A</v>
      </c>
    </row>
    <row r="82" spans="1:15" x14ac:dyDescent="0.3">
      <c r="A82" s="5" t="s">
        <v>2729</v>
      </c>
      <c r="B82" s="312" t="s">
        <v>2730</v>
      </c>
      <c r="C82" s="312">
        <v>210.34</v>
      </c>
      <c r="D82" s="312">
        <v>210.34</v>
      </c>
      <c r="E82" s="312">
        <v>1551.25</v>
      </c>
      <c r="F82" s="312">
        <v>2482</v>
      </c>
      <c r="G82" s="312">
        <v>0</v>
      </c>
      <c r="H82" s="312">
        <v>0</v>
      </c>
      <c r="I82" s="312">
        <v>0</v>
      </c>
      <c r="J82" s="312">
        <v>0</v>
      </c>
      <c r="K82" s="312"/>
      <c r="L82" s="312">
        <v>0</v>
      </c>
      <c r="M82" s="312"/>
      <c r="N82" s="25">
        <v>0</v>
      </c>
      <c r="O82" s="25" t="e">
        <f>VLOOKUP(A82,[2]Sheet1!$D:$Y,22,0)</f>
        <v>#N/A</v>
      </c>
    </row>
    <row r="83" spans="1:15" x14ac:dyDescent="0.3">
      <c r="A83" s="5" t="s">
        <v>2731</v>
      </c>
      <c r="B83" s="312" t="s">
        <v>2732</v>
      </c>
      <c r="C83" s="312">
        <v>210.34</v>
      </c>
      <c r="D83" s="312">
        <v>210.34</v>
      </c>
      <c r="E83" s="312">
        <v>1551.25</v>
      </c>
      <c r="F83" s="312">
        <v>2482</v>
      </c>
      <c r="G83" s="312">
        <v>0</v>
      </c>
      <c r="H83" s="312">
        <v>0</v>
      </c>
      <c r="I83" s="312">
        <v>0</v>
      </c>
      <c r="J83" s="312">
        <v>0</v>
      </c>
      <c r="K83" s="312"/>
      <c r="L83" s="312">
        <v>0</v>
      </c>
      <c r="M83" s="312"/>
      <c r="N83" s="25">
        <v>0</v>
      </c>
      <c r="O83" s="25" t="e">
        <f>VLOOKUP(A83,[2]Sheet1!$D:$Y,22,0)</f>
        <v>#N/A</v>
      </c>
    </row>
    <row r="84" spans="1:15" x14ac:dyDescent="0.3">
      <c r="A84" s="5" t="s">
        <v>2733</v>
      </c>
      <c r="B84" s="312" t="s">
        <v>2734</v>
      </c>
      <c r="C84" s="312">
        <v>210.34</v>
      </c>
      <c r="D84" s="312">
        <v>210.34</v>
      </c>
      <c r="E84" s="312">
        <v>1551.25</v>
      </c>
      <c r="F84" s="312">
        <v>2482</v>
      </c>
      <c r="G84" s="312">
        <v>0</v>
      </c>
      <c r="H84" s="312">
        <v>0</v>
      </c>
      <c r="I84" s="312">
        <v>0</v>
      </c>
      <c r="J84" s="312">
        <v>0</v>
      </c>
      <c r="K84" s="312"/>
      <c r="L84" s="312">
        <v>0</v>
      </c>
      <c r="M84" s="312"/>
      <c r="N84" s="25">
        <v>0</v>
      </c>
      <c r="O84" s="25" t="e">
        <f>VLOOKUP(A84,[2]Sheet1!$D:$Y,22,0)</f>
        <v>#N/A</v>
      </c>
    </row>
    <row r="85" spans="1:15" x14ac:dyDescent="0.3">
      <c r="A85" s="5" t="s">
        <v>2735</v>
      </c>
      <c r="B85" s="312" t="s">
        <v>2736</v>
      </c>
      <c r="C85" s="312">
        <v>213.47</v>
      </c>
      <c r="D85" s="312">
        <v>213.47</v>
      </c>
      <c r="E85" s="312">
        <v>1574.38</v>
      </c>
      <c r="F85" s="312">
        <v>2519</v>
      </c>
      <c r="G85" s="312">
        <v>0</v>
      </c>
      <c r="H85" s="312">
        <v>0</v>
      </c>
      <c r="I85" s="312">
        <v>0</v>
      </c>
      <c r="J85" s="312">
        <v>0</v>
      </c>
      <c r="K85" s="312"/>
      <c r="L85" s="312">
        <v>0</v>
      </c>
      <c r="M85" s="312"/>
      <c r="N85" s="25">
        <v>0</v>
      </c>
      <c r="O85" s="25" t="e">
        <f>VLOOKUP(A85,[2]Sheet1!$D:$Y,22,0)</f>
        <v>#N/A</v>
      </c>
    </row>
    <row r="86" spans="1:15" x14ac:dyDescent="0.3">
      <c r="A86" s="5" t="s">
        <v>2737</v>
      </c>
      <c r="B86" s="312" t="s">
        <v>2738</v>
      </c>
      <c r="C86" s="312">
        <v>213.47</v>
      </c>
      <c r="D86" s="312">
        <v>213.47</v>
      </c>
      <c r="E86" s="312">
        <v>1574.38</v>
      </c>
      <c r="F86" s="312">
        <v>2519</v>
      </c>
      <c r="G86" s="312">
        <v>0</v>
      </c>
      <c r="H86" s="312">
        <v>0</v>
      </c>
      <c r="I86" s="312">
        <v>0</v>
      </c>
      <c r="J86" s="312">
        <v>0</v>
      </c>
      <c r="K86" s="312"/>
      <c r="L86" s="312">
        <v>0</v>
      </c>
      <c r="M86" s="312"/>
      <c r="N86" s="25">
        <v>0</v>
      </c>
      <c r="O86" s="25" t="e">
        <f>VLOOKUP(A86,[2]Sheet1!$D:$Y,22,0)</f>
        <v>#N/A</v>
      </c>
    </row>
    <row r="87" spans="1:15" x14ac:dyDescent="0.3">
      <c r="A87" s="5" t="s">
        <v>2739</v>
      </c>
      <c r="B87" s="312" t="s">
        <v>2740</v>
      </c>
      <c r="C87" s="312">
        <v>196.36</v>
      </c>
      <c r="D87" s="312">
        <v>196.36</v>
      </c>
      <c r="E87" s="312">
        <v>1448.13</v>
      </c>
      <c r="F87" s="312">
        <v>2317</v>
      </c>
      <c r="G87" s="312">
        <v>0</v>
      </c>
      <c r="H87" s="312">
        <v>0</v>
      </c>
      <c r="I87" s="312">
        <v>0</v>
      </c>
      <c r="J87" s="312">
        <v>0</v>
      </c>
      <c r="K87" s="312"/>
      <c r="L87" s="312">
        <v>0</v>
      </c>
      <c r="M87" s="312"/>
      <c r="N87" s="25">
        <v>0</v>
      </c>
      <c r="O87" s="25" t="e">
        <f>VLOOKUP(A87,[2]Sheet1!$D:$Y,22,0)</f>
        <v>#N/A</v>
      </c>
    </row>
    <row r="88" spans="1:15" x14ac:dyDescent="0.3">
      <c r="A88" s="5" t="s">
        <v>2741</v>
      </c>
      <c r="B88" s="312" t="s">
        <v>2742</v>
      </c>
      <c r="C88" s="312">
        <v>196.36</v>
      </c>
      <c r="D88" s="312">
        <v>196.36</v>
      </c>
      <c r="E88" s="312">
        <v>1448.13</v>
      </c>
      <c r="F88" s="312">
        <v>2317</v>
      </c>
      <c r="G88" s="312">
        <v>0</v>
      </c>
      <c r="H88" s="312">
        <v>0</v>
      </c>
      <c r="I88" s="312">
        <v>0</v>
      </c>
      <c r="J88" s="312">
        <v>0</v>
      </c>
      <c r="K88" s="312"/>
      <c r="L88" s="312">
        <v>0</v>
      </c>
      <c r="M88" s="312"/>
      <c r="N88" s="25">
        <v>0</v>
      </c>
      <c r="O88" s="25" t="e">
        <f>VLOOKUP(A88,[2]Sheet1!$D:$Y,22,0)</f>
        <v>#N/A</v>
      </c>
    </row>
    <row r="89" spans="1:15" x14ac:dyDescent="0.3">
      <c r="A89" s="5" t="s">
        <v>2743</v>
      </c>
      <c r="B89" s="312" t="s">
        <v>2744</v>
      </c>
      <c r="C89" s="312">
        <v>196.36</v>
      </c>
      <c r="D89" s="312">
        <v>196.36</v>
      </c>
      <c r="E89" s="312">
        <v>1448.13</v>
      </c>
      <c r="F89" s="312">
        <v>2317</v>
      </c>
      <c r="G89" s="312">
        <v>0</v>
      </c>
      <c r="H89" s="312">
        <v>0</v>
      </c>
      <c r="I89" s="312">
        <v>0</v>
      </c>
      <c r="J89" s="312">
        <v>0</v>
      </c>
      <c r="K89" s="312"/>
      <c r="L89" s="312">
        <v>0</v>
      </c>
      <c r="M89" s="312"/>
      <c r="N89" s="25">
        <v>0</v>
      </c>
      <c r="O89" s="25" t="e">
        <f>VLOOKUP(A89,[2]Sheet1!$D:$Y,22,0)</f>
        <v>#N/A</v>
      </c>
    </row>
    <row r="90" spans="1:15" x14ac:dyDescent="0.3">
      <c r="A90" s="5" t="s">
        <v>2745</v>
      </c>
      <c r="B90" s="312" t="s">
        <v>2746</v>
      </c>
      <c r="C90" s="312">
        <v>208.14</v>
      </c>
      <c r="D90" s="312">
        <v>208.14</v>
      </c>
      <c r="E90" s="312">
        <v>1535</v>
      </c>
      <c r="F90" s="312">
        <v>2456</v>
      </c>
      <c r="G90" s="312">
        <v>0</v>
      </c>
      <c r="H90" s="312">
        <v>0</v>
      </c>
      <c r="I90" s="312">
        <v>0</v>
      </c>
      <c r="J90" s="312">
        <v>0</v>
      </c>
      <c r="K90" s="312"/>
      <c r="L90" s="312">
        <v>0</v>
      </c>
      <c r="M90" s="312"/>
      <c r="N90" s="25">
        <v>0</v>
      </c>
      <c r="O90" s="25" t="e">
        <f>VLOOKUP(A90,[2]Sheet1!$D:$Y,22,0)</f>
        <v>#N/A</v>
      </c>
    </row>
    <row r="91" spans="1:15" x14ac:dyDescent="0.3">
      <c r="A91" s="5" t="s">
        <v>2747</v>
      </c>
      <c r="B91" s="312" t="s">
        <v>2748</v>
      </c>
      <c r="C91" s="312">
        <v>208.14</v>
      </c>
      <c r="D91" s="312">
        <v>208.14</v>
      </c>
      <c r="E91" s="312">
        <v>1535</v>
      </c>
      <c r="F91" s="312">
        <v>2456</v>
      </c>
      <c r="G91" s="312">
        <v>0</v>
      </c>
      <c r="H91" s="312">
        <v>0</v>
      </c>
      <c r="I91" s="312">
        <v>0</v>
      </c>
      <c r="J91" s="312">
        <v>0</v>
      </c>
      <c r="K91" s="312"/>
      <c r="L91" s="312">
        <v>0</v>
      </c>
      <c r="M91" s="312"/>
      <c r="N91" s="25">
        <v>0</v>
      </c>
      <c r="O91" s="25" t="e">
        <f>VLOOKUP(A91,[2]Sheet1!$D:$Y,22,0)</f>
        <v>#N/A</v>
      </c>
    </row>
    <row r="92" spans="1:15" x14ac:dyDescent="0.3">
      <c r="A92" s="5" t="s">
        <v>2749</v>
      </c>
      <c r="B92" s="312" t="s">
        <v>2750</v>
      </c>
      <c r="C92" s="312">
        <v>208.14</v>
      </c>
      <c r="D92" s="312">
        <v>208.14</v>
      </c>
      <c r="E92" s="312">
        <v>1535</v>
      </c>
      <c r="F92" s="312">
        <v>2456</v>
      </c>
      <c r="G92" s="312">
        <v>0</v>
      </c>
      <c r="H92" s="312">
        <v>0</v>
      </c>
      <c r="I92" s="312">
        <v>0</v>
      </c>
      <c r="J92" s="312">
        <v>0</v>
      </c>
      <c r="K92" s="312"/>
      <c r="L92" s="312">
        <v>0</v>
      </c>
      <c r="M92" s="312"/>
      <c r="N92" s="25">
        <v>0</v>
      </c>
      <c r="O92" s="25" t="e">
        <f>VLOOKUP(A92,[2]Sheet1!$D:$Y,22,0)</f>
        <v>#N/A</v>
      </c>
    </row>
    <row r="93" spans="1:15" x14ac:dyDescent="0.3">
      <c r="A93" s="5" t="s">
        <v>2751</v>
      </c>
      <c r="B93" s="312" t="s">
        <v>2752</v>
      </c>
      <c r="C93" s="312">
        <v>208.14</v>
      </c>
      <c r="D93" s="312">
        <v>208.14</v>
      </c>
      <c r="E93" s="312">
        <v>1535</v>
      </c>
      <c r="F93" s="312">
        <v>2456</v>
      </c>
      <c r="G93" s="312">
        <v>0</v>
      </c>
      <c r="H93" s="312">
        <v>0</v>
      </c>
      <c r="I93" s="312">
        <v>0</v>
      </c>
      <c r="J93" s="312">
        <v>0</v>
      </c>
      <c r="K93" s="312"/>
      <c r="L93" s="312">
        <v>0</v>
      </c>
      <c r="M93" s="312"/>
      <c r="N93" s="25">
        <v>0</v>
      </c>
      <c r="O93" s="25" t="e">
        <f>VLOOKUP(A93,[2]Sheet1!$D:$Y,22,0)</f>
        <v>#N/A</v>
      </c>
    </row>
    <row r="94" spans="1:15" x14ac:dyDescent="0.3">
      <c r="A94" s="5" t="s">
        <v>2753</v>
      </c>
      <c r="B94" s="312" t="s">
        <v>2754</v>
      </c>
      <c r="C94" s="312">
        <v>211.27</v>
      </c>
      <c r="D94" s="312">
        <v>211.27</v>
      </c>
      <c r="E94" s="312">
        <v>1558.13</v>
      </c>
      <c r="F94" s="312">
        <v>2493</v>
      </c>
      <c r="G94" s="312">
        <v>0</v>
      </c>
      <c r="H94" s="312">
        <v>0</v>
      </c>
      <c r="I94" s="312">
        <v>0</v>
      </c>
      <c r="J94" s="312">
        <v>0</v>
      </c>
      <c r="K94" s="312"/>
      <c r="L94" s="312">
        <v>0</v>
      </c>
      <c r="M94" s="312"/>
      <c r="N94" s="25">
        <v>0</v>
      </c>
      <c r="O94" s="25" t="e">
        <f>VLOOKUP(A94,[2]Sheet1!$D:$Y,22,0)</f>
        <v>#N/A</v>
      </c>
    </row>
    <row r="95" spans="1:15" x14ac:dyDescent="0.3">
      <c r="A95" s="5" t="s">
        <v>2755</v>
      </c>
      <c r="B95" s="312" t="s">
        <v>2756</v>
      </c>
      <c r="C95" s="312">
        <v>211.27</v>
      </c>
      <c r="D95" s="312">
        <v>211.27</v>
      </c>
      <c r="E95" s="312">
        <v>1558.13</v>
      </c>
      <c r="F95" s="312">
        <v>2493</v>
      </c>
      <c r="G95" s="312">
        <v>0</v>
      </c>
      <c r="H95" s="312">
        <v>0</v>
      </c>
      <c r="I95" s="312">
        <v>0</v>
      </c>
      <c r="J95" s="312">
        <v>0</v>
      </c>
      <c r="K95" s="312"/>
      <c r="L95" s="312">
        <v>0</v>
      </c>
      <c r="M95" s="312"/>
      <c r="N95" s="25">
        <v>0</v>
      </c>
      <c r="O95" s="25" t="e">
        <f>VLOOKUP(A95,[2]Sheet1!$D:$Y,22,0)</f>
        <v>#N/A</v>
      </c>
    </row>
    <row r="96" spans="1:15" x14ac:dyDescent="0.3">
      <c r="A96" s="5" t="s">
        <v>2757</v>
      </c>
      <c r="B96" s="312" t="s">
        <v>2758</v>
      </c>
      <c r="C96" s="312">
        <v>211.27</v>
      </c>
      <c r="D96" s="312">
        <v>211.27</v>
      </c>
      <c r="E96" s="312">
        <v>1558.13</v>
      </c>
      <c r="F96" s="312">
        <v>2493</v>
      </c>
      <c r="G96" s="312">
        <v>0</v>
      </c>
      <c r="H96" s="312">
        <v>0</v>
      </c>
      <c r="I96" s="312">
        <v>0</v>
      </c>
      <c r="J96" s="312">
        <v>0</v>
      </c>
      <c r="K96" s="312"/>
      <c r="L96" s="312">
        <v>0</v>
      </c>
      <c r="M96" s="312"/>
      <c r="N96" s="25">
        <v>0</v>
      </c>
      <c r="O96" s="25" t="e">
        <f>VLOOKUP(A96,[2]Sheet1!$D:$Y,22,0)</f>
        <v>#N/A</v>
      </c>
    </row>
    <row r="97" spans="1:15" x14ac:dyDescent="0.3">
      <c r="A97" s="5" t="s">
        <v>2759</v>
      </c>
      <c r="B97" s="312" t="s">
        <v>2760</v>
      </c>
      <c r="C97" s="312">
        <v>211.27</v>
      </c>
      <c r="D97" s="312">
        <v>211.27</v>
      </c>
      <c r="E97" s="312">
        <v>1558.13</v>
      </c>
      <c r="F97" s="312">
        <v>2493</v>
      </c>
      <c r="G97" s="312">
        <v>0</v>
      </c>
      <c r="H97" s="312">
        <v>0</v>
      </c>
      <c r="I97" s="312">
        <v>0</v>
      </c>
      <c r="J97" s="312">
        <v>0</v>
      </c>
      <c r="K97" s="312"/>
      <c r="L97" s="312">
        <v>0</v>
      </c>
      <c r="M97" s="312"/>
      <c r="N97" s="25">
        <v>0</v>
      </c>
      <c r="O97" s="25" t="e">
        <f>VLOOKUP(A97,[2]Sheet1!$D:$Y,22,0)</f>
        <v>#N/A</v>
      </c>
    </row>
    <row r="98" spans="1:15" x14ac:dyDescent="0.3">
      <c r="A98" s="5" t="s">
        <v>2761</v>
      </c>
      <c r="B98" s="312" t="s">
        <v>2762</v>
      </c>
      <c r="C98" s="312">
        <v>211.27</v>
      </c>
      <c r="D98" s="312">
        <v>211.27</v>
      </c>
      <c r="E98" s="312">
        <v>1558.13</v>
      </c>
      <c r="F98" s="312">
        <v>2493</v>
      </c>
      <c r="G98" s="312">
        <v>0</v>
      </c>
      <c r="H98" s="312">
        <v>0</v>
      </c>
      <c r="I98" s="312">
        <v>0</v>
      </c>
      <c r="J98" s="312">
        <v>0</v>
      </c>
      <c r="K98" s="312"/>
      <c r="L98" s="312">
        <v>0</v>
      </c>
      <c r="M98" s="312"/>
      <c r="N98" s="25">
        <v>0</v>
      </c>
      <c r="O98" s="25" t="e">
        <f>VLOOKUP(A98,[2]Sheet1!$D:$Y,22,0)</f>
        <v>#N/A</v>
      </c>
    </row>
    <row r="99" spans="1:15" x14ac:dyDescent="0.3">
      <c r="A99" s="5" t="s">
        <v>2763</v>
      </c>
      <c r="B99" s="312" t="s">
        <v>2764</v>
      </c>
      <c r="C99" s="312">
        <v>214.58</v>
      </c>
      <c r="D99" s="312">
        <v>214.58</v>
      </c>
      <c r="E99" s="312">
        <v>1582.5</v>
      </c>
      <c r="F99" s="312">
        <v>2532</v>
      </c>
      <c r="G99" s="312">
        <v>0</v>
      </c>
      <c r="H99" s="312">
        <v>0</v>
      </c>
      <c r="I99" s="312">
        <v>0</v>
      </c>
      <c r="J99" s="312">
        <v>0</v>
      </c>
      <c r="K99" s="312"/>
      <c r="L99" s="312">
        <v>0</v>
      </c>
      <c r="M99" s="312"/>
      <c r="N99" s="25">
        <v>0</v>
      </c>
      <c r="O99" s="25" t="e">
        <f>VLOOKUP(A99,[2]Sheet1!$D:$Y,22,0)</f>
        <v>#N/A</v>
      </c>
    </row>
    <row r="100" spans="1:15" x14ac:dyDescent="0.3">
      <c r="A100" s="5" t="s">
        <v>2765</v>
      </c>
      <c r="B100" s="312" t="s">
        <v>2766</v>
      </c>
      <c r="C100" s="312">
        <v>214.58</v>
      </c>
      <c r="D100" s="312">
        <v>214.58</v>
      </c>
      <c r="E100" s="312">
        <v>1582.5</v>
      </c>
      <c r="F100" s="312">
        <v>2532</v>
      </c>
      <c r="G100" s="312">
        <v>0</v>
      </c>
      <c r="H100" s="312">
        <v>0</v>
      </c>
      <c r="I100" s="312">
        <v>0</v>
      </c>
      <c r="J100" s="312">
        <v>0</v>
      </c>
      <c r="K100" s="312"/>
      <c r="L100" s="312">
        <v>0</v>
      </c>
      <c r="M100" s="312"/>
      <c r="N100" s="25">
        <v>0</v>
      </c>
      <c r="O100" s="25" t="e">
        <f>VLOOKUP(A100,[2]Sheet1!$D:$Y,22,0)</f>
        <v>#N/A</v>
      </c>
    </row>
    <row r="101" spans="1:15" x14ac:dyDescent="0.3">
      <c r="A101" s="5" t="s">
        <v>2767</v>
      </c>
      <c r="B101" s="312" t="s">
        <v>2768</v>
      </c>
      <c r="C101" s="312">
        <v>204.41</v>
      </c>
      <c r="D101" s="312">
        <v>204.41</v>
      </c>
      <c r="E101" s="312">
        <v>1507.5</v>
      </c>
      <c r="F101" s="312">
        <v>2412</v>
      </c>
      <c r="G101" s="312">
        <v>0</v>
      </c>
      <c r="H101" s="312">
        <v>0</v>
      </c>
      <c r="I101" s="312">
        <v>0</v>
      </c>
      <c r="J101" s="312">
        <v>0</v>
      </c>
      <c r="K101" s="312"/>
      <c r="L101" s="312">
        <v>0</v>
      </c>
      <c r="M101" s="312"/>
      <c r="N101" s="25">
        <v>0</v>
      </c>
      <c r="O101" s="25" t="e">
        <f>VLOOKUP(A101,[2]Sheet1!$D:$Y,22,0)</f>
        <v>#N/A</v>
      </c>
    </row>
    <row r="102" spans="1:15" x14ac:dyDescent="0.3">
      <c r="A102" s="5" t="s">
        <v>2769</v>
      </c>
      <c r="B102" s="312" t="s">
        <v>2770</v>
      </c>
      <c r="C102" s="312">
        <v>204.41</v>
      </c>
      <c r="D102" s="312">
        <v>204.41</v>
      </c>
      <c r="E102" s="312">
        <v>1507.5</v>
      </c>
      <c r="F102" s="312">
        <v>2412</v>
      </c>
      <c r="G102" s="312">
        <v>0</v>
      </c>
      <c r="H102" s="312">
        <v>0</v>
      </c>
      <c r="I102" s="312">
        <v>0</v>
      </c>
      <c r="J102" s="312">
        <v>0</v>
      </c>
      <c r="K102" s="312"/>
      <c r="L102" s="312">
        <v>0</v>
      </c>
      <c r="M102" s="312"/>
      <c r="N102" s="25">
        <v>0</v>
      </c>
      <c r="O102" s="25" t="e">
        <f>VLOOKUP(A102,[2]Sheet1!$D:$Y,22,0)</f>
        <v>#N/A</v>
      </c>
    </row>
    <row r="103" spans="1:15" x14ac:dyDescent="0.3">
      <c r="A103" s="5" t="s">
        <v>2771</v>
      </c>
      <c r="B103" s="312" t="s">
        <v>2772</v>
      </c>
      <c r="C103" s="312">
        <v>204.41</v>
      </c>
      <c r="D103" s="312">
        <v>204.41</v>
      </c>
      <c r="E103" s="312">
        <v>1507.5</v>
      </c>
      <c r="F103" s="312">
        <v>2412</v>
      </c>
      <c r="G103" s="312">
        <v>0</v>
      </c>
      <c r="H103" s="312">
        <v>0</v>
      </c>
      <c r="I103" s="312">
        <v>0</v>
      </c>
      <c r="J103" s="312">
        <v>0</v>
      </c>
      <c r="K103" s="312"/>
      <c r="L103" s="312">
        <v>0</v>
      </c>
      <c r="M103" s="312"/>
      <c r="N103" s="25">
        <v>0</v>
      </c>
      <c r="O103" s="25" t="e">
        <f>VLOOKUP(A103,[2]Sheet1!$D:$Y,22,0)</f>
        <v>#N/A</v>
      </c>
    </row>
    <row r="104" spans="1:15" x14ac:dyDescent="0.3">
      <c r="A104" s="5" t="s">
        <v>2773</v>
      </c>
      <c r="B104" s="312" t="s">
        <v>2774</v>
      </c>
      <c r="C104" s="312">
        <v>208.64</v>
      </c>
      <c r="D104" s="312">
        <v>208.64</v>
      </c>
      <c r="E104" s="312">
        <v>1538.75</v>
      </c>
      <c r="F104" s="312">
        <v>2462</v>
      </c>
      <c r="G104" s="312">
        <v>0</v>
      </c>
      <c r="H104" s="312">
        <v>0</v>
      </c>
      <c r="I104" s="312">
        <v>0</v>
      </c>
      <c r="J104" s="312">
        <v>0</v>
      </c>
      <c r="K104" s="312"/>
      <c r="L104" s="312">
        <v>0</v>
      </c>
      <c r="M104" s="312"/>
      <c r="N104" s="25">
        <v>0</v>
      </c>
      <c r="O104" s="25" t="e">
        <f>VLOOKUP(A104,[2]Sheet1!$D:$Y,22,0)</f>
        <v>#N/A</v>
      </c>
    </row>
    <row r="105" spans="1:15" x14ac:dyDescent="0.3">
      <c r="A105" s="5" t="s">
        <v>2775</v>
      </c>
      <c r="B105" s="312" t="s">
        <v>2776</v>
      </c>
      <c r="C105" s="312">
        <v>208.64</v>
      </c>
      <c r="D105" s="312">
        <v>208.64</v>
      </c>
      <c r="E105" s="312">
        <v>1538.75</v>
      </c>
      <c r="F105" s="312">
        <v>2462</v>
      </c>
      <c r="G105" s="312">
        <v>0</v>
      </c>
      <c r="H105" s="312">
        <v>0</v>
      </c>
      <c r="I105" s="312">
        <v>0</v>
      </c>
      <c r="J105" s="312">
        <v>0</v>
      </c>
      <c r="K105" s="312"/>
      <c r="L105" s="312">
        <v>0</v>
      </c>
      <c r="M105" s="312"/>
      <c r="N105" s="25">
        <v>0</v>
      </c>
      <c r="O105" s="25" t="e">
        <f>VLOOKUP(A105,[2]Sheet1!$D:$Y,22,0)</f>
        <v>#N/A</v>
      </c>
    </row>
    <row r="106" spans="1:15" x14ac:dyDescent="0.3">
      <c r="A106" s="5" t="s">
        <v>2777</v>
      </c>
      <c r="B106" s="312" t="s">
        <v>2778</v>
      </c>
      <c r="C106" s="312">
        <v>208.64</v>
      </c>
      <c r="D106" s="312">
        <v>208.64</v>
      </c>
      <c r="E106" s="312">
        <v>1538.75</v>
      </c>
      <c r="F106" s="312">
        <v>2462</v>
      </c>
      <c r="G106" s="312">
        <v>0</v>
      </c>
      <c r="H106" s="312">
        <v>0</v>
      </c>
      <c r="I106" s="312">
        <v>0</v>
      </c>
      <c r="J106" s="312">
        <v>0</v>
      </c>
      <c r="K106" s="312"/>
      <c r="L106" s="312">
        <v>0</v>
      </c>
      <c r="M106" s="312"/>
      <c r="N106" s="25">
        <v>0</v>
      </c>
      <c r="O106" s="25" t="e">
        <f>VLOOKUP(A106,[2]Sheet1!$D:$Y,22,0)</f>
        <v>#N/A</v>
      </c>
    </row>
    <row r="107" spans="1:15" x14ac:dyDescent="0.3">
      <c r="A107" s="5" t="s">
        <v>2779</v>
      </c>
      <c r="B107" s="312" t="s">
        <v>2780</v>
      </c>
      <c r="C107" s="312">
        <v>208.64</v>
      </c>
      <c r="D107" s="312">
        <v>208.64</v>
      </c>
      <c r="E107" s="312">
        <v>1538.75</v>
      </c>
      <c r="F107" s="312">
        <v>2462</v>
      </c>
      <c r="G107" s="312">
        <v>0</v>
      </c>
      <c r="H107" s="312">
        <v>0</v>
      </c>
      <c r="I107" s="312">
        <v>0</v>
      </c>
      <c r="J107" s="312">
        <v>0</v>
      </c>
      <c r="K107" s="312"/>
      <c r="L107" s="312">
        <v>0</v>
      </c>
      <c r="M107" s="312"/>
      <c r="N107" s="25">
        <v>0</v>
      </c>
      <c r="O107" s="25" t="e">
        <f>VLOOKUP(A107,[2]Sheet1!$D:$Y,22,0)</f>
        <v>#N/A</v>
      </c>
    </row>
    <row r="108" spans="1:15" x14ac:dyDescent="0.3">
      <c r="A108" s="5" t="s">
        <v>2781</v>
      </c>
      <c r="B108" s="312" t="s">
        <v>2782</v>
      </c>
      <c r="C108" s="312">
        <v>211.44</v>
      </c>
      <c r="D108" s="312">
        <v>211.44</v>
      </c>
      <c r="E108" s="312">
        <v>1559.38</v>
      </c>
      <c r="F108" s="312">
        <v>2495</v>
      </c>
      <c r="G108" s="312">
        <v>0</v>
      </c>
      <c r="H108" s="312">
        <v>0</v>
      </c>
      <c r="I108" s="312">
        <v>0</v>
      </c>
      <c r="J108" s="312">
        <v>0</v>
      </c>
      <c r="K108" s="312"/>
      <c r="L108" s="312">
        <v>0</v>
      </c>
      <c r="M108" s="312"/>
      <c r="N108" s="25">
        <v>0</v>
      </c>
      <c r="O108" s="25" t="e">
        <f>VLOOKUP(A108,[2]Sheet1!$D:$Y,22,0)</f>
        <v>#N/A</v>
      </c>
    </row>
    <row r="109" spans="1:15" x14ac:dyDescent="0.3">
      <c r="A109" s="5" t="s">
        <v>2783</v>
      </c>
      <c r="B109" s="312" t="s">
        <v>2784</v>
      </c>
      <c r="C109" s="312">
        <v>211.44</v>
      </c>
      <c r="D109" s="312">
        <v>211.44</v>
      </c>
      <c r="E109" s="312">
        <v>1559.38</v>
      </c>
      <c r="F109" s="312">
        <v>2495</v>
      </c>
      <c r="G109" s="312">
        <v>0</v>
      </c>
      <c r="H109" s="312">
        <v>0</v>
      </c>
      <c r="I109" s="312">
        <v>0</v>
      </c>
      <c r="J109" s="312">
        <v>0</v>
      </c>
      <c r="K109" s="312"/>
      <c r="L109" s="312">
        <v>0</v>
      </c>
      <c r="M109" s="312"/>
      <c r="N109" s="25">
        <v>0</v>
      </c>
      <c r="O109" s="25" t="e">
        <f>VLOOKUP(A109,[2]Sheet1!$D:$Y,22,0)</f>
        <v>#N/A</v>
      </c>
    </row>
    <row r="110" spans="1:15" x14ac:dyDescent="0.3">
      <c r="A110" s="5" t="s">
        <v>2785</v>
      </c>
      <c r="B110" s="312" t="s">
        <v>2786</v>
      </c>
      <c r="C110" s="312">
        <v>211.44</v>
      </c>
      <c r="D110" s="312">
        <v>211.44</v>
      </c>
      <c r="E110" s="312">
        <v>1559.38</v>
      </c>
      <c r="F110" s="312">
        <v>2495</v>
      </c>
      <c r="G110" s="312">
        <v>0</v>
      </c>
      <c r="H110" s="312">
        <v>0</v>
      </c>
      <c r="I110" s="312">
        <v>0</v>
      </c>
      <c r="J110" s="312">
        <v>0</v>
      </c>
      <c r="K110" s="312"/>
      <c r="L110" s="312">
        <v>0</v>
      </c>
      <c r="M110" s="312"/>
      <c r="N110" s="25">
        <v>0</v>
      </c>
      <c r="O110" s="25" t="e">
        <f>VLOOKUP(A110,[2]Sheet1!$D:$Y,22,0)</f>
        <v>#N/A</v>
      </c>
    </row>
    <row r="111" spans="1:15" x14ac:dyDescent="0.3">
      <c r="A111" s="5" t="s">
        <v>2787</v>
      </c>
      <c r="B111" s="312" t="s">
        <v>2788</v>
      </c>
      <c r="C111" s="312">
        <v>215</v>
      </c>
      <c r="D111" s="312">
        <v>215</v>
      </c>
      <c r="E111" s="312">
        <v>1585.63</v>
      </c>
      <c r="F111" s="312">
        <v>2537</v>
      </c>
      <c r="G111" s="312">
        <v>0</v>
      </c>
      <c r="H111" s="312">
        <v>0</v>
      </c>
      <c r="I111" s="312">
        <v>0</v>
      </c>
      <c r="J111" s="312">
        <v>0</v>
      </c>
      <c r="K111" s="312"/>
      <c r="L111" s="312">
        <v>0</v>
      </c>
      <c r="M111" s="312"/>
      <c r="N111" s="25">
        <v>0</v>
      </c>
      <c r="O111" s="25" t="e">
        <f>VLOOKUP(A111,[2]Sheet1!$D:$Y,22,0)</f>
        <v>#N/A</v>
      </c>
    </row>
    <row r="112" spans="1:15" x14ac:dyDescent="0.3">
      <c r="A112" s="5" t="s">
        <v>2789</v>
      </c>
      <c r="B112" s="312" t="s">
        <v>2790</v>
      </c>
      <c r="C112" s="312">
        <v>211.44</v>
      </c>
      <c r="D112" s="312">
        <v>211.44</v>
      </c>
      <c r="E112" s="312">
        <v>1559.38</v>
      </c>
      <c r="F112" s="312">
        <v>2495</v>
      </c>
      <c r="G112" s="312">
        <v>0</v>
      </c>
      <c r="H112" s="312">
        <v>0</v>
      </c>
      <c r="I112" s="312">
        <v>0</v>
      </c>
      <c r="J112" s="312">
        <v>0</v>
      </c>
      <c r="K112" s="312"/>
      <c r="L112" s="312">
        <v>0</v>
      </c>
      <c r="M112" s="312"/>
      <c r="N112" s="25">
        <v>0</v>
      </c>
      <c r="O112" s="25" t="e">
        <f>VLOOKUP(A112,[2]Sheet1!$D:$Y,22,0)</f>
        <v>#N/A</v>
      </c>
    </row>
    <row r="113" spans="1:15" x14ac:dyDescent="0.3">
      <c r="A113" s="5" t="s">
        <v>2791</v>
      </c>
      <c r="B113" s="312" t="s">
        <v>2792</v>
      </c>
      <c r="C113" s="312">
        <v>215</v>
      </c>
      <c r="D113" s="312">
        <v>215</v>
      </c>
      <c r="E113" s="312">
        <v>1585.63</v>
      </c>
      <c r="F113" s="312">
        <v>2537</v>
      </c>
      <c r="G113" s="312">
        <v>0</v>
      </c>
      <c r="H113" s="312">
        <v>0</v>
      </c>
      <c r="I113" s="312">
        <v>0</v>
      </c>
      <c r="J113" s="312">
        <v>0</v>
      </c>
      <c r="K113" s="312"/>
      <c r="L113" s="312">
        <v>0</v>
      </c>
      <c r="M113" s="312"/>
      <c r="N113" s="25">
        <v>0</v>
      </c>
      <c r="O113" s="25" t="e">
        <f>VLOOKUP(A113,[2]Sheet1!$D:$Y,22,0)</f>
        <v>#N/A</v>
      </c>
    </row>
    <row r="114" spans="1:15" x14ac:dyDescent="0.3">
      <c r="A114" s="5" t="s">
        <v>2793</v>
      </c>
      <c r="B114" s="312" t="s">
        <v>2794</v>
      </c>
      <c r="C114" s="312">
        <v>215</v>
      </c>
      <c r="D114" s="312">
        <v>215</v>
      </c>
      <c r="E114" s="312">
        <v>1585.63</v>
      </c>
      <c r="F114" s="312">
        <v>2537</v>
      </c>
      <c r="G114" s="312">
        <v>0</v>
      </c>
      <c r="H114" s="312">
        <v>0</v>
      </c>
      <c r="I114" s="312">
        <v>0</v>
      </c>
      <c r="J114" s="312">
        <v>0</v>
      </c>
      <c r="K114" s="312"/>
      <c r="L114" s="312">
        <v>0</v>
      </c>
      <c r="M114" s="312"/>
      <c r="N114" s="25">
        <v>0</v>
      </c>
      <c r="O114" s="25" t="e">
        <f>VLOOKUP(A114,[2]Sheet1!$D:$Y,22,0)</f>
        <v>#N/A</v>
      </c>
    </row>
    <row r="115" spans="1:15" x14ac:dyDescent="0.3">
      <c r="A115" s="5" t="s">
        <v>2528</v>
      </c>
      <c r="B115" s="312" t="s">
        <v>2795</v>
      </c>
      <c r="C115" s="312">
        <v>201.02</v>
      </c>
      <c r="D115" s="312">
        <v>201.02</v>
      </c>
      <c r="E115" s="312">
        <v>1482.5</v>
      </c>
      <c r="F115" s="312">
        <v>2372</v>
      </c>
      <c r="G115" s="312">
        <v>576.29999999999995</v>
      </c>
      <c r="H115" s="312">
        <v>465</v>
      </c>
      <c r="I115" s="312">
        <v>279</v>
      </c>
      <c r="J115" s="312">
        <v>500</v>
      </c>
      <c r="K115" s="312"/>
      <c r="L115" s="312">
        <v>3850</v>
      </c>
      <c r="M115" s="312"/>
      <c r="N115" s="25">
        <v>981</v>
      </c>
      <c r="O115" s="25" t="e">
        <f>VLOOKUP(A115,[2]Sheet1!$D:$Y,22,0)</f>
        <v>#N/A</v>
      </c>
    </row>
    <row r="116" spans="1:15" x14ac:dyDescent="0.3">
      <c r="A116" s="5" t="s">
        <v>2529</v>
      </c>
      <c r="B116" s="312" t="s">
        <v>2796</v>
      </c>
      <c r="C116" s="312">
        <v>201.1</v>
      </c>
      <c r="D116" s="312">
        <v>201.1</v>
      </c>
      <c r="E116" s="312">
        <v>1483.13</v>
      </c>
      <c r="F116" s="312">
        <v>2373</v>
      </c>
      <c r="G116" s="312">
        <v>576.29999999999995</v>
      </c>
      <c r="H116" s="312">
        <v>465</v>
      </c>
      <c r="I116" s="312">
        <v>279</v>
      </c>
      <c r="J116" s="312">
        <v>500</v>
      </c>
      <c r="K116" s="312"/>
      <c r="L116" s="312">
        <v>3850</v>
      </c>
      <c r="M116" s="312"/>
      <c r="N116" s="25">
        <v>981</v>
      </c>
      <c r="O116" s="25" t="e">
        <f>VLOOKUP(A116,[2]Sheet1!$D:$Y,22,0)</f>
        <v>#N/A</v>
      </c>
    </row>
    <row r="117" spans="1:15" x14ac:dyDescent="0.3">
      <c r="A117" s="5" t="s">
        <v>2534</v>
      </c>
      <c r="B117" s="312" t="s">
        <v>2797</v>
      </c>
      <c r="C117" s="312">
        <v>258.39</v>
      </c>
      <c r="D117" s="312">
        <v>258.39</v>
      </c>
      <c r="E117" s="312">
        <v>1905.63</v>
      </c>
      <c r="F117" s="312">
        <v>3049</v>
      </c>
      <c r="G117" s="312">
        <v>576.29999999999995</v>
      </c>
      <c r="H117" s="312">
        <v>465</v>
      </c>
      <c r="I117" s="312">
        <v>279</v>
      </c>
      <c r="J117" s="312">
        <v>500</v>
      </c>
      <c r="K117" s="312"/>
      <c r="L117" s="312">
        <v>3850</v>
      </c>
      <c r="M117" s="312"/>
      <c r="N117" s="25">
        <v>981</v>
      </c>
      <c r="O117" s="25" t="e">
        <f>VLOOKUP(A117,[2]Sheet1!$D:$Y,22,0)</f>
        <v>#N/A</v>
      </c>
    </row>
    <row r="118" spans="1:15" x14ac:dyDescent="0.3">
      <c r="A118" s="5" t="s">
        <v>2530</v>
      </c>
      <c r="B118" s="312" t="s">
        <v>2795</v>
      </c>
      <c r="C118" s="312">
        <v>169.15</v>
      </c>
      <c r="D118" s="312">
        <v>169.15</v>
      </c>
      <c r="E118" s="312">
        <v>1247.5</v>
      </c>
      <c r="F118" s="312">
        <v>1996</v>
      </c>
      <c r="G118" s="312">
        <v>576.29999999999995</v>
      </c>
      <c r="H118" s="312">
        <v>465</v>
      </c>
      <c r="I118" s="312">
        <v>279</v>
      </c>
      <c r="J118" s="312">
        <v>500</v>
      </c>
      <c r="K118" s="312"/>
      <c r="L118" s="312">
        <v>3850</v>
      </c>
      <c r="M118" s="312"/>
      <c r="N118" s="25">
        <v>981</v>
      </c>
      <c r="O118" s="25" t="e">
        <f>VLOOKUP(A118,[2]Sheet1!$D:$Y,22,0)</f>
        <v>#N/A</v>
      </c>
    </row>
    <row r="119" spans="1:15" x14ac:dyDescent="0.3">
      <c r="A119" s="5" t="s">
        <v>2531</v>
      </c>
      <c r="B119" s="312" t="s">
        <v>2798</v>
      </c>
      <c r="C119" s="312">
        <v>169.24</v>
      </c>
      <c r="D119" s="312">
        <v>169.24</v>
      </c>
      <c r="E119" s="312">
        <v>1248.1300000000001</v>
      </c>
      <c r="F119" s="312">
        <v>1997</v>
      </c>
      <c r="G119" s="312">
        <v>576.29999999999995</v>
      </c>
      <c r="H119" s="312">
        <v>465</v>
      </c>
      <c r="I119" s="312">
        <v>279</v>
      </c>
      <c r="J119" s="312">
        <v>500</v>
      </c>
      <c r="K119" s="312"/>
      <c r="L119" s="312">
        <v>3850</v>
      </c>
      <c r="M119" s="312"/>
      <c r="N119" s="25">
        <v>981</v>
      </c>
      <c r="O119" s="25" t="e">
        <f>VLOOKUP(A119,[2]Sheet1!$D:$Y,22,0)</f>
        <v>#N/A</v>
      </c>
    </row>
    <row r="120" spans="1:15" x14ac:dyDescent="0.3">
      <c r="A120" s="5" t="s">
        <v>2535</v>
      </c>
      <c r="B120" s="312" t="s">
        <v>2797</v>
      </c>
      <c r="C120" s="312">
        <v>169.24</v>
      </c>
      <c r="D120" s="312">
        <v>169.24</v>
      </c>
      <c r="E120" s="312">
        <v>1248.1300000000001</v>
      </c>
      <c r="F120" s="312">
        <v>1997</v>
      </c>
      <c r="G120" s="312">
        <v>576.29999999999995</v>
      </c>
      <c r="H120" s="312">
        <v>465</v>
      </c>
      <c r="I120" s="312">
        <v>279</v>
      </c>
      <c r="J120" s="312">
        <v>500</v>
      </c>
      <c r="K120" s="312"/>
      <c r="L120" s="312">
        <v>3850</v>
      </c>
      <c r="M120" s="312"/>
      <c r="N120" s="25">
        <v>981</v>
      </c>
      <c r="O120" s="25" t="e">
        <f>VLOOKUP(A120,[2]Sheet1!$D:$Y,22,0)</f>
        <v>#N/A</v>
      </c>
    </row>
    <row r="121" spans="1:15" x14ac:dyDescent="0.3">
      <c r="A121" s="5" t="s">
        <v>2538</v>
      </c>
      <c r="B121" s="312" t="s">
        <v>2799</v>
      </c>
      <c r="C121" s="312">
        <v>226.27</v>
      </c>
      <c r="D121" s="312">
        <v>226.27</v>
      </c>
      <c r="E121" s="312">
        <v>1668.75</v>
      </c>
      <c r="F121" s="312">
        <v>2670</v>
      </c>
      <c r="G121" s="312">
        <v>576.29999999999995</v>
      </c>
      <c r="H121" s="312">
        <v>465</v>
      </c>
      <c r="I121" s="312">
        <v>279</v>
      </c>
      <c r="J121" s="312">
        <v>500</v>
      </c>
      <c r="K121" s="312"/>
      <c r="L121" s="312">
        <v>3850</v>
      </c>
      <c r="M121" s="312"/>
      <c r="N121" s="25">
        <v>981</v>
      </c>
      <c r="O121" s="25" t="e">
        <f>VLOOKUP(A121,[2]Sheet1!$D:$Y,22,0)</f>
        <v>#N/A</v>
      </c>
    </row>
    <row r="122" spans="1:15" x14ac:dyDescent="0.3">
      <c r="A122" s="5" t="s">
        <v>2539</v>
      </c>
      <c r="B122" s="312" t="s">
        <v>2798</v>
      </c>
      <c r="C122" s="312">
        <v>226.36</v>
      </c>
      <c r="D122" s="312">
        <v>226.36</v>
      </c>
      <c r="E122" s="312">
        <v>1669.38</v>
      </c>
      <c r="F122" s="312">
        <v>2671</v>
      </c>
      <c r="G122" s="312">
        <v>576.29999999999995</v>
      </c>
      <c r="H122" s="312">
        <v>465</v>
      </c>
      <c r="I122" s="312">
        <v>279</v>
      </c>
      <c r="J122" s="312">
        <v>500</v>
      </c>
      <c r="K122" s="312"/>
      <c r="L122" s="312">
        <v>3850</v>
      </c>
      <c r="M122" s="312"/>
      <c r="N122" s="25">
        <v>981</v>
      </c>
      <c r="O122" s="25" t="e">
        <f>VLOOKUP(A122,[2]Sheet1!$D:$Y,22,0)</f>
        <v>#N/A</v>
      </c>
    </row>
    <row r="123" spans="1:15" x14ac:dyDescent="0.3">
      <c r="A123" s="5" t="s">
        <v>2543</v>
      </c>
      <c r="B123" s="312" t="s">
        <v>2797</v>
      </c>
      <c r="C123" s="312">
        <v>226.44</v>
      </c>
      <c r="D123" s="312">
        <v>226.44</v>
      </c>
      <c r="E123" s="312">
        <v>1670</v>
      </c>
      <c r="F123" s="312">
        <v>2672</v>
      </c>
      <c r="G123" s="312">
        <v>576.29999999999995</v>
      </c>
      <c r="H123" s="312">
        <v>465</v>
      </c>
      <c r="I123" s="312">
        <v>279</v>
      </c>
      <c r="J123" s="312">
        <v>500</v>
      </c>
      <c r="K123" s="312"/>
      <c r="L123" s="312">
        <v>3850</v>
      </c>
      <c r="M123" s="312"/>
      <c r="N123" s="25">
        <v>981</v>
      </c>
      <c r="O123" s="25" t="e">
        <f>VLOOKUP(A123,[2]Sheet1!$D:$Y,22,0)</f>
        <v>#N/A</v>
      </c>
    </row>
    <row r="124" spans="1:15" x14ac:dyDescent="0.3">
      <c r="A124" s="5" t="s">
        <v>2800</v>
      </c>
      <c r="B124" s="312" t="s">
        <v>2631</v>
      </c>
      <c r="C124" s="312">
        <v>604.32000000000005</v>
      </c>
      <c r="D124" s="312">
        <v>604.32000000000005</v>
      </c>
      <c r="E124" s="312">
        <v>4456.88</v>
      </c>
      <c r="F124" s="312">
        <v>7131</v>
      </c>
      <c r="G124" s="312" t="s">
        <v>2801</v>
      </c>
      <c r="H124" s="312" t="s">
        <v>2801</v>
      </c>
      <c r="I124" s="312" t="s">
        <v>2801</v>
      </c>
      <c r="J124" s="312" t="s">
        <v>2801</v>
      </c>
      <c r="K124" s="312"/>
      <c r="L124" s="312" t="s">
        <v>2801</v>
      </c>
      <c r="M124" s="312"/>
      <c r="N124" s="25" t="s">
        <v>2801</v>
      </c>
      <c r="O124" s="25" t="e">
        <f>VLOOKUP(A124,[2]Sheet1!$D:$Y,22,0)</f>
        <v>#N/A</v>
      </c>
    </row>
    <row r="125" spans="1:15" x14ac:dyDescent="0.3">
      <c r="A125" s="5" t="s">
        <v>2802</v>
      </c>
      <c r="B125" s="312" t="s">
        <v>2631</v>
      </c>
      <c r="C125" s="312">
        <v>604.32000000000005</v>
      </c>
      <c r="D125" s="312">
        <v>604.32000000000005</v>
      </c>
      <c r="E125" s="312">
        <v>4456.88</v>
      </c>
      <c r="F125" s="312">
        <v>7131</v>
      </c>
      <c r="G125" s="312" t="s">
        <v>2801</v>
      </c>
      <c r="H125" s="312" t="s">
        <v>2801</v>
      </c>
      <c r="I125" s="312" t="s">
        <v>2801</v>
      </c>
      <c r="J125" s="312" t="s">
        <v>2801</v>
      </c>
      <c r="K125" s="312"/>
      <c r="L125" s="312" t="s">
        <v>2801</v>
      </c>
      <c r="M125" s="312"/>
      <c r="N125" s="25" t="s">
        <v>2801</v>
      </c>
      <c r="O125" s="25" t="e">
        <f>VLOOKUP(A125,[2]Sheet1!$D:$Y,22,0)</f>
        <v>#N/A</v>
      </c>
    </row>
    <row r="126" spans="1:15" x14ac:dyDescent="0.3">
      <c r="A126" s="5" t="s">
        <v>2803</v>
      </c>
      <c r="B126" s="312" t="s">
        <v>2631</v>
      </c>
      <c r="C126" s="312">
        <v>604.32000000000005</v>
      </c>
      <c r="D126" s="312">
        <v>604.32000000000005</v>
      </c>
      <c r="E126" s="312">
        <v>4456.88</v>
      </c>
      <c r="F126" s="312">
        <v>7131</v>
      </c>
      <c r="G126" s="312" t="s">
        <v>2801</v>
      </c>
      <c r="H126" s="312" t="s">
        <v>2801</v>
      </c>
      <c r="I126" s="312" t="s">
        <v>2801</v>
      </c>
      <c r="J126" s="312" t="s">
        <v>2801</v>
      </c>
      <c r="K126" s="312"/>
      <c r="L126" s="312" t="s">
        <v>2801</v>
      </c>
      <c r="M126" s="312"/>
      <c r="N126" s="25" t="s">
        <v>2801</v>
      </c>
      <c r="O126" s="25" t="e">
        <f>VLOOKUP(A126,[2]Sheet1!$D:$Y,22,0)</f>
        <v>#N/A</v>
      </c>
    </row>
    <row r="127" spans="1:15" x14ac:dyDescent="0.3">
      <c r="A127" s="5" t="s">
        <v>2804</v>
      </c>
      <c r="B127" s="312" t="s">
        <v>2631</v>
      </c>
      <c r="C127" s="312">
        <v>604.32000000000005</v>
      </c>
      <c r="D127" s="312">
        <v>604.32000000000005</v>
      </c>
      <c r="E127" s="312">
        <v>4456.88</v>
      </c>
      <c r="F127" s="312">
        <v>7131</v>
      </c>
      <c r="G127" s="312" t="s">
        <v>2801</v>
      </c>
      <c r="H127" s="312" t="s">
        <v>2801</v>
      </c>
      <c r="I127" s="312" t="s">
        <v>2801</v>
      </c>
      <c r="J127" s="312" t="s">
        <v>2801</v>
      </c>
      <c r="K127" s="312"/>
      <c r="L127" s="312" t="s">
        <v>2801</v>
      </c>
      <c r="M127" s="312"/>
      <c r="N127" s="25" t="s">
        <v>2801</v>
      </c>
      <c r="O127" s="25" t="e">
        <f>VLOOKUP(A127,[2]Sheet1!$D:$Y,22,0)</f>
        <v>#N/A</v>
      </c>
    </row>
    <row r="128" spans="1:15" x14ac:dyDescent="0.3">
      <c r="A128" s="5" t="s">
        <v>2805</v>
      </c>
      <c r="B128" s="312" t="s">
        <v>2636</v>
      </c>
      <c r="C128" s="312">
        <v>606.95000000000005</v>
      </c>
      <c r="D128" s="312">
        <v>606.95000000000005</v>
      </c>
      <c r="E128" s="312">
        <v>4476.25</v>
      </c>
      <c r="F128" s="312">
        <v>7162</v>
      </c>
      <c r="G128" s="312" t="s">
        <v>2801</v>
      </c>
      <c r="H128" s="312" t="s">
        <v>2801</v>
      </c>
      <c r="I128" s="312" t="s">
        <v>2801</v>
      </c>
      <c r="J128" s="312" t="s">
        <v>2801</v>
      </c>
      <c r="K128" s="312"/>
      <c r="L128" s="312" t="s">
        <v>2801</v>
      </c>
      <c r="M128" s="312"/>
      <c r="N128" s="25" t="s">
        <v>2801</v>
      </c>
      <c r="O128" s="25" t="e">
        <f>VLOOKUP(A128,[2]Sheet1!$D:$Y,22,0)</f>
        <v>#N/A</v>
      </c>
    </row>
    <row r="129" spans="1:15" x14ac:dyDescent="0.3">
      <c r="A129" s="5" t="s">
        <v>2806</v>
      </c>
      <c r="B129" s="312" t="s">
        <v>2636</v>
      </c>
      <c r="C129" s="312">
        <v>606.95000000000005</v>
      </c>
      <c r="D129" s="312">
        <v>606.95000000000005</v>
      </c>
      <c r="E129" s="312">
        <v>4476.25</v>
      </c>
      <c r="F129" s="312">
        <v>7162</v>
      </c>
      <c r="G129" s="312" t="s">
        <v>2801</v>
      </c>
      <c r="H129" s="312" t="s">
        <v>2801</v>
      </c>
      <c r="I129" s="312" t="s">
        <v>2801</v>
      </c>
      <c r="J129" s="312" t="s">
        <v>2801</v>
      </c>
      <c r="K129" s="312"/>
      <c r="L129" s="312" t="s">
        <v>2801</v>
      </c>
      <c r="M129" s="312"/>
      <c r="N129" s="25" t="s">
        <v>2801</v>
      </c>
      <c r="O129" s="25" t="e">
        <f>VLOOKUP(A129,[2]Sheet1!$D:$Y,22,0)</f>
        <v>#N/A</v>
      </c>
    </row>
    <row r="130" spans="1:15" x14ac:dyDescent="0.3">
      <c r="A130" s="5" t="s">
        <v>2807</v>
      </c>
      <c r="B130" s="312" t="s">
        <v>2636</v>
      </c>
      <c r="C130" s="312">
        <v>606.95000000000005</v>
      </c>
      <c r="D130" s="312">
        <v>606.95000000000005</v>
      </c>
      <c r="E130" s="312">
        <v>4476.25</v>
      </c>
      <c r="F130" s="312">
        <v>7162</v>
      </c>
      <c r="G130" s="312" t="s">
        <v>2801</v>
      </c>
      <c r="H130" s="312" t="s">
        <v>2801</v>
      </c>
      <c r="I130" s="312" t="s">
        <v>2801</v>
      </c>
      <c r="J130" s="312" t="s">
        <v>2801</v>
      </c>
      <c r="K130" s="312"/>
      <c r="L130" s="312" t="s">
        <v>2801</v>
      </c>
      <c r="M130" s="312"/>
      <c r="N130" s="25" t="s">
        <v>2801</v>
      </c>
      <c r="O130" s="25" t="e">
        <f>VLOOKUP(A130,[2]Sheet1!$D:$Y,22,0)</f>
        <v>#N/A</v>
      </c>
    </row>
    <row r="131" spans="1:15" x14ac:dyDescent="0.3">
      <c r="A131" s="5" t="s">
        <v>2808</v>
      </c>
      <c r="B131" s="312" t="s">
        <v>2636</v>
      </c>
      <c r="C131" s="312">
        <v>606.95000000000005</v>
      </c>
      <c r="D131" s="312">
        <v>606.95000000000005</v>
      </c>
      <c r="E131" s="312">
        <v>4476.25</v>
      </c>
      <c r="F131" s="312">
        <v>7162</v>
      </c>
      <c r="G131" s="312" t="s">
        <v>2801</v>
      </c>
      <c r="H131" s="312" t="s">
        <v>2801</v>
      </c>
      <c r="I131" s="312" t="s">
        <v>2801</v>
      </c>
      <c r="J131" s="312" t="s">
        <v>2801</v>
      </c>
      <c r="K131" s="312"/>
      <c r="L131" s="312" t="s">
        <v>2801</v>
      </c>
      <c r="M131" s="312"/>
      <c r="N131" s="25" t="s">
        <v>2801</v>
      </c>
      <c r="O131" s="25" t="e">
        <f>VLOOKUP(A131,[2]Sheet1!$D:$Y,22,0)</f>
        <v>#N/A</v>
      </c>
    </row>
    <row r="132" spans="1:15" x14ac:dyDescent="0.3">
      <c r="A132" s="5" t="s">
        <v>2809</v>
      </c>
      <c r="B132" s="312" t="s">
        <v>2641</v>
      </c>
      <c r="C132" s="312">
        <v>603.22</v>
      </c>
      <c r="D132" s="312">
        <v>603.22</v>
      </c>
      <c r="E132" s="312">
        <v>4448.75</v>
      </c>
      <c r="F132" s="312">
        <v>7118</v>
      </c>
      <c r="G132" s="312" t="s">
        <v>2801</v>
      </c>
      <c r="H132" s="312" t="s">
        <v>2801</v>
      </c>
      <c r="I132" s="312" t="s">
        <v>2801</v>
      </c>
      <c r="J132" s="312" t="s">
        <v>2801</v>
      </c>
      <c r="K132" s="312"/>
      <c r="L132" s="312" t="s">
        <v>2801</v>
      </c>
      <c r="M132" s="312"/>
      <c r="N132" s="25" t="s">
        <v>2801</v>
      </c>
      <c r="O132" s="25" t="e">
        <f>VLOOKUP(A132,[2]Sheet1!$D:$Y,22,0)</f>
        <v>#N/A</v>
      </c>
    </row>
    <row r="133" spans="1:15" x14ac:dyDescent="0.3">
      <c r="A133" s="5" t="s">
        <v>2810</v>
      </c>
      <c r="B133" s="312" t="s">
        <v>2641</v>
      </c>
      <c r="C133" s="312">
        <v>603.22</v>
      </c>
      <c r="D133" s="312">
        <v>603.22</v>
      </c>
      <c r="E133" s="312">
        <v>4448.75</v>
      </c>
      <c r="F133" s="312">
        <v>7118</v>
      </c>
      <c r="G133" s="312" t="s">
        <v>2801</v>
      </c>
      <c r="H133" s="312" t="s">
        <v>2801</v>
      </c>
      <c r="I133" s="312" t="s">
        <v>2801</v>
      </c>
      <c r="J133" s="312" t="s">
        <v>2801</v>
      </c>
      <c r="K133" s="312"/>
      <c r="L133" s="312" t="s">
        <v>2801</v>
      </c>
      <c r="M133" s="312"/>
      <c r="N133" s="25" t="s">
        <v>2801</v>
      </c>
      <c r="O133" s="25" t="e">
        <f>VLOOKUP(A133,[2]Sheet1!$D:$Y,22,0)</f>
        <v>#N/A</v>
      </c>
    </row>
    <row r="134" spans="1:15" x14ac:dyDescent="0.3">
      <c r="A134" s="5" t="s">
        <v>2811</v>
      </c>
      <c r="B134" s="312" t="s">
        <v>2641</v>
      </c>
      <c r="C134" s="312">
        <v>603.22</v>
      </c>
      <c r="D134" s="312">
        <v>603.22</v>
      </c>
      <c r="E134" s="312">
        <v>4448.75</v>
      </c>
      <c r="F134" s="312">
        <v>7118</v>
      </c>
      <c r="G134" s="312" t="s">
        <v>2801</v>
      </c>
      <c r="H134" s="312" t="s">
        <v>2801</v>
      </c>
      <c r="I134" s="312" t="s">
        <v>2801</v>
      </c>
      <c r="J134" s="312" t="s">
        <v>2801</v>
      </c>
      <c r="K134" s="312"/>
      <c r="L134" s="312" t="s">
        <v>2801</v>
      </c>
      <c r="M134" s="312"/>
      <c r="N134" s="25" t="s">
        <v>2801</v>
      </c>
      <c r="O134" s="25" t="e">
        <f>VLOOKUP(A134,[2]Sheet1!$D:$Y,22,0)</f>
        <v>#N/A</v>
      </c>
    </row>
    <row r="135" spans="1:15" x14ac:dyDescent="0.3">
      <c r="A135" s="5" t="s">
        <v>2812</v>
      </c>
      <c r="B135" s="312" t="s">
        <v>2641</v>
      </c>
      <c r="C135" s="312">
        <v>603.22</v>
      </c>
      <c r="D135" s="312">
        <v>603.22</v>
      </c>
      <c r="E135" s="312">
        <v>4448.75</v>
      </c>
      <c r="F135" s="312">
        <v>7118</v>
      </c>
      <c r="G135" s="312" t="s">
        <v>2801</v>
      </c>
      <c r="H135" s="312" t="s">
        <v>2801</v>
      </c>
      <c r="I135" s="312" t="s">
        <v>2801</v>
      </c>
      <c r="J135" s="312" t="s">
        <v>2801</v>
      </c>
      <c r="K135" s="312"/>
      <c r="L135" s="312" t="s">
        <v>2801</v>
      </c>
      <c r="M135" s="312"/>
      <c r="N135" s="25" t="s">
        <v>2801</v>
      </c>
      <c r="O135" s="25" t="e">
        <f>VLOOKUP(A135,[2]Sheet1!$D:$Y,22,0)</f>
        <v>#N/A</v>
      </c>
    </row>
    <row r="136" spans="1:15" x14ac:dyDescent="0.3">
      <c r="A136" s="5" t="s">
        <v>2813</v>
      </c>
      <c r="B136" s="312" t="s">
        <v>2646</v>
      </c>
      <c r="C136" s="312">
        <v>609.15</v>
      </c>
      <c r="D136" s="312">
        <v>609.15</v>
      </c>
      <c r="E136" s="312">
        <v>4492.5</v>
      </c>
      <c r="F136" s="312">
        <v>7188</v>
      </c>
      <c r="G136" s="312" t="s">
        <v>2801</v>
      </c>
      <c r="H136" s="312" t="s">
        <v>2801</v>
      </c>
      <c r="I136" s="312" t="s">
        <v>2801</v>
      </c>
      <c r="J136" s="312" t="s">
        <v>2801</v>
      </c>
      <c r="K136" s="312"/>
      <c r="L136" s="312" t="s">
        <v>2801</v>
      </c>
      <c r="M136" s="312"/>
      <c r="N136" s="25" t="s">
        <v>2801</v>
      </c>
      <c r="O136" s="25" t="e">
        <f>VLOOKUP(A136,[2]Sheet1!$D:$Y,22,0)</f>
        <v>#N/A</v>
      </c>
    </row>
    <row r="137" spans="1:15" x14ac:dyDescent="0.3">
      <c r="A137" s="5" t="s">
        <v>2814</v>
      </c>
      <c r="B137" s="312" t="s">
        <v>2646</v>
      </c>
      <c r="C137" s="312">
        <v>609.15</v>
      </c>
      <c r="D137" s="312">
        <v>609.15</v>
      </c>
      <c r="E137" s="312">
        <v>4492.5</v>
      </c>
      <c r="F137" s="312">
        <v>7188</v>
      </c>
      <c r="G137" s="312" t="s">
        <v>2801</v>
      </c>
      <c r="H137" s="312" t="s">
        <v>2801</v>
      </c>
      <c r="I137" s="312" t="s">
        <v>2801</v>
      </c>
      <c r="J137" s="312" t="s">
        <v>2801</v>
      </c>
      <c r="K137" s="312"/>
      <c r="L137" s="312" t="s">
        <v>2801</v>
      </c>
      <c r="M137" s="312"/>
      <c r="N137" s="25" t="s">
        <v>2801</v>
      </c>
      <c r="O137" s="25" t="e">
        <f>VLOOKUP(A137,[2]Sheet1!$D:$Y,22,0)</f>
        <v>#N/A</v>
      </c>
    </row>
    <row r="138" spans="1:15" x14ac:dyDescent="0.3">
      <c r="A138" s="5" t="s">
        <v>2815</v>
      </c>
      <c r="B138" s="312" t="s">
        <v>2646</v>
      </c>
      <c r="C138" s="312">
        <v>609.15</v>
      </c>
      <c r="D138" s="312">
        <v>609.15</v>
      </c>
      <c r="E138" s="312">
        <v>4492.5</v>
      </c>
      <c r="F138" s="312">
        <v>7188</v>
      </c>
      <c r="G138" s="312" t="s">
        <v>2801</v>
      </c>
      <c r="H138" s="312" t="s">
        <v>2801</v>
      </c>
      <c r="I138" s="312" t="s">
        <v>2801</v>
      </c>
      <c r="J138" s="312" t="s">
        <v>2801</v>
      </c>
      <c r="K138" s="312"/>
      <c r="L138" s="312" t="s">
        <v>2801</v>
      </c>
      <c r="M138" s="312"/>
      <c r="N138" s="25" t="s">
        <v>2801</v>
      </c>
      <c r="O138" s="25" t="e">
        <f>VLOOKUP(A138,[2]Sheet1!$D:$Y,22,0)</f>
        <v>#N/A</v>
      </c>
    </row>
    <row r="139" spans="1:15" x14ac:dyDescent="0.3">
      <c r="A139" s="5" t="s">
        <v>2816</v>
      </c>
      <c r="B139" s="312" t="s">
        <v>2646</v>
      </c>
      <c r="C139" s="312">
        <v>609.15</v>
      </c>
      <c r="D139" s="312">
        <v>609.15</v>
      </c>
      <c r="E139" s="312">
        <v>4492.5</v>
      </c>
      <c r="F139" s="312">
        <v>7188</v>
      </c>
      <c r="G139" s="312" t="s">
        <v>2801</v>
      </c>
      <c r="H139" s="312" t="s">
        <v>2801</v>
      </c>
      <c r="I139" s="312" t="s">
        <v>2801</v>
      </c>
      <c r="J139" s="312" t="s">
        <v>2801</v>
      </c>
      <c r="K139" s="312"/>
      <c r="L139" s="312" t="s">
        <v>2801</v>
      </c>
      <c r="M139" s="312"/>
      <c r="N139" s="25" t="s">
        <v>2801</v>
      </c>
      <c r="O139" s="25" t="e">
        <f>VLOOKUP(A139,[2]Sheet1!$D:$Y,22,0)</f>
        <v>#N/A</v>
      </c>
    </row>
    <row r="140" spans="1:15" x14ac:dyDescent="0.3">
      <c r="A140" s="5" t="s">
        <v>2817</v>
      </c>
      <c r="B140" s="312" t="s">
        <v>2651</v>
      </c>
      <c r="C140" s="312">
        <v>616.44000000000005</v>
      </c>
      <c r="D140" s="312">
        <v>616.44000000000005</v>
      </c>
      <c r="E140" s="312">
        <v>4546.25</v>
      </c>
      <c r="F140" s="312">
        <v>7274</v>
      </c>
      <c r="G140" s="312" t="s">
        <v>2801</v>
      </c>
      <c r="H140" s="312" t="s">
        <v>2801</v>
      </c>
      <c r="I140" s="312" t="s">
        <v>2801</v>
      </c>
      <c r="J140" s="312" t="s">
        <v>2801</v>
      </c>
      <c r="K140" s="312"/>
      <c r="L140" s="312" t="s">
        <v>2801</v>
      </c>
      <c r="M140" s="312"/>
      <c r="N140" s="25" t="s">
        <v>2801</v>
      </c>
      <c r="O140" s="25" t="e">
        <f>VLOOKUP(A140,[2]Sheet1!$D:$Y,22,0)</f>
        <v>#N/A</v>
      </c>
    </row>
    <row r="141" spans="1:15" x14ac:dyDescent="0.3">
      <c r="A141" s="5" t="s">
        <v>2818</v>
      </c>
      <c r="B141" s="312" t="s">
        <v>2651</v>
      </c>
      <c r="C141" s="312">
        <v>616.44000000000005</v>
      </c>
      <c r="D141" s="312">
        <v>616.44000000000005</v>
      </c>
      <c r="E141" s="312">
        <v>4546.25</v>
      </c>
      <c r="F141" s="312">
        <v>7274</v>
      </c>
      <c r="G141" s="312" t="s">
        <v>2801</v>
      </c>
      <c r="H141" s="312" t="s">
        <v>2801</v>
      </c>
      <c r="I141" s="312" t="s">
        <v>2801</v>
      </c>
      <c r="J141" s="312" t="s">
        <v>2801</v>
      </c>
      <c r="K141" s="312"/>
      <c r="L141" s="312" t="s">
        <v>2801</v>
      </c>
      <c r="M141" s="312"/>
      <c r="N141" s="25" t="s">
        <v>2801</v>
      </c>
      <c r="O141" s="25" t="e">
        <f>VLOOKUP(A141,[2]Sheet1!$D:$Y,22,0)</f>
        <v>#N/A</v>
      </c>
    </row>
    <row r="142" spans="1:15" x14ac:dyDescent="0.3">
      <c r="A142" s="5" t="s">
        <v>2819</v>
      </c>
      <c r="B142" s="312" t="s">
        <v>2651</v>
      </c>
      <c r="C142" s="312">
        <v>616.44000000000005</v>
      </c>
      <c r="D142" s="312">
        <v>616.44000000000005</v>
      </c>
      <c r="E142" s="312">
        <v>4546.25</v>
      </c>
      <c r="F142" s="312">
        <v>7274</v>
      </c>
      <c r="G142" s="312" t="s">
        <v>2801</v>
      </c>
      <c r="H142" s="312" t="s">
        <v>2801</v>
      </c>
      <c r="I142" s="312" t="s">
        <v>2801</v>
      </c>
      <c r="J142" s="312" t="s">
        <v>2801</v>
      </c>
      <c r="K142" s="312"/>
      <c r="L142" s="312" t="s">
        <v>2801</v>
      </c>
      <c r="M142" s="312"/>
      <c r="N142" s="25" t="s">
        <v>2801</v>
      </c>
      <c r="O142" s="25" t="e">
        <f>VLOOKUP(A142,[2]Sheet1!$D:$Y,22,0)</f>
        <v>#N/A</v>
      </c>
    </row>
    <row r="143" spans="1:15" x14ac:dyDescent="0.3">
      <c r="A143" s="5" t="s">
        <v>2820</v>
      </c>
      <c r="B143" s="312" t="s">
        <v>2651</v>
      </c>
      <c r="C143" s="312">
        <v>616.44000000000005</v>
      </c>
      <c r="D143" s="312">
        <v>616.44000000000005</v>
      </c>
      <c r="E143" s="312">
        <v>4546.25</v>
      </c>
      <c r="F143" s="312">
        <v>7274</v>
      </c>
      <c r="G143" s="312" t="s">
        <v>2801</v>
      </c>
      <c r="H143" s="312" t="s">
        <v>2801</v>
      </c>
      <c r="I143" s="312" t="s">
        <v>2801</v>
      </c>
      <c r="J143" s="312" t="s">
        <v>2801</v>
      </c>
      <c r="K143" s="312"/>
      <c r="L143" s="312" t="s">
        <v>2801</v>
      </c>
      <c r="M143" s="312"/>
      <c r="N143" s="25" t="s">
        <v>2801</v>
      </c>
      <c r="O143" s="25" t="e">
        <f>VLOOKUP(A143,[2]Sheet1!$D:$Y,22,0)</f>
        <v>#N/A</v>
      </c>
    </row>
    <row r="144" spans="1:15" x14ac:dyDescent="0.3">
      <c r="A144" s="5">
        <v>4633302</v>
      </c>
      <c r="B144" s="312" t="s">
        <v>2593</v>
      </c>
      <c r="C144" s="312">
        <v>141.61000000000001</v>
      </c>
      <c r="D144" s="312">
        <v>141.61000000000001</v>
      </c>
      <c r="E144" s="312">
        <v>1044.3800000000001</v>
      </c>
      <c r="F144" s="312">
        <v>1671</v>
      </c>
      <c r="G144" s="312">
        <v>910</v>
      </c>
      <c r="H144" s="312">
        <v>768</v>
      </c>
      <c r="I144" s="312">
        <v>576</v>
      </c>
      <c r="J144" s="312">
        <v>750</v>
      </c>
      <c r="K144" s="312"/>
      <c r="L144" s="312">
        <v>3500</v>
      </c>
      <c r="M144" s="312"/>
      <c r="N144" s="25">
        <v>773</v>
      </c>
      <c r="O144" s="25" t="e">
        <f>VLOOKUP(A144,[2]Sheet1!$D:$Y,22,0)</f>
        <v>#N/A</v>
      </c>
    </row>
    <row r="145" spans="1:15" x14ac:dyDescent="0.3">
      <c r="A145" s="5">
        <v>4633301</v>
      </c>
      <c r="B145" s="312" t="s">
        <v>2595</v>
      </c>
      <c r="C145" s="312">
        <v>141.61000000000001</v>
      </c>
      <c r="D145" s="312">
        <v>141.61000000000001</v>
      </c>
      <c r="E145" s="312">
        <v>1044.3800000000001</v>
      </c>
      <c r="F145" s="312">
        <v>1671</v>
      </c>
      <c r="G145" s="312">
        <v>910</v>
      </c>
      <c r="H145" s="312">
        <v>768</v>
      </c>
      <c r="I145" s="312">
        <v>576</v>
      </c>
      <c r="J145" s="312">
        <v>750</v>
      </c>
      <c r="K145" s="312"/>
      <c r="L145" s="312">
        <v>3500</v>
      </c>
      <c r="M145" s="312"/>
      <c r="N145" s="25">
        <v>773</v>
      </c>
      <c r="O145" s="25" t="e">
        <f>VLOOKUP(A145,[2]Sheet1!$D:$Y,22,0)</f>
        <v>#N/A</v>
      </c>
    </row>
    <row r="146" spans="1:15" x14ac:dyDescent="0.3">
      <c r="A146" s="5">
        <v>4633602</v>
      </c>
      <c r="B146" s="312" t="s">
        <v>2597</v>
      </c>
      <c r="C146" s="312">
        <v>153.47</v>
      </c>
      <c r="D146" s="312">
        <v>153.47</v>
      </c>
      <c r="E146" s="312">
        <v>1131.8800000000001</v>
      </c>
      <c r="F146" s="312">
        <v>1811</v>
      </c>
      <c r="G146" s="312">
        <v>910</v>
      </c>
      <c r="H146" s="312">
        <v>768</v>
      </c>
      <c r="I146" s="312">
        <v>576</v>
      </c>
      <c r="J146" s="312">
        <v>750</v>
      </c>
      <c r="K146" s="312"/>
      <c r="L146" s="312">
        <v>3500</v>
      </c>
      <c r="M146" s="312"/>
      <c r="N146" s="25">
        <v>773</v>
      </c>
      <c r="O146" s="25" t="e">
        <f>VLOOKUP(A146,[2]Sheet1!$D:$Y,22,0)</f>
        <v>#N/A</v>
      </c>
    </row>
    <row r="147" spans="1:15" x14ac:dyDescent="0.3">
      <c r="A147" s="5">
        <v>4633601</v>
      </c>
      <c r="B147" s="312" t="s">
        <v>2599</v>
      </c>
      <c r="C147" s="312">
        <v>153.47</v>
      </c>
      <c r="D147" s="312">
        <v>153.47</v>
      </c>
      <c r="E147" s="312">
        <v>1131.8800000000001</v>
      </c>
      <c r="F147" s="312">
        <v>1811</v>
      </c>
      <c r="G147" s="312">
        <v>910</v>
      </c>
      <c r="H147" s="312">
        <v>768</v>
      </c>
      <c r="I147" s="312">
        <v>576</v>
      </c>
      <c r="J147" s="312">
        <v>750</v>
      </c>
      <c r="K147" s="312"/>
      <c r="L147" s="312">
        <v>3500</v>
      </c>
      <c r="M147" s="312"/>
      <c r="N147" s="25">
        <v>773</v>
      </c>
      <c r="O147" s="25" t="e">
        <f>VLOOKUP(A147,[2]Sheet1!$D:$Y,22,0)</f>
        <v>#N/A</v>
      </c>
    </row>
    <row r="148" spans="1:15" x14ac:dyDescent="0.3">
      <c r="A148" s="5">
        <v>4633902</v>
      </c>
      <c r="B148" s="312" t="s">
        <v>2601</v>
      </c>
      <c r="C148" s="312">
        <v>154.83000000000001</v>
      </c>
      <c r="D148" s="312">
        <v>154.83000000000001</v>
      </c>
      <c r="E148" s="312">
        <v>1141.8800000000001</v>
      </c>
      <c r="F148" s="312">
        <v>1827</v>
      </c>
      <c r="G148" s="312">
        <v>910</v>
      </c>
      <c r="H148" s="312">
        <v>768</v>
      </c>
      <c r="I148" s="312">
        <v>576</v>
      </c>
      <c r="J148" s="312">
        <v>750</v>
      </c>
      <c r="K148" s="312"/>
      <c r="L148" s="312">
        <v>3500</v>
      </c>
      <c r="M148" s="312"/>
      <c r="N148" s="25">
        <v>773</v>
      </c>
      <c r="O148" s="25" t="e">
        <f>VLOOKUP(A148,[2]Sheet1!$D:$Y,22,0)</f>
        <v>#N/A</v>
      </c>
    </row>
    <row r="149" spans="1:15" x14ac:dyDescent="0.3">
      <c r="A149" s="5">
        <v>4633901</v>
      </c>
      <c r="B149" s="312" t="s">
        <v>2603</v>
      </c>
      <c r="C149" s="312">
        <v>154.83000000000001</v>
      </c>
      <c r="D149" s="312">
        <v>154.83000000000001</v>
      </c>
      <c r="E149" s="312">
        <v>1141.8800000000001</v>
      </c>
      <c r="F149" s="312">
        <v>1827</v>
      </c>
      <c r="G149" s="312">
        <v>910</v>
      </c>
      <c r="H149" s="312">
        <v>768</v>
      </c>
      <c r="I149" s="312">
        <v>576</v>
      </c>
      <c r="J149" s="312">
        <v>750</v>
      </c>
      <c r="K149" s="312"/>
      <c r="L149" s="312">
        <v>3500</v>
      </c>
      <c r="M149" s="312"/>
      <c r="N149" s="25">
        <v>773</v>
      </c>
      <c r="O149" s="25" t="e">
        <f>VLOOKUP(A149,[2]Sheet1!$D:$Y,22,0)</f>
        <v>#N/A</v>
      </c>
    </row>
    <row r="150" spans="1:15" x14ac:dyDescent="0.3">
      <c r="A150" s="5">
        <v>4634202</v>
      </c>
      <c r="B150" s="312" t="s">
        <v>2605</v>
      </c>
      <c r="C150" s="312">
        <v>156.02000000000001</v>
      </c>
      <c r="D150" s="312">
        <v>156.02000000000001</v>
      </c>
      <c r="E150" s="312">
        <v>1150.6300000000001</v>
      </c>
      <c r="F150" s="312">
        <v>1841</v>
      </c>
      <c r="G150" s="312">
        <v>910</v>
      </c>
      <c r="H150" s="312">
        <v>768</v>
      </c>
      <c r="I150" s="312">
        <v>576</v>
      </c>
      <c r="J150" s="312">
        <v>750</v>
      </c>
      <c r="K150" s="312"/>
      <c r="L150" s="312">
        <v>3500</v>
      </c>
      <c r="M150" s="312"/>
      <c r="N150" s="25">
        <v>773</v>
      </c>
      <c r="O150" s="25" t="e">
        <f>VLOOKUP(A150,[2]Sheet1!$D:$Y,22,0)</f>
        <v>#N/A</v>
      </c>
    </row>
    <row r="151" spans="1:15" x14ac:dyDescent="0.3">
      <c r="A151" s="5">
        <v>4634201</v>
      </c>
      <c r="B151" s="312" t="s">
        <v>2607</v>
      </c>
      <c r="C151" s="312">
        <v>156.02000000000001</v>
      </c>
      <c r="D151" s="312">
        <v>156.02000000000001</v>
      </c>
      <c r="E151" s="312">
        <v>1150.6300000000001</v>
      </c>
      <c r="F151" s="312">
        <v>1841</v>
      </c>
      <c r="G151" s="312">
        <v>910</v>
      </c>
      <c r="H151" s="312">
        <v>768</v>
      </c>
      <c r="I151" s="312">
        <v>576</v>
      </c>
      <c r="J151" s="312">
        <v>750</v>
      </c>
      <c r="K151" s="312"/>
      <c r="L151" s="312">
        <v>3500</v>
      </c>
      <c r="M151" s="312"/>
      <c r="N151" s="25">
        <v>773</v>
      </c>
      <c r="O151" s="25" t="e">
        <f>VLOOKUP(A151,[2]Sheet1!$D:$Y,22,0)</f>
        <v>#N/A</v>
      </c>
    </row>
    <row r="152" spans="1:15" x14ac:dyDescent="0.3">
      <c r="A152" s="5">
        <v>4634502</v>
      </c>
      <c r="B152" s="312" t="s">
        <v>2609</v>
      </c>
      <c r="C152" s="312">
        <v>157.29</v>
      </c>
      <c r="D152" s="312">
        <v>157.29</v>
      </c>
      <c r="E152" s="312">
        <v>1160</v>
      </c>
      <c r="F152" s="312">
        <v>1856</v>
      </c>
      <c r="G152" s="312">
        <v>910</v>
      </c>
      <c r="H152" s="312">
        <v>768</v>
      </c>
      <c r="I152" s="312">
        <v>576</v>
      </c>
      <c r="J152" s="312">
        <v>750</v>
      </c>
      <c r="K152" s="312"/>
      <c r="L152" s="312">
        <v>3500</v>
      </c>
      <c r="M152" s="312"/>
      <c r="N152" s="25">
        <v>773</v>
      </c>
      <c r="O152" s="25" t="e">
        <f>VLOOKUP(A152,[2]Sheet1!$D:$Y,22,0)</f>
        <v>#N/A</v>
      </c>
    </row>
    <row r="153" spans="1:15" x14ac:dyDescent="0.3">
      <c r="A153" s="5">
        <v>4634501</v>
      </c>
      <c r="B153" s="312" t="s">
        <v>2611</v>
      </c>
      <c r="C153" s="312">
        <v>157.29</v>
      </c>
      <c r="D153" s="312">
        <v>157.29</v>
      </c>
      <c r="E153" s="312">
        <v>1160</v>
      </c>
      <c r="F153" s="312">
        <v>1856</v>
      </c>
      <c r="G153" s="312">
        <v>910</v>
      </c>
      <c r="H153" s="312">
        <v>768</v>
      </c>
      <c r="I153" s="312">
        <v>576</v>
      </c>
      <c r="J153" s="312">
        <v>750</v>
      </c>
      <c r="K153" s="312"/>
      <c r="L153" s="312">
        <v>3500</v>
      </c>
      <c r="M153" s="312"/>
      <c r="N153" s="25">
        <v>773</v>
      </c>
      <c r="O153" s="25" t="e">
        <f>VLOOKUP(A153,[2]Sheet1!$D:$Y,22,0)</f>
        <v>#N/A</v>
      </c>
    </row>
    <row r="154" spans="1:15" x14ac:dyDescent="0.3">
      <c r="A154" s="5">
        <v>3443322</v>
      </c>
      <c r="B154" s="312" t="s">
        <v>2656</v>
      </c>
      <c r="C154" s="312">
        <v>196.36</v>
      </c>
      <c r="D154" s="312">
        <v>196.36</v>
      </c>
      <c r="E154" s="312">
        <v>1448.13</v>
      </c>
      <c r="F154" s="312">
        <v>2317</v>
      </c>
      <c r="G154" s="312">
        <v>2195</v>
      </c>
      <c r="H154" s="312">
        <v>1852</v>
      </c>
      <c r="I154" s="312">
        <v>1389</v>
      </c>
      <c r="J154" s="312">
        <v>1950</v>
      </c>
      <c r="K154" s="312"/>
      <c r="L154" s="312">
        <v>8616</v>
      </c>
      <c r="M154" s="312"/>
      <c r="N154" s="25">
        <v>2521</v>
      </c>
      <c r="O154" s="25" t="e">
        <f>VLOOKUP(A154,[2]Sheet1!$D:$Y,22,0)</f>
        <v>#N/A</v>
      </c>
    </row>
    <row r="155" spans="1:15" x14ac:dyDescent="0.3">
      <c r="A155" s="5">
        <v>3443323</v>
      </c>
      <c r="B155" s="312" t="s">
        <v>2658</v>
      </c>
      <c r="C155" s="312">
        <v>196.36</v>
      </c>
      <c r="D155" s="312">
        <v>196.36</v>
      </c>
      <c r="E155" s="312">
        <v>1448.13</v>
      </c>
      <c r="F155" s="312">
        <v>2317</v>
      </c>
      <c r="G155" s="312">
        <v>2195</v>
      </c>
      <c r="H155" s="312">
        <v>1852</v>
      </c>
      <c r="I155" s="312">
        <v>1389</v>
      </c>
      <c r="J155" s="312">
        <v>1950</v>
      </c>
      <c r="K155" s="312"/>
      <c r="L155" s="312">
        <v>8616</v>
      </c>
      <c r="M155" s="312"/>
      <c r="N155" s="25">
        <v>2521</v>
      </c>
      <c r="O155" s="25" t="e">
        <f>VLOOKUP(A155,[2]Sheet1!$D:$Y,22,0)</f>
        <v>#N/A</v>
      </c>
    </row>
    <row r="156" spans="1:15" x14ac:dyDescent="0.3">
      <c r="A156" s="5">
        <v>3443324</v>
      </c>
      <c r="B156" s="312" t="s">
        <v>2660</v>
      </c>
      <c r="C156" s="312">
        <v>196.36</v>
      </c>
      <c r="D156" s="312">
        <v>196.36</v>
      </c>
      <c r="E156" s="312">
        <v>1448.13</v>
      </c>
      <c r="F156" s="312">
        <v>2317</v>
      </c>
      <c r="G156" s="312">
        <v>2195</v>
      </c>
      <c r="H156" s="312">
        <v>1852</v>
      </c>
      <c r="I156" s="312">
        <v>1389</v>
      </c>
      <c r="J156" s="312">
        <v>1950</v>
      </c>
      <c r="K156" s="312"/>
      <c r="L156" s="312">
        <v>8616</v>
      </c>
      <c r="M156" s="312"/>
      <c r="N156" s="25">
        <v>2521</v>
      </c>
      <c r="O156" s="25" t="e">
        <f>VLOOKUP(A156,[2]Sheet1!$D:$Y,22,0)</f>
        <v>#N/A</v>
      </c>
    </row>
    <row r="157" spans="1:15" x14ac:dyDescent="0.3">
      <c r="A157" s="5">
        <v>3443325</v>
      </c>
      <c r="B157" s="312" t="s">
        <v>2662</v>
      </c>
      <c r="C157" s="312">
        <v>205.68</v>
      </c>
      <c r="D157" s="312">
        <v>205.68</v>
      </c>
      <c r="E157" s="312">
        <v>1516.88</v>
      </c>
      <c r="F157" s="312">
        <v>2427</v>
      </c>
      <c r="G157" s="312">
        <v>2195</v>
      </c>
      <c r="H157" s="312">
        <v>1852</v>
      </c>
      <c r="I157" s="312">
        <v>1389</v>
      </c>
      <c r="J157" s="312">
        <v>1950</v>
      </c>
      <c r="K157" s="312"/>
      <c r="L157" s="312">
        <v>8616</v>
      </c>
      <c r="M157" s="312"/>
      <c r="N157" s="25">
        <v>2521</v>
      </c>
      <c r="O157" s="25" t="e">
        <f>VLOOKUP(A157,[2]Sheet1!$D:$Y,22,0)</f>
        <v>#N/A</v>
      </c>
    </row>
    <row r="158" spans="1:15" x14ac:dyDescent="0.3">
      <c r="A158" s="5">
        <v>3443326</v>
      </c>
      <c r="B158" s="312" t="s">
        <v>2664</v>
      </c>
      <c r="C158" s="312">
        <v>205.68</v>
      </c>
      <c r="D158" s="312">
        <v>205.68</v>
      </c>
      <c r="E158" s="312">
        <v>1516.88</v>
      </c>
      <c r="F158" s="312">
        <v>2427</v>
      </c>
      <c r="G158" s="312">
        <v>2195</v>
      </c>
      <c r="H158" s="312">
        <v>1852</v>
      </c>
      <c r="I158" s="312">
        <v>1389</v>
      </c>
      <c r="J158" s="312">
        <v>1950</v>
      </c>
      <c r="K158" s="312"/>
      <c r="L158" s="312">
        <v>8616</v>
      </c>
      <c r="M158" s="312"/>
      <c r="N158" s="25">
        <v>2521</v>
      </c>
      <c r="O158" s="25" t="e">
        <f>VLOOKUP(A158,[2]Sheet1!$D:$Y,22,0)</f>
        <v>#N/A</v>
      </c>
    </row>
    <row r="159" spans="1:15" x14ac:dyDescent="0.3">
      <c r="A159" s="5">
        <v>3443327</v>
      </c>
      <c r="B159" s="312" t="s">
        <v>2666</v>
      </c>
      <c r="C159" s="312">
        <v>205.68</v>
      </c>
      <c r="D159" s="312">
        <v>205.68</v>
      </c>
      <c r="E159" s="312">
        <v>1516.88</v>
      </c>
      <c r="F159" s="312">
        <v>2427</v>
      </c>
      <c r="G159" s="312">
        <v>2195</v>
      </c>
      <c r="H159" s="312">
        <v>1852</v>
      </c>
      <c r="I159" s="312">
        <v>1389</v>
      </c>
      <c r="J159" s="312">
        <v>1950</v>
      </c>
      <c r="K159" s="312"/>
      <c r="L159" s="312">
        <v>8616</v>
      </c>
      <c r="M159" s="312"/>
      <c r="N159" s="25">
        <v>2521</v>
      </c>
      <c r="O159" s="25" t="e">
        <f>VLOOKUP(A159,[2]Sheet1!$D:$Y,22,0)</f>
        <v>#N/A</v>
      </c>
    </row>
    <row r="160" spans="1:15" x14ac:dyDescent="0.3">
      <c r="A160" s="5">
        <v>3443328</v>
      </c>
      <c r="B160" s="312" t="s">
        <v>2668</v>
      </c>
      <c r="C160" s="312">
        <v>205.68</v>
      </c>
      <c r="D160" s="312">
        <v>205.68</v>
      </c>
      <c r="E160" s="312">
        <v>1516.88</v>
      </c>
      <c r="F160" s="312">
        <v>2427</v>
      </c>
      <c r="G160" s="312">
        <v>2195</v>
      </c>
      <c r="H160" s="312">
        <v>1852</v>
      </c>
      <c r="I160" s="312">
        <v>1389</v>
      </c>
      <c r="J160" s="312">
        <v>1950</v>
      </c>
      <c r="K160" s="312"/>
      <c r="L160" s="312">
        <v>8616</v>
      </c>
      <c r="M160" s="312"/>
      <c r="N160" s="25">
        <v>2521</v>
      </c>
      <c r="O160" s="25" t="e">
        <f>VLOOKUP(A160,[2]Sheet1!$D:$Y,22,0)</f>
        <v>#N/A</v>
      </c>
    </row>
    <row r="161" spans="1:15" x14ac:dyDescent="0.3">
      <c r="A161" s="5">
        <v>3443329</v>
      </c>
      <c r="B161" s="312" t="s">
        <v>2670</v>
      </c>
      <c r="C161" s="312">
        <v>208.56</v>
      </c>
      <c r="D161" s="312">
        <v>208.56</v>
      </c>
      <c r="E161" s="312">
        <v>1538.13</v>
      </c>
      <c r="F161" s="312">
        <v>2461</v>
      </c>
      <c r="G161" s="312">
        <v>2195</v>
      </c>
      <c r="H161" s="312">
        <v>1852</v>
      </c>
      <c r="I161" s="312">
        <v>1389</v>
      </c>
      <c r="J161" s="312">
        <v>1950</v>
      </c>
      <c r="K161" s="312"/>
      <c r="L161" s="312">
        <v>8616</v>
      </c>
      <c r="M161" s="312"/>
      <c r="N161" s="25">
        <v>2521</v>
      </c>
      <c r="O161" s="25" t="e">
        <f>VLOOKUP(A161,[2]Sheet1!$D:$Y,22,0)</f>
        <v>#N/A</v>
      </c>
    </row>
    <row r="162" spans="1:15" x14ac:dyDescent="0.3">
      <c r="A162" s="5">
        <v>3443330</v>
      </c>
      <c r="B162" s="312" t="s">
        <v>2672</v>
      </c>
      <c r="C162" s="312">
        <v>208.56</v>
      </c>
      <c r="D162" s="312">
        <v>208.56</v>
      </c>
      <c r="E162" s="312">
        <v>1538.13</v>
      </c>
      <c r="F162" s="312">
        <v>2461</v>
      </c>
      <c r="G162" s="312">
        <v>2195</v>
      </c>
      <c r="H162" s="312">
        <v>1852</v>
      </c>
      <c r="I162" s="312">
        <v>1389</v>
      </c>
      <c r="J162" s="312">
        <v>1950</v>
      </c>
      <c r="K162" s="312"/>
      <c r="L162" s="312">
        <v>8616</v>
      </c>
      <c r="M162" s="312"/>
      <c r="N162" s="25">
        <v>2521</v>
      </c>
      <c r="O162" s="25" t="e">
        <f>VLOOKUP(A162,[2]Sheet1!$D:$Y,22,0)</f>
        <v>#N/A</v>
      </c>
    </row>
    <row r="163" spans="1:15" x14ac:dyDescent="0.3">
      <c r="A163" s="5">
        <v>3443331</v>
      </c>
      <c r="B163" s="312" t="s">
        <v>2674</v>
      </c>
      <c r="C163" s="312">
        <v>208.56</v>
      </c>
      <c r="D163" s="312">
        <v>208.56</v>
      </c>
      <c r="E163" s="312">
        <v>1538.13</v>
      </c>
      <c r="F163" s="312">
        <v>2461</v>
      </c>
      <c r="G163" s="312">
        <v>2195</v>
      </c>
      <c r="H163" s="312">
        <v>1852</v>
      </c>
      <c r="I163" s="312">
        <v>1389</v>
      </c>
      <c r="J163" s="312">
        <v>1950</v>
      </c>
      <c r="K163" s="312"/>
      <c r="L163" s="312">
        <v>8616</v>
      </c>
      <c r="M163" s="312"/>
      <c r="N163" s="25">
        <v>2521</v>
      </c>
      <c r="O163" s="25" t="e">
        <f>VLOOKUP(A163,[2]Sheet1!$D:$Y,22,0)</f>
        <v>#N/A</v>
      </c>
    </row>
    <row r="164" spans="1:15" x14ac:dyDescent="0.3">
      <c r="A164" s="5">
        <v>3443332</v>
      </c>
      <c r="B164" s="312" t="s">
        <v>2676</v>
      </c>
      <c r="C164" s="312">
        <v>208.56</v>
      </c>
      <c r="D164" s="312">
        <v>208.56</v>
      </c>
      <c r="E164" s="312">
        <v>1538.13</v>
      </c>
      <c r="F164" s="312">
        <v>2461</v>
      </c>
      <c r="G164" s="312">
        <v>2195</v>
      </c>
      <c r="H164" s="312">
        <v>1852</v>
      </c>
      <c r="I164" s="312">
        <v>1389</v>
      </c>
      <c r="J164" s="312">
        <v>1950</v>
      </c>
      <c r="K164" s="312"/>
      <c r="L164" s="312">
        <v>8616</v>
      </c>
      <c r="M164" s="312"/>
      <c r="N164" s="25">
        <v>2521</v>
      </c>
      <c r="O164" s="25" t="e">
        <f>VLOOKUP(A164,[2]Sheet1!$D:$Y,22,0)</f>
        <v>#N/A</v>
      </c>
    </row>
    <row r="165" spans="1:15" x14ac:dyDescent="0.3">
      <c r="A165" s="5">
        <v>3443333</v>
      </c>
      <c r="B165" s="312" t="s">
        <v>2678</v>
      </c>
      <c r="C165" s="312">
        <v>208.56</v>
      </c>
      <c r="D165" s="312">
        <v>208.56</v>
      </c>
      <c r="E165" s="312">
        <v>1538.13</v>
      </c>
      <c r="F165" s="312">
        <v>2461</v>
      </c>
      <c r="G165" s="312">
        <v>2195</v>
      </c>
      <c r="H165" s="312">
        <v>1852</v>
      </c>
      <c r="I165" s="312">
        <v>1389</v>
      </c>
      <c r="J165" s="312">
        <v>1950</v>
      </c>
      <c r="K165" s="312"/>
      <c r="L165" s="312">
        <v>8616</v>
      </c>
      <c r="M165" s="312"/>
      <c r="N165" s="25">
        <v>2521</v>
      </c>
      <c r="O165" s="25" t="e">
        <f>VLOOKUP(A165,[2]Sheet1!$D:$Y,22,0)</f>
        <v>#N/A</v>
      </c>
    </row>
    <row r="166" spans="1:15" x14ac:dyDescent="0.3">
      <c r="A166" s="5">
        <v>3443334</v>
      </c>
      <c r="B166" s="312" t="s">
        <v>2680</v>
      </c>
      <c r="C166" s="312">
        <v>211.61</v>
      </c>
      <c r="D166" s="312">
        <v>211.61</v>
      </c>
      <c r="E166" s="312">
        <v>1560.63</v>
      </c>
      <c r="F166" s="312">
        <v>2497</v>
      </c>
      <c r="G166" s="312">
        <v>2195</v>
      </c>
      <c r="H166" s="312">
        <v>1852</v>
      </c>
      <c r="I166" s="312">
        <v>1389</v>
      </c>
      <c r="J166" s="312">
        <v>1950</v>
      </c>
      <c r="K166" s="312"/>
      <c r="L166" s="312">
        <v>8616</v>
      </c>
      <c r="M166" s="312"/>
      <c r="N166" s="25">
        <v>2521</v>
      </c>
      <c r="O166" s="25" t="e">
        <f>VLOOKUP(A166,[2]Sheet1!$D:$Y,22,0)</f>
        <v>#N/A</v>
      </c>
    </row>
    <row r="167" spans="1:15" x14ac:dyDescent="0.3">
      <c r="A167" s="5">
        <v>3443335</v>
      </c>
      <c r="B167" s="312" t="s">
        <v>2682</v>
      </c>
      <c r="C167" s="312">
        <v>211.61</v>
      </c>
      <c r="D167" s="312">
        <v>211.61</v>
      </c>
      <c r="E167" s="312">
        <v>1560.63</v>
      </c>
      <c r="F167" s="312">
        <v>2497</v>
      </c>
      <c r="G167" s="312">
        <v>2195</v>
      </c>
      <c r="H167" s="312">
        <v>1852</v>
      </c>
      <c r="I167" s="312">
        <v>1389</v>
      </c>
      <c r="J167" s="312">
        <v>1950</v>
      </c>
      <c r="K167" s="312"/>
      <c r="L167" s="312">
        <v>8616</v>
      </c>
      <c r="M167" s="312"/>
      <c r="N167" s="25">
        <v>2521</v>
      </c>
      <c r="O167" s="25" t="e">
        <f>VLOOKUP(A167,[2]Sheet1!$D:$Y,22,0)</f>
        <v>#N/A</v>
      </c>
    </row>
    <row r="168" spans="1:15" x14ac:dyDescent="0.3">
      <c r="A168" s="5">
        <v>3443622</v>
      </c>
      <c r="B168" s="312" t="s">
        <v>2684</v>
      </c>
      <c r="C168" s="312">
        <v>201.86</v>
      </c>
      <c r="D168" s="312">
        <v>201.86</v>
      </c>
      <c r="E168" s="312">
        <v>1488.75</v>
      </c>
      <c r="F168" s="312">
        <v>2382</v>
      </c>
      <c r="G168" s="312">
        <v>2195</v>
      </c>
      <c r="H168" s="312">
        <v>1852</v>
      </c>
      <c r="I168" s="312">
        <v>1389</v>
      </c>
      <c r="J168" s="312">
        <v>1950</v>
      </c>
      <c r="K168" s="312"/>
      <c r="L168" s="312">
        <v>8616</v>
      </c>
      <c r="M168" s="312"/>
      <c r="N168" s="25">
        <v>2521</v>
      </c>
      <c r="O168" s="25" t="e">
        <f>VLOOKUP(A168,[2]Sheet1!$D:$Y,22,0)</f>
        <v>#N/A</v>
      </c>
    </row>
    <row r="169" spans="1:15" x14ac:dyDescent="0.3">
      <c r="A169" s="5">
        <v>3443623</v>
      </c>
      <c r="B169" s="312" t="s">
        <v>2686</v>
      </c>
      <c r="C169" s="312">
        <v>201.86</v>
      </c>
      <c r="D169" s="312">
        <v>201.86</v>
      </c>
      <c r="E169" s="312">
        <v>1488.75</v>
      </c>
      <c r="F169" s="312">
        <v>2382</v>
      </c>
      <c r="G169" s="312">
        <v>2195</v>
      </c>
      <c r="H169" s="312">
        <v>1852</v>
      </c>
      <c r="I169" s="312">
        <v>1389</v>
      </c>
      <c r="J169" s="312">
        <v>1950</v>
      </c>
      <c r="K169" s="312"/>
      <c r="L169" s="312">
        <v>8616</v>
      </c>
      <c r="M169" s="312"/>
      <c r="N169" s="25">
        <v>2521</v>
      </c>
      <c r="O169" s="25" t="e">
        <f>VLOOKUP(A169,[2]Sheet1!$D:$Y,22,0)</f>
        <v>#N/A</v>
      </c>
    </row>
    <row r="170" spans="1:15" x14ac:dyDescent="0.3">
      <c r="A170" s="5">
        <v>3443624</v>
      </c>
      <c r="B170" s="312" t="s">
        <v>2688</v>
      </c>
      <c r="C170" s="312">
        <v>201.86</v>
      </c>
      <c r="D170" s="312">
        <v>201.86</v>
      </c>
      <c r="E170" s="312">
        <v>1488.75</v>
      </c>
      <c r="F170" s="312">
        <v>2382</v>
      </c>
      <c r="G170" s="312">
        <v>2195</v>
      </c>
      <c r="H170" s="312">
        <v>1852</v>
      </c>
      <c r="I170" s="312">
        <v>1389</v>
      </c>
      <c r="J170" s="312">
        <v>1950</v>
      </c>
      <c r="K170" s="312"/>
      <c r="L170" s="312">
        <v>8616</v>
      </c>
      <c r="M170" s="312"/>
      <c r="N170" s="25">
        <v>2521</v>
      </c>
      <c r="O170" s="25" t="e">
        <f>VLOOKUP(A170,[2]Sheet1!$D:$Y,22,0)</f>
        <v>#N/A</v>
      </c>
    </row>
    <row r="171" spans="1:15" x14ac:dyDescent="0.3">
      <c r="A171" s="5">
        <v>3443625</v>
      </c>
      <c r="B171" s="312" t="s">
        <v>2690</v>
      </c>
      <c r="C171" s="312">
        <v>206.02</v>
      </c>
      <c r="D171" s="312">
        <v>206.02</v>
      </c>
      <c r="E171" s="312">
        <v>1519.38</v>
      </c>
      <c r="F171" s="312">
        <v>2431</v>
      </c>
      <c r="G171" s="312">
        <v>2195</v>
      </c>
      <c r="H171" s="312">
        <v>1852</v>
      </c>
      <c r="I171" s="312">
        <v>1389</v>
      </c>
      <c r="J171" s="312">
        <v>1950</v>
      </c>
      <c r="K171" s="312"/>
      <c r="L171" s="312">
        <v>8616</v>
      </c>
      <c r="M171" s="312"/>
      <c r="N171" s="25">
        <v>2521</v>
      </c>
      <c r="O171" s="25" t="e">
        <f>VLOOKUP(A171,[2]Sheet1!$D:$Y,22,0)</f>
        <v>#N/A</v>
      </c>
    </row>
    <row r="172" spans="1:15" x14ac:dyDescent="0.3">
      <c r="A172" s="5">
        <v>3443626</v>
      </c>
      <c r="B172" s="312" t="s">
        <v>2692</v>
      </c>
      <c r="C172" s="312">
        <v>206.02</v>
      </c>
      <c r="D172" s="312">
        <v>206.02</v>
      </c>
      <c r="E172" s="312">
        <v>1519.38</v>
      </c>
      <c r="F172" s="312">
        <v>2431</v>
      </c>
      <c r="G172" s="312">
        <v>2195</v>
      </c>
      <c r="H172" s="312">
        <v>1852</v>
      </c>
      <c r="I172" s="312">
        <v>1389</v>
      </c>
      <c r="J172" s="312">
        <v>1950</v>
      </c>
      <c r="K172" s="312"/>
      <c r="L172" s="312">
        <v>8616</v>
      </c>
      <c r="M172" s="312"/>
      <c r="N172" s="25">
        <v>2521</v>
      </c>
      <c r="O172" s="25" t="e">
        <f>VLOOKUP(A172,[2]Sheet1!$D:$Y,22,0)</f>
        <v>#N/A</v>
      </c>
    </row>
    <row r="173" spans="1:15" x14ac:dyDescent="0.3">
      <c r="A173" s="5">
        <v>3443627</v>
      </c>
      <c r="B173" s="312" t="s">
        <v>2694</v>
      </c>
      <c r="C173" s="312">
        <v>206.02</v>
      </c>
      <c r="D173" s="312">
        <v>206.02</v>
      </c>
      <c r="E173" s="312">
        <v>1519.38</v>
      </c>
      <c r="F173" s="312">
        <v>2431</v>
      </c>
      <c r="G173" s="312">
        <v>2195</v>
      </c>
      <c r="H173" s="312">
        <v>1852</v>
      </c>
      <c r="I173" s="312">
        <v>1389</v>
      </c>
      <c r="J173" s="312">
        <v>1950</v>
      </c>
      <c r="K173" s="312"/>
      <c r="L173" s="312">
        <v>8616</v>
      </c>
      <c r="M173" s="312"/>
      <c r="N173" s="25">
        <v>2521</v>
      </c>
      <c r="O173" s="25" t="e">
        <f>VLOOKUP(A173,[2]Sheet1!$D:$Y,22,0)</f>
        <v>#N/A</v>
      </c>
    </row>
    <row r="174" spans="1:15" x14ac:dyDescent="0.3">
      <c r="A174" s="5">
        <v>3443628</v>
      </c>
      <c r="B174" s="312" t="s">
        <v>2696</v>
      </c>
      <c r="C174" s="312">
        <v>206.02</v>
      </c>
      <c r="D174" s="312">
        <v>206.02</v>
      </c>
      <c r="E174" s="312">
        <v>1519.38</v>
      </c>
      <c r="F174" s="312">
        <v>2431</v>
      </c>
      <c r="G174" s="312">
        <v>2195</v>
      </c>
      <c r="H174" s="312">
        <v>1852</v>
      </c>
      <c r="I174" s="312">
        <v>1389</v>
      </c>
      <c r="J174" s="312">
        <v>1950</v>
      </c>
      <c r="K174" s="312"/>
      <c r="L174" s="312">
        <v>8616</v>
      </c>
      <c r="M174" s="312"/>
      <c r="N174" s="25">
        <v>2521</v>
      </c>
      <c r="O174" s="25" t="e">
        <f>VLOOKUP(A174,[2]Sheet1!$D:$Y,22,0)</f>
        <v>#N/A</v>
      </c>
    </row>
    <row r="175" spans="1:15" x14ac:dyDescent="0.3">
      <c r="A175" s="5">
        <v>3443629</v>
      </c>
      <c r="B175" s="312" t="s">
        <v>2698</v>
      </c>
      <c r="C175" s="312">
        <v>209.41</v>
      </c>
      <c r="D175" s="312">
        <v>209.41</v>
      </c>
      <c r="E175" s="312">
        <v>1544.38</v>
      </c>
      <c r="F175" s="312">
        <v>2471</v>
      </c>
      <c r="G175" s="312">
        <v>2195</v>
      </c>
      <c r="H175" s="312">
        <v>1852</v>
      </c>
      <c r="I175" s="312">
        <v>1389</v>
      </c>
      <c r="J175" s="312">
        <v>1950</v>
      </c>
      <c r="K175" s="312"/>
      <c r="L175" s="312">
        <v>8616</v>
      </c>
      <c r="M175" s="312"/>
      <c r="N175" s="25">
        <v>2521</v>
      </c>
      <c r="O175" s="25" t="e">
        <f>VLOOKUP(A175,[2]Sheet1!$D:$Y,22,0)</f>
        <v>#N/A</v>
      </c>
    </row>
    <row r="176" spans="1:15" x14ac:dyDescent="0.3">
      <c r="A176" s="5">
        <v>3443630</v>
      </c>
      <c r="B176" s="312" t="s">
        <v>2700</v>
      </c>
      <c r="C176" s="312">
        <v>209.41</v>
      </c>
      <c r="D176" s="312">
        <v>209.41</v>
      </c>
      <c r="E176" s="312">
        <v>1544.38</v>
      </c>
      <c r="F176" s="312">
        <v>2471</v>
      </c>
      <c r="G176" s="312">
        <v>2195</v>
      </c>
      <c r="H176" s="312">
        <v>1852</v>
      </c>
      <c r="I176" s="312">
        <v>1389</v>
      </c>
      <c r="J176" s="312">
        <v>1950</v>
      </c>
      <c r="K176" s="312"/>
      <c r="L176" s="312">
        <v>8616</v>
      </c>
      <c r="M176" s="312"/>
      <c r="N176" s="25">
        <v>2521</v>
      </c>
      <c r="O176" s="25" t="e">
        <f>VLOOKUP(A176,[2]Sheet1!$D:$Y,22,0)</f>
        <v>#N/A</v>
      </c>
    </row>
    <row r="177" spans="1:15" x14ac:dyDescent="0.3">
      <c r="A177" s="5">
        <v>3443631</v>
      </c>
      <c r="B177" s="312" t="s">
        <v>2702</v>
      </c>
      <c r="C177" s="312">
        <v>209.41</v>
      </c>
      <c r="D177" s="312">
        <v>209.41</v>
      </c>
      <c r="E177" s="312">
        <v>1544.38</v>
      </c>
      <c r="F177" s="312">
        <v>2471</v>
      </c>
      <c r="G177" s="312">
        <v>2195</v>
      </c>
      <c r="H177" s="312">
        <v>1852</v>
      </c>
      <c r="I177" s="312">
        <v>1389</v>
      </c>
      <c r="J177" s="312">
        <v>1950</v>
      </c>
      <c r="K177" s="312"/>
      <c r="L177" s="312">
        <v>8616</v>
      </c>
      <c r="M177" s="312"/>
      <c r="N177" s="25">
        <v>2521</v>
      </c>
      <c r="O177" s="25" t="e">
        <f>VLOOKUP(A177,[2]Sheet1!$D:$Y,22,0)</f>
        <v>#N/A</v>
      </c>
    </row>
    <row r="178" spans="1:15" x14ac:dyDescent="0.3">
      <c r="A178" s="5">
        <v>3443632</v>
      </c>
      <c r="B178" s="312" t="s">
        <v>2704</v>
      </c>
      <c r="C178" s="312">
        <v>209.41</v>
      </c>
      <c r="D178" s="312">
        <v>209.41</v>
      </c>
      <c r="E178" s="312">
        <v>1544.38</v>
      </c>
      <c r="F178" s="312">
        <v>2471</v>
      </c>
      <c r="G178" s="312">
        <v>2195</v>
      </c>
      <c r="H178" s="312">
        <v>1852</v>
      </c>
      <c r="I178" s="312">
        <v>1389</v>
      </c>
      <c r="J178" s="312">
        <v>1950</v>
      </c>
      <c r="K178" s="312"/>
      <c r="L178" s="312">
        <v>8616</v>
      </c>
      <c r="M178" s="312"/>
      <c r="N178" s="25">
        <v>2521</v>
      </c>
      <c r="O178" s="25" t="e">
        <f>VLOOKUP(A178,[2]Sheet1!$D:$Y,22,0)</f>
        <v>#N/A</v>
      </c>
    </row>
    <row r="179" spans="1:15" x14ac:dyDescent="0.3">
      <c r="A179" s="5">
        <v>3443633</v>
      </c>
      <c r="B179" s="312" t="s">
        <v>2706</v>
      </c>
      <c r="C179" s="312">
        <v>209.41</v>
      </c>
      <c r="D179" s="312">
        <v>209.41</v>
      </c>
      <c r="E179" s="312">
        <v>1544.38</v>
      </c>
      <c r="F179" s="312">
        <v>2471</v>
      </c>
      <c r="G179" s="312">
        <v>2195</v>
      </c>
      <c r="H179" s="312">
        <v>1852</v>
      </c>
      <c r="I179" s="312">
        <v>1389</v>
      </c>
      <c r="J179" s="312">
        <v>1950</v>
      </c>
      <c r="K179" s="312"/>
      <c r="L179" s="312">
        <v>8616</v>
      </c>
      <c r="M179" s="312"/>
      <c r="N179" s="25">
        <v>2521</v>
      </c>
      <c r="O179" s="25" t="e">
        <f>VLOOKUP(A179,[2]Sheet1!$D:$Y,22,0)</f>
        <v>#N/A</v>
      </c>
    </row>
    <row r="180" spans="1:15" x14ac:dyDescent="0.3">
      <c r="A180" s="5">
        <v>3443634</v>
      </c>
      <c r="B180" s="312" t="s">
        <v>2708</v>
      </c>
      <c r="C180" s="312">
        <v>211.95</v>
      </c>
      <c r="D180" s="312">
        <v>211.95</v>
      </c>
      <c r="E180" s="312">
        <v>1563.13</v>
      </c>
      <c r="F180" s="312">
        <v>2501</v>
      </c>
      <c r="G180" s="312">
        <v>2195</v>
      </c>
      <c r="H180" s="312">
        <v>1852</v>
      </c>
      <c r="I180" s="312">
        <v>1389</v>
      </c>
      <c r="J180" s="312">
        <v>1950</v>
      </c>
      <c r="K180" s="312"/>
      <c r="L180" s="312">
        <v>8616</v>
      </c>
      <c r="M180" s="312"/>
      <c r="N180" s="25">
        <v>2521</v>
      </c>
      <c r="O180" s="25" t="e">
        <f>VLOOKUP(A180,[2]Sheet1!$D:$Y,22,0)</f>
        <v>#N/A</v>
      </c>
    </row>
    <row r="181" spans="1:15" x14ac:dyDescent="0.3">
      <c r="A181" s="5">
        <v>3443635</v>
      </c>
      <c r="B181" s="312" t="s">
        <v>2710</v>
      </c>
      <c r="C181" s="312">
        <v>211.95</v>
      </c>
      <c r="D181" s="312">
        <v>211.95</v>
      </c>
      <c r="E181" s="312">
        <v>1563.13</v>
      </c>
      <c r="F181" s="312">
        <v>2501</v>
      </c>
      <c r="G181" s="312">
        <v>2195</v>
      </c>
      <c r="H181" s="312">
        <v>1852</v>
      </c>
      <c r="I181" s="312">
        <v>1389</v>
      </c>
      <c r="J181" s="312">
        <v>1950</v>
      </c>
      <c r="K181" s="312"/>
      <c r="L181" s="312">
        <v>8616</v>
      </c>
      <c r="M181" s="312"/>
      <c r="N181" s="25">
        <v>2521</v>
      </c>
      <c r="O181" s="25" t="e">
        <f>VLOOKUP(A181,[2]Sheet1!$D:$Y,22,0)</f>
        <v>#N/A</v>
      </c>
    </row>
    <row r="182" spans="1:15" x14ac:dyDescent="0.3">
      <c r="A182" s="5">
        <v>3443922</v>
      </c>
      <c r="B182" s="312" t="s">
        <v>2712</v>
      </c>
      <c r="C182" s="312">
        <v>202.71</v>
      </c>
      <c r="D182" s="312">
        <v>202.71</v>
      </c>
      <c r="E182" s="312">
        <v>1495</v>
      </c>
      <c r="F182" s="312">
        <v>2392</v>
      </c>
      <c r="G182" s="312">
        <v>2195</v>
      </c>
      <c r="H182" s="312">
        <v>1852</v>
      </c>
      <c r="I182" s="312">
        <v>1389</v>
      </c>
      <c r="J182" s="312">
        <v>1950</v>
      </c>
      <c r="K182" s="312"/>
      <c r="L182" s="312">
        <v>8616</v>
      </c>
      <c r="M182" s="312"/>
      <c r="N182" s="25">
        <v>2521</v>
      </c>
      <c r="O182" s="25" t="e">
        <f>VLOOKUP(A182,[2]Sheet1!$D:$Y,22,0)</f>
        <v>#N/A</v>
      </c>
    </row>
    <row r="183" spans="1:15" x14ac:dyDescent="0.3">
      <c r="A183" s="5">
        <v>3443923</v>
      </c>
      <c r="B183" s="312" t="s">
        <v>2714</v>
      </c>
      <c r="C183" s="312">
        <v>202.71</v>
      </c>
      <c r="D183" s="312">
        <v>202.71</v>
      </c>
      <c r="E183" s="312">
        <v>1495</v>
      </c>
      <c r="F183" s="312">
        <v>2392</v>
      </c>
      <c r="G183" s="312">
        <v>2195</v>
      </c>
      <c r="H183" s="312">
        <v>1852</v>
      </c>
      <c r="I183" s="312">
        <v>1389</v>
      </c>
      <c r="J183" s="312">
        <v>1950</v>
      </c>
      <c r="K183" s="312"/>
      <c r="L183" s="312">
        <v>8616</v>
      </c>
      <c r="M183" s="312"/>
      <c r="N183" s="25">
        <v>2521</v>
      </c>
      <c r="O183" s="25" t="e">
        <f>VLOOKUP(A183,[2]Sheet1!$D:$Y,22,0)</f>
        <v>#N/A</v>
      </c>
    </row>
    <row r="184" spans="1:15" x14ac:dyDescent="0.3">
      <c r="A184" s="5">
        <v>3443924</v>
      </c>
      <c r="B184" s="312" t="s">
        <v>2716</v>
      </c>
      <c r="C184" s="312">
        <v>202.71</v>
      </c>
      <c r="D184" s="312">
        <v>202.71</v>
      </c>
      <c r="E184" s="312">
        <v>1495</v>
      </c>
      <c r="F184" s="312">
        <v>2392</v>
      </c>
      <c r="G184" s="312">
        <v>2195</v>
      </c>
      <c r="H184" s="312">
        <v>1852</v>
      </c>
      <c r="I184" s="312">
        <v>1389</v>
      </c>
      <c r="J184" s="312">
        <v>1950</v>
      </c>
      <c r="K184" s="312"/>
      <c r="L184" s="312">
        <v>8616</v>
      </c>
      <c r="M184" s="312"/>
      <c r="N184" s="25">
        <v>2521</v>
      </c>
      <c r="O184" s="25" t="e">
        <f>VLOOKUP(A184,[2]Sheet1!$D:$Y,22,0)</f>
        <v>#N/A</v>
      </c>
    </row>
    <row r="185" spans="1:15" x14ac:dyDescent="0.3">
      <c r="A185" s="5">
        <v>3443925</v>
      </c>
      <c r="B185" s="312" t="s">
        <v>2718</v>
      </c>
      <c r="C185" s="312">
        <v>207.54</v>
      </c>
      <c r="D185" s="312">
        <v>207.54</v>
      </c>
      <c r="E185" s="312">
        <v>1530.63</v>
      </c>
      <c r="F185" s="312">
        <v>2449</v>
      </c>
      <c r="G185" s="312">
        <v>2195</v>
      </c>
      <c r="H185" s="312">
        <v>1852</v>
      </c>
      <c r="I185" s="312">
        <v>1389</v>
      </c>
      <c r="J185" s="312">
        <v>1950</v>
      </c>
      <c r="K185" s="312"/>
      <c r="L185" s="312">
        <v>8616</v>
      </c>
      <c r="M185" s="312"/>
      <c r="N185" s="25">
        <v>2521</v>
      </c>
      <c r="O185" s="25" t="e">
        <f>VLOOKUP(A185,[2]Sheet1!$D:$Y,22,0)</f>
        <v>#N/A</v>
      </c>
    </row>
    <row r="186" spans="1:15" x14ac:dyDescent="0.3">
      <c r="A186" s="5">
        <v>3443926</v>
      </c>
      <c r="B186" s="312" t="s">
        <v>2720</v>
      </c>
      <c r="C186" s="312">
        <v>207.54</v>
      </c>
      <c r="D186" s="312">
        <v>207.54</v>
      </c>
      <c r="E186" s="312">
        <v>1530.63</v>
      </c>
      <c r="F186" s="312">
        <v>2449</v>
      </c>
      <c r="G186" s="312">
        <v>2195</v>
      </c>
      <c r="H186" s="312">
        <v>1852</v>
      </c>
      <c r="I186" s="312">
        <v>1389</v>
      </c>
      <c r="J186" s="312">
        <v>1950</v>
      </c>
      <c r="K186" s="312"/>
      <c r="L186" s="312">
        <v>8616</v>
      </c>
      <c r="M186" s="312"/>
      <c r="N186" s="25">
        <v>2521</v>
      </c>
      <c r="O186" s="25" t="e">
        <f>VLOOKUP(A186,[2]Sheet1!$D:$Y,22,0)</f>
        <v>#N/A</v>
      </c>
    </row>
    <row r="187" spans="1:15" x14ac:dyDescent="0.3">
      <c r="A187" s="5">
        <v>3443927</v>
      </c>
      <c r="B187" s="312" t="s">
        <v>2722</v>
      </c>
      <c r="C187" s="312">
        <v>207.54</v>
      </c>
      <c r="D187" s="312">
        <v>207.54</v>
      </c>
      <c r="E187" s="312">
        <v>1530.63</v>
      </c>
      <c r="F187" s="312">
        <v>2449</v>
      </c>
      <c r="G187" s="312">
        <v>2195</v>
      </c>
      <c r="H187" s="312">
        <v>1852</v>
      </c>
      <c r="I187" s="312">
        <v>1389</v>
      </c>
      <c r="J187" s="312">
        <v>1950</v>
      </c>
      <c r="K187" s="312"/>
      <c r="L187" s="312">
        <v>8616</v>
      </c>
      <c r="M187" s="312"/>
      <c r="N187" s="25">
        <v>2521</v>
      </c>
      <c r="O187" s="25" t="e">
        <f>VLOOKUP(A187,[2]Sheet1!$D:$Y,22,0)</f>
        <v>#N/A</v>
      </c>
    </row>
    <row r="188" spans="1:15" x14ac:dyDescent="0.3">
      <c r="A188" s="5">
        <v>3443928</v>
      </c>
      <c r="B188" s="312" t="s">
        <v>2724</v>
      </c>
      <c r="C188" s="312">
        <v>207.54</v>
      </c>
      <c r="D188" s="312">
        <v>207.54</v>
      </c>
      <c r="E188" s="312">
        <v>1530.63</v>
      </c>
      <c r="F188" s="312">
        <v>2449</v>
      </c>
      <c r="G188" s="312">
        <v>2195</v>
      </c>
      <c r="H188" s="312">
        <v>1852</v>
      </c>
      <c r="I188" s="312">
        <v>1389</v>
      </c>
      <c r="J188" s="312">
        <v>1950</v>
      </c>
      <c r="K188" s="312"/>
      <c r="L188" s="312">
        <v>8616</v>
      </c>
      <c r="M188" s="312"/>
      <c r="N188" s="25">
        <v>2521</v>
      </c>
      <c r="O188" s="25" t="e">
        <f>VLOOKUP(A188,[2]Sheet1!$D:$Y,22,0)</f>
        <v>#N/A</v>
      </c>
    </row>
    <row r="189" spans="1:15" x14ac:dyDescent="0.3">
      <c r="A189" s="5">
        <v>3443929</v>
      </c>
      <c r="B189" s="312" t="s">
        <v>2726</v>
      </c>
      <c r="C189" s="312">
        <v>210.34</v>
      </c>
      <c r="D189" s="312">
        <v>210.34</v>
      </c>
      <c r="E189" s="312">
        <v>1551.25</v>
      </c>
      <c r="F189" s="312">
        <v>2482</v>
      </c>
      <c r="G189" s="312">
        <v>2195</v>
      </c>
      <c r="H189" s="312">
        <v>1852</v>
      </c>
      <c r="I189" s="312">
        <v>1389</v>
      </c>
      <c r="J189" s="312">
        <v>1950</v>
      </c>
      <c r="K189" s="312"/>
      <c r="L189" s="312">
        <v>8616</v>
      </c>
      <c r="M189" s="312"/>
      <c r="N189" s="25">
        <v>2521</v>
      </c>
      <c r="O189" s="25" t="e">
        <f>VLOOKUP(A189,[2]Sheet1!$D:$Y,22,0)</f>
        <v>#N/A</v>
      </c>
    </row>
    <row r="190" spans="1:15" x14ac:dyDescent="0.3">
      <c r="A190" s="5">
        <v>3443930</v>
      </c>
      <c r="B190" s="312" t="s">
        <v>2728</v>
      </c>
      <c r="C190" s="312">
        <v>210.34</v>
      </c>
      <c r="D190" s="312">
        <v>210.34</v>
      </c>
      <c r="E190" s="312">
        <v>1551.25</v>
      </c>
      <c r="F190" s="312">
        <v>2482</v>
      </c>
      <c r="G190" s="312">
        <v>2195</v>
      </c>
      <c r="H190" s="312">
        <v>1852</v>
      </c>
      <c r="I190" s="312">
        <v>1389</v>
      </c>
      <c r="J190" s="312">
        <v>1950</v>
      </c>
      <c r="K190" s="312"/>
      <c r="L190" s="312">
        <v>8616</v>
      </c>
      <c r="M190" s="312"/>
      <c r="N190" s="25">
        <v>2521</v>
      </c>
      <c r="O190" s="25" t="e">
        <f>VLOOKUP(A190,[2]Sheet1!$D:$Y,22,0)</f>
        <v>#N/A</v>
      </c>
    </row>
    <row r="191" spans="1:15" x14ac:dyDescent="0.3">
      <c r="A191" s="5">
        <v>3443931</v>
      </c>
      <c r="B191" s="312" t="s">
        <v>2730</v>
      </c>
      <c r="C191" s="312">
        <v>210.34</v>
      </c>
      <c r="D191" s="312">
        <v>210.34</v>
      </c>
      <c r="E191" s="312">
        <v>1551.25</v>
      </c>
      <c r="F191" s="312">
        <v>2482</v>
      </c>
      <c r="G191" s="312">
        <v>2195</v>
      </c>
      <c r="H191" s="312">
        <v>1852</v>
      </c>
      <c r="I191" s="312">
        <v>1389</v>
      </c>
      <c r="J191" s="312">
        <v>1950</v>
      </c>
      <c r="K191" s="312"/>
      <c r="L191" s="312">
        <v>8616</v>
      </c>
      <c r="M191" s="312"/>
      <c r="N191" s="25">
        <v>2521</v>
      </c>
      <c r="O191" s="25" t="e">
        <f>VLOOKUP(A191,[2]Sheet1!$D:$Y,22,0)</f>
        <v>#N/A</v>
      </c>
    </row>
    <row r="192" spans="1:15" x14ac:dyDescent="0.3">
      <c r="A192" s="5">
        <v>3443932</v>
      </c>
      <c r="B192" s="312" t="s">
        <v>2732</v>
      </c>
      <c r="C192" s="312">
        <v>210.34</v>
      </c>
      <c r="D192" s="312">
        <v>210.34</v>
      </c>
      <c r="E192" s="312">
        <v>1551.25</v>
      </c>
      <c r="F192" s="312">
        <v>2482</v>
      </c>
      <c r="G192" s="312">
        <v>2195</v>
      </c>
      <c r="H192" s="312">
        <v>1852</v>
      </c>
      <c r="I192" s="312">
        <v>1389</v>
      </c>
      <c r="J192" s="312">
        <v>1950</v>
      </c>
      <c r="K192" s="312"/>
      <c r="L192" s="312">
        <v>8616</v>
      </c>
      <c r="M192" s="312"/>
      <c r="N192" s="25">
        <v>2521</v>
      </c>
      <c r="O192" s="25" t="e">
        <f>VLOOKUP(A192,[2]Sheet1!$D:$Y,22,0)</f>
        <v>#N/A</v>
      </c>
    </row>
    <row r="193" spans="1:15" x14ac:dyDescent="0.3">
      <c r="A193" s="5">
        <v>3443933</v>
      </c>
      <c r="B193" s="312" t="s">
        <v>2734</v>
      </c>
      <c r="C193" s="312">
        <v>210.34</v>
      </c>
      <c r="D193" s="312">
        <v>210.34</v>
      </c>
      <c r="E193" s="312">
        <v>1551.25</v>
      </c>
      <c r="F193" s="312">
        <v>2482</v>
      </c>
      <c r="G193" s="312">
        <v>2195</v>
      </c>
      <c r="H193" s="312">
        <v>1852</v>
      </c>
      <c r="I193" s="312">
        <v>1389</v>
      </c>
      <c r="J193" s="312">
        <v>1950</v>
      </c>
      <c r="K193" s="312"/>
      <c r="L193" s="312">
        <v>8616</v>
      </c>
      <c r="M193" s="312"/>
      <c r="N193" s="25">
        <v>2521</v>
      </c>
      <c r="O193" s="25" t="e">
        <f>VLOOKUP(A193,[2]Sheet1!$D:$Y,22,0)</f>
        <v>#N/A</v>
      </c>
    </row>
    <row r="194" spans="1:15" x14ac:dyDescent="0.3">
      <c r="A194" s="5">
        <v>3443934</v>
      </c>
      <c r="B194" s="312" t="s">
        <v>2736</v>
      </c>
      <c r="C194" s="312">
        <v>213.47</v>
      </c>
      <c r="D194" s="312">
        <v>213.47</v>
      </c>
      <c r="E194" s="312">
        <v>1574.38</v>
      </c>
      <c r="F194" s="312">
        <v>2519</v>
      </c>
      <c r="G194" s="312">
        <v>2195</v>
      </c>
      <c r="H194" s="312">
        <v>1852</v>
      </c>
      <c r="I194" s="312">
        <v>1389</v>
      </c>
      <c r="J194" s="312">
        <v>1950</v>
      </c>
      <c r="K194" s="312"/>
      <c r="L194" s="312">
        <v>8616</v>
      </c>
      <c r="M194" s="312"/>
      <c r="N194" s="25">
        <v>2521</v>
      </c>
      <c r="O194" s="25" t="e">
        <f>VLOOKUP(A194,[2]Sheet1!$D:$Y,22,0)</f>
        <v>#N/A</v>
      </c>
    </row>
    <row r="195" spans="1:15" x14ac:dyDescent="0.3">
      <c r="A195" s="5">
        <v>3443935</v>
      </c>
      <c r="B195" s="312" t="s">
        <v>2738</v>
      </c>
      <c r="C195" s="312">
        <v>213.47</v>
      </c>
      <c r="D195" s="312">
        <v>213.47</v>
      </c>
      <c r="E195" s="312">
        <v>1574.38</v>
      </c>
      <c r="F195" s="312">
        <v>2519</v>
      </c>
      <c r="G195" s="312">
        <v>2195</v>
      </c>
      <c r="H195" s="312">
        <v>1852</v>
      </c>
      <c r="I195" s="312">
        <v>1389</v>
      </c>
      <c r="J195" s="312">
        <v>1950</v>
      </c>
      <c r="K195" s="312"/>
      <c r="L195" s="312">
        <v>8616</v>
      </c>
      <c r="M195" s="312"/>
      <c r="N195" s="25">
        <v>2521</v>
      </c>
      <c r="O195" s="25" t="e">
        <f>VLOOKUP(A195,[2]Sheet1!$D:$Y,22,0)</f>
        <v>#N/A</v>
      </c>
    </row>
    <row r="196" spans="1:15" x14ac:dyDescent="0.3">
      <c r="A196" s="5">
        <v>3444222</v>
      </c>
      <c r="B196" s="312" t="s">
        <v>2740</v>
      </c>
      <c r="C196" s="312">
        <v>196.36</v>
      </c>
      <c r="D196" s="312">
        <v>196.36</v>
      </c>
      <c r="E196" s="312">
        <v>1448.13</v>
      </c>
      <c r="F196" s="312">
        <v>2317</v>
      </c>
      <c r="G196" s="312">
        <v>2195</v>
      </c>
      <c r="H196" s="312">
        <v>1852</v>
      </c>
      <c r="I196" s="312">
        <v>1389</v>
      </c>
      <c r="J196" s="312">
        <v>1950</v>
      </c>
      <c r="K196" s="312"/>
      <c r="L196" s="312">
        <v>8616</v>
      </c>
      <c r="M196" s="312"/>
      <c r="N196" s="25">
        <v>2521</v>
      </c>
      <c r="O196" s="25" t="e">
        <f>VLOOKUP(A196,[2]Sheet1!$D:$Y,22,0)</f>
        <v>#N/A</v>
      </c>
    </row>
    <row r="197" spans="1:15" x14ac:dyDescent="0.3">
      <c r="A197" s="5">
        <v>3444223</v>
      </c>
      <c r="B197" s="312" t="s">
        <v>2742</v>
      </c>
      <c r="C197" s="312">
        <v>196.36</v>
      </c>
      <c r="D197" s="312">
        <v>196.36</v>
      </c>
      <c r="E197" s="312">
        <v>1448.13</v>
      </c>
      <c r="F197" s="312">
        <v>2317</v>
      </c>
      <c r="G197" s="312">
        <v>2195</v>
      </c>
      <c r="H197" s="312">
        <v>1852</v>
      </c>
      <c r="I197" s="312">
        <v>1389</v>
      </c>
      <c r="J197" s="312">
        <v>1950</v>
      </c>
      <c r="K197" s="312"/>
      <c r="L197" s="312">
        <v>8616</v>
      </c>
      <c r="M197" s="312"/>
      <c r="N197" s="25">
        <v>2521</v>
      </c>
      <c r="O197" s="25" t="e">
        <f>VLOOKUP(A197,[2]Sheet1!$D:$Y,22,0)</f>
        <v>#N/A</v>
      </c>
    </row>
    <row r="198" spans="1:15" x14ac:dyDescent="0.3">
      <c r="A198" s="5">
        <v>3444224</v>
      </c>
      <c r="B198" s="312" t="s">
        <v>2744</v>
      </c>
      <c r="C198" s="312">
        <v>196.36</v>
      </c>
      <c r="D198" s="312">
        <v>196.36</v>
      </c>
      <c r="E198" s="312">
        <v>1448.13</v>
      </c>
      <c r="F198" s="312">
        <v>2317</v>
      </c>
      <c r="G198" s="312">
        <v>2195</v>
      </c>
      <c r="H198" s="312">
        <v>1852</v>
      </c>
      <c r="I198" s="312">
        <v>1389</v>
      </c>
      <c r="J198" s="312">
        <v>1950</v>
      </c>
      <c r="K198" s="312"/>
      <c r="L198" s="312">
        <v>8616</v>
      </c>
      <c r="M198" s="312"/>
      <c r="N198" s="25">
        <v>2521</v>
      </c>
      <c r="O198" s="25" t="e">
        <f>VLOOKUP(A198,[2]Sheet1!$D:$Y,22,0)</f>
        <v>#N/A</v>
      </c>
    </row>
    <row r="199" spans="1:15" x14ac:dyDescent="0.3">
      <c r="A199" s="5">
        <v>3444225</v>
      </c>
      <c r="B199" s="312" t="s">
        <v>2746</v>
      </c>
      <c r="C199" s="312">
        <v>208.14</v>
      </c>
      <c r="D199" s="312">
        <v>208.14</v>
      </c>
      <c r="E199" s="312">
        <v>1535</v>
      </c>
      <c r="F199" s="312">
        <v>2456</v>
      </c>
      <c r="G199" s="312">
        <v>2195</v>
      </c>
      <c r="H199" s="312">
        <v>1852</v>
      </c>
      <c r="I199" s="312">
        <v>1389</v>
      </c>
      <c r="J199" s="312">
        <v>1950</v>
      </c>
      <c r="K199" s="312"/>
      <c r="L199" s="312">
        <v>8616</v>
      </c>
      <c r="M199" s="312"/>
      <c r="N199" s="25">
        <v>2521</v>
      </c>
      <c r="O199" s="25" t="e">
        <f>VLOOKUP(A199,[2]Sheet1!$D:$Y,22,0)</f>
        <v>#N/A</v>
      </c>
    </row>
    <row r="200" spans="1:15" x14ac:dyDescent="0.3">
      <c r="A200" s="5">
        <v>3444226</v>
      </c>
      <c r="B200" s="312" t="s">
        <v>2748</v>
      </c>
      <c r="C200" s="312">
        <v>208.14</v>
      </c>
      <c r="D200" s="312">
        <v>208.14</v>
      </c>
      <c r="E200" s="312">
        <v>1535</v>
      </c>
      <c r="F200" s="312">
        <v>2456</v>
      </c>
      <c r="G200" s="312">
        <v>2195</v>
      </c>
      <c r="H200" s="312">
        <v>1852</v>
      </c>
      <c r="I200" s="312">
        <v>1389</v>
      </c>
      <c r="J200" s="312">
        <v>1950</v>
      </c>
      <c r="K200" s="312"/>
      <c r="L200" s="312">
        <v>8616</v>
      </c>
      <c r="M200" s="312"/>
      <c r="N200" s="25">
        <v>2521</v>
      </c>
      <c r="O200" s="25" t="e">
        <f>VLOOKUP(A200,[2]Sheet1!$D:$Y,22,0)</f>
        <v>#N/A</v>
      </c>
    </row>
    <row r="201" spans="1:15" x14ac:dyDescent="0.3">
      <c r="A201" s="5">
        <v>3444227</v>
      </c>
      <c r="B201" s="312" t="s">
        <v>2750</v>
      </c>
      <c r="C201" s="312">
        <v>208.14</v>
      </c>
      <c r="D201" s="312">
        <v>208.14</v>
      </c>
      <c r="E201" s="312">
        <v>1535</v>
      </c>
      <c r="F201" s="312">
        <v>2456</v>
      </c>
      <c r="G201" s="312">
        <v>2195</v>
      </c>
      <c r="H201" s="312">
        <v>1852</v>
      </c>
      <c r="I201" s="312">
        <v>1389</v>
      </c>
      <c r="J201" s="312">
        <v>1950</v>
      </c>
      <c r="K201" s="312"/>
      <c r="L201" s="312">
        <v>8616</v>
      </c>
      <c r="M201" s="312"/>
      <c r="N201" s="25">
        <v>2521</v>
      </c>
      <c r="O201" s="25" t="e">
        <f>VLOOKUP(A201,[2]Sheet1!$D:$Y,22,0)</f>
        <v>#N/A</v>
      </c>
    </row>
    <row r="202" spans="1:15" x14ac:dyDescent="0.3">
      <c r="A202" s="5">
        <v>3444228</v>
      </c>
      <c r="B202" s="312" t="s">
        <v>2752</v>
      </c>
      <c r="C202" s="312">
        <v>208.14</v>
      </c>
      <c r="D202" s="312">
        <v>208.14</v>
      </c>
      <c r="E202" s="312">
        <v>1535</v>
      </c>
      <c r="F202" s="312">
        <v>2456</v>
      </c>
      <c r="G202" s="312">
        <v>2195</v>
      </c>
      <c r="H202" s="312">
        <v>1852</v>
      </c>
      <c r="I202" s="312">
        <v>1389</v>
      </c>
      <c r="J202" s="312">
        <v>1950</v>
      </c>
      <c r="K202" s="312"/>
      <c r="L202" s="312">
        <v>8616</v>
      </c>
      <c r="M202" s="312"/>
      <c r="N202" s="25">
        <v>2521</v>
      </c>
      <c r="O202" s="25" t="e">
        <f>VLOOKUP(A202,[2]Sheet1!$D:$Y,22,0)</f>
        <v>#N/A</v>
      </c>
    </row>
    <row r="203" spans="1:15" x14ac:dyDescent="0.3">
      <c r="A203" s="5">
        <v>3444229</v>
      </c>
      <c r="B203" s="312" t="s">
        <v>2754</v>
      </c>
      <c r="C203" s="312">
        <v>211.27</v>
      </c>
      <c r="D203" s="312">
        <v>211.27</v>
      </c>
      <c r="E203" s="312">
        <v>1558.13</v>
      </c>
      <c r="F203" s="312">
        <v>2493</v>
      </c>
      <c r="G203" s="312">
        <v>2195</v>
      </c>
      <c r="H203" s="312">
        <v>1852</v>
      </c>
      <c r="I203" s="312">
        <v>1389</v>
      </c>
      <c r="J203" s="312">
        <v>1950</v>
      </c>
      <c r="K203" s="312"/>
      <c r="L203" s="312">
        <v>8616</v>
      </c>
      <c r="M203" s="312"/>
      <c r="N203" s="25">
        <v>2521</v>
      </c>
      <c r="O203" s="25" t="e">
        <f>VLOOKUP(A203,[2]Sheet1!$D:$Y,22,0)</f>
        <v>#N/A</v>
      </c>
    </row>
    <row r="204" spans="1:15" x14ac:dyDescent="0.3">
      <c r="A204" s="5">
        <v>3444230</v>
      </c>
      <c r="B204" s="312" t="s">
        <v>2756</v>
      </c>
      <c r="C204" s="312">
        <v>211.27</v>
      </c>
      <c r="D204" s="312">
        <v>211.27</v>
      </c>
      <c r="E204" s="312">
        <v>1558.13</v>
      </c>
      <c r="F204" s="312">
        <v>2493</v>
      </c>
      <c r="G204" s="312">
        <v>2195</v>
      </c>
      <c r="H204" s="312">
        <v>1852</v>
      </c>
      <c r="I204" s="312">
        <v>1389</v>
      </c>
      <c r="J204" s="312">
        <v>1950</v>
      </c>
      <c r="K204" s="312"/>
      <c r="L204" s="312">
        <v>8616</v>
      </c>
      <c r="M204" s="312"/>
      <c r="N204" s="25">
        <v>2521</v>
      </c>
      <c r="O204" s="25" t="e">
        <f>VLOOKUP(A204,[2]Sheet1!$D:$Y,22,0)</f>
        <v>#N/A</v>
      </c>
    </row>
    <row r="205" spans="1:15" x14ac:dyDescent="0.3">
      <c r="A205" s="5">
        <v>3444231</v>
      </c>
      <c r="B205" s="312" t="s">
        <v>2758</v>
      </c>
      <c r="C205" s="312">
        <v>211.27</v>
      </c>
      <c r="D205" s="312">
        <v>211.27</v>
      </c>
      <c r="E205" s="312">
        <v>1558.13</v>
      </c>
      <c r="F205" s="312">
        <v>2493</v>
      </c>
      <c r="G205" s="312">
        <v>2195</v>
      </c>
      <c r="H205" s="312">
        <v>1852</v>
      </c>
      <c r="I205" s="312">
        <v>1389</v>
      </c>
      <c r="J205" s="312">
        <v>1950</v>
      </c>
      <c r="K205" s="312"/>
      <c r="L205" s="312">
        <v>8616</v>
      </c>
      <c r="M205" s="312"/>
      <c r="N205" s="25">
        <v>2521</v>
      </c>
      <c r="O205" s="25" t="e">
        <f>VLOOKUP(A205,[2]Sheet1!$D:$Y,22,0)</f>
        <v>#N/A</v>
      </c>
    </row>
    <row r="206" spans="1:15" x14ac:dyDescent="0.3">
      <c r="A206" s="5">
        <v>3444232</v>
      </c>
      <c r="B206" s="312" t="s">
        <v>2760</v>
      </c>
      <c r="C206" s="312">
        <v>211.27</v>
      </c>
      <c r="D206" s="312">
        <v>211.27</v>
      </c>
      <c r="E206" s="312">
        <v>1558.13</v>
      </c>
      <c r="F206" s="312">
        <v>2493</v>
      </c>
      <c r="G206" s="312">
        <v>2195</v>
      </c>
      <c r="H206" s="312">
        <v>1852</v>
      </c>
      <c r="I206" s="312">
        <v>1389</v>
      </c>
      <c r="J206" s="312">
        <v>1950</v>
      </c>
      <c r="K206" s="312"/>
      <c r="L206" s="312">
        <v>8616</v>
      </c>
      <c r="M206" s="312"/>
      <c r="N206" s="25">
        <v>2521</v>
      </c>
      <c r="O206" s="25" t="e">
        <f>VLOOKUP(A206,[2]Sheet1!$D:$Y,22,0)</f>
        <v>#N/A</v>
      </c>
    </row>
    <row r="207" spans="1:15" x14ac:dyDescent="0.3">
      <c r="A207" s="5">
        <v>3444233</v>
      </c>
      <c r="B207" s="312" t="s">
        <v>2762</v>
      </c>
      <c r="C207" s="312">
        <v>211.27</v>
      </c>
      <c r="D207" s="312">
        <v>211.27</v>
      </c>
      <c r="E207" s="312">
        <v>1558.13</v>
      </c>
      <c r="F207" s="312">
        <v>2493</v>
      </c>
      <c r="G207" s="312">
        <v>2195</v>
      </c>
      <c r="H207" s="312">
        <v>1852</v>
      </c>
      <c r="I207" s="312">
        <v>1389</v>
      </c>
      <c r="J207" s="312">
        <v>1950</v>
      </c>
      <c r="K207" s="312"/>
      <c r="L207" s="312">
        <v>8616</v>
      </c>
      <c r="M207" s="312"/>
      <c r="N207" s="25">
        <v>2521</v>
      </c>
      <c r="O207" s="25" t="e">
        <f>VLOOKUP(A207,[2]Sheet1!$D:$Y,22,0)</f>
        <v>#N/A</v>
      </c>
    </row>
    <row r="208" spans="1:15" x14ac:dyDescent="0.3">
      <c r="A208" s="5">
        <v>3444234</v>
      </c>
      <c r="B208" s="312" t="s">
        <v>2764</v>
      </c>
      <c r="C208" s="312">
        <v>214.58</v>
      </c>
      <c r="D208" s="312">
        <v>214.58</v>
      </c>
      <c r="E208" s="312">
        <v>1582.5</v>
      </c>
      <c r="F208" s="312">
        <v>2532</v>
      </c>
      <c r="G208" s="312">
        <v>2195</v>
      </c>
      <c r="H208" s="312">
        <v>1852</v>
      </c>
      <c r="I208" s="312">
        <v>1389</v>
      </c>
      <c r="J208" s="312">
        <v>1950</v>
      </c>
      <c r="K208" s="312"/>
      <c r="L208" s="312">
        <v>8616</v>
      </c>
      <c r="M208" s="312"/>
      <c r="N208" s="25">
        <v>2521</v>
      </c>
      <c r="O208" s="25" t="e">
        <f>VLOOKUP(A208,[2]Sheet1!$D:$Y,22,0)</f>
        <v>#N/A</v>
      </c>
    </row>
    <row r="209" spans="1:15" x14ac:dyDescent="0.3">
      <c r="A209" s="5">
        <v>3444235</v>
      </c>
      <c r="B209" s="312" t="s">
        <v>2766</v>
      </c>
      <c r="C209" s="312">
        <v>214.58</v>
      </c>
      <c r="D209" s="312">
        <v>214.58</v>
      </c>
      <c r="E209" s="312">
        <v>1582.5</v>
      </c>
      <c r="F209" s="312">
        <v>2532</v>
      </c>
      <c r="G209" s="312">
        <v>2195</v>
      </c>
      <c r="H209" s="312">
        <v>1852</v>
      </c>
      <c r="I209" s="312">
        <v>1389</v>
      </c>
      <c r="J209" s="312">
        <v>1950</v>
      </c>
      <c r="K209" s="312"/>
      <c r="L209" s="312">
        <v>8616</v>
      </c>
      <c r="M209" s="312"/>
      <c r="N209" s="25">
        <v>2521</v>
      </c>
      <c r="O209" s="25" t="e">
        <f>VLOOKUP(A209,[2]Sheet1!$D:$Y,22,0)</f>
        <v>#N/A</v>
      </c>
    </row>
    <row r="210" spans="1:15" x14ac:dyDescent="0.3">
      <c r="A210" s="5">
        <v>3444522</v>
      </c>
      <c r="B210" s="312" t="s">
        <v>2768</v>
      </c>
      <c r="C210" s="312">
        <v>204.41</v>
      </c>
      <c r="D210" s="312">
        <v>204.41</v>
      </c>
      <c r="E210" s="312">
        <v>1507.5</v>
      </c>
      <c r="F210" s="312">
        <v>2412</v>
      </c>
      <c r="G210" s="312">
        <v>2195</v>
      </c>
      <c r="H210" s="312">
        <v>1852</v>
      </c>
      <c r="I210" s="312">
        <v>1389</v>
      </c>
      <c r="J210" s="312">
        <v>1950</v>
      </c>
      <c r="K210" s="312"/>
      <c r="L210" s="312">
        <v>8616</v>
      </c>
      <c r="M210" s="312"/>
      <c r="N210" s="25">
        <v>2521</v>
      </c>
      <c r="O210" s="25" t="e">
        <f>VLOOKUP(A210,[2]Sheet1!$D:$Y,22,0)</f>
        <v>#N/A</v>
      </c>
    </row>
    <row r="211" spans="1:15" x14ac:dyDescent="0.3">
      <c r="A211" s="5">
        <v>3444523</v>
      </c>
      <c r="B211" s="312" t="s">
        <v>2770</v>
      </c>
      <c r="C211" s="312">
        <v>204.41</v>
      </c>
      <c r="D211" s="312">
        <v>204.41</v>
      </c>
      <c r="E211" s="312">
        <v>1507.5</v>
      </c>
      <c r="F211" s="312">
        <v>2412</v>
      </c>
      <c r="G211" s="312">
        <v>2195</v>
      </c>
      <c r="H211" s="312">
        <v>1852</v>
      </c>
      <c r="I211" s="312">
        <v>1389</v>
      </c>
      <c r="J211" s="312">
        <v>1950</v>
      </c>
      <c r="K211" s="312"/>
      <c r="L211" s="312">
        <v>8616</v>
      </c>
      <c r="M211" s="312"/>
      <c r="N211" s="25">
        <v>2521</v>
      </c>
      <c r="O211" s="25" t="e">
        <f>VLOOKUP(A211,[2]Sheet1!$D:$Y,22,0)</f>
        <v>#N/A</v>
      </c>
    </row>
    <row r="212" spans="1:15" x14ac:dyDescent="0.3">
      <c r="A212" s="5">
        <v>3444524</v>
      </c>
      <c r="B212" s="312" t="s">
        <v>2772</v>
      </c>
      <c r="C212" s="312">
        <v>204.41</v>
      </c>
      <c r="D212" s="312">
        <v>204.41</v>
      </c>
      <c r="E212" s="312">
        <v>1507.5</v>
      </c>
      <c r="F212" s="312">
        <v>2412</v>
      </c>
      <c r="G212" s="312">
        <v>2195</v>
      </c>
      <c r="H212" s="312">
        <v>1852</v>
      </c>
      <c r="I212" s="312">
        <v>1389</v>
      </c>
      <c r="J212" s="312">
        <v>1950</v>
      </c>
      <c r="K212" s="312"/>
      <c r="L212" s="312">
        <v>8616</v>
      </c>
      <c r="M212" s="312"/>
      <c r="N212" s="25">
        <v>2521</v>
      </c>
      <c r="O212" s="25" t="e">
        <f>VLOOKUP(A212,[2]Sheet1!$D:$Y,22,0)</f>
        <v>#N/A</v>
      </c>
    </row>
    <row r="213" spans="1:15" x14ac:dyDescent="0.3">
      <c r="A213" s="5">
        <v>3444525</v>
      </c>
      <c r="B213" s="312" t="s">
        <v>2774</v>
      </c>
      <c r="C213" s="312">
        <v>208.64</v>
      </c>
      <c r="D213" s="312">
        <v>208.64</v>
      </c>
      <c r="E213" s="312">
        <v>1538.75</v>
      </c>
      <c r="F213" s="312">
        <v>2462</v>
      </c>
      <c r="G213" s="312">
        <v>2195</v>
      </c>
      <c r="H213" s="312">
        <v>1852</v>
      </c>
      <c r="I213" s="312">
        <v>1389</v>
      </c>
      <c r="J213" s="312">
        <v>1950</v>
      </c>
      <c r="K213" s="312"/>
      <c r="L213" s="312">
        <v>8616</v>
      </c>
      <c r="M213" s="312"/>
      <c r="N213" s="25">
        <v>2521</v>
      </c>
      <c r="O213" s="25" t="e">
        <f>VLOOKUP(A213,[2]Sheet1!$D:$Y,22,0)</f>
        <v>#N/A</v>
      </c>
    </row>
    <row r="214" spans="1:15" x14ac:dyDescent="0.3">
      <c r="A214" s="5">
        <v>3444526</v>
      </c>
      <c r="B214" s="312" t="s">
        <v>2776</v>
      </c>
      <c r="C214" s="312">
        <v>208.64</v>
      </c>
      <c r="D214" s="312">
        <v>208.64</v>
      </c>
      <c r="E214" s="312">
        <v>1538.75</v>
      </c>
      <c r="F214" s="312">
        <v>2462</v>
      </c>
      <c r="G214" s="312">
        <v>2195</v>
      </c>
      <c r="H214" s="312">
        <v>1852</v>
      </c>
      <c r="I214" s="312">
        <v>1389</v>
      </c>
      <c r="J214" s="312">
        <v>1950</v>
      </c>
      <c r="K214" s="312"/>
      <c r="L214" s="312">
        <v>8616</v>
      </c>
      <c r="M214" s="312"/>
      <c r="N214" s="25">
        <v>2521</v>
      </c>
      <c r="O214" s="25" t="e">
        <f>VLOOKUP(A214,[2]Sheet1!$D:$Y,22,0)</f>
        <v>#N/A</v>
      </c>
    </row>
    <row r="215" spans="1:15" x14ac:dyDescent="0.3">
      <c r="A215" s="5">
        <v>3444527</v>
      </c>
      <c r="B215" s="312" t="s">
        <v>2778</v>
      </c>
      <c r="C215" s="312">
        <v>208.64</v>
      </c>
      <c r="D215" s="312">
        <v>208.64</v>
      </c>
      <c r="E215" s="312">
        <v>1538.75</v>
      </c>
      <c r="F215" s="312">
        <v>2462</v>
      </c>
      <c r="G215" s="312">
        <v>2195</v>
      </c>
      <c r="H215" s="312">
        <v>1852</v>
      </c>
      <c r="I215" s="312">
        <v>1389</v>
      </c>
      <c r="J215" s="312">
        <v>1950</v>
      </c>
      <c r="K215" s="312"/>
      <c r="L215" s="312">
        <v>8616</v>
      </c>
      <c r="M215" s="312"/>
      <c r="N215" s="25">
        <v>2521</v>
      </c>
      <c r="O215" s="25" t="e">
        <f>VLOOKUP(A215,[2]Sheet1!$D:$Y,22,0)</f>
        <v>#N/A</v>
      </c>
    </row>
    <row r="216" spans="1:15" x14ac:dyDescent="0.3">
      <c r="A216" s="5">
        <v>3444528</v>
      </c>
      <c r="B216" s="312" t="s">
        <v>2780</v>
      </c>
      <c r="C216" s="312">
        <v>208.64</v>
      </c>
      <c r="D216" s="312">
        <v>208.64</v>
      </c>
      <c r="E216" s="312">
        <v>1538.75</v>
      </c>
      <c r="F216" s="312">
        <v>2462</v>
      </c>
      <c r="G216" s="312">
        <v>2195</v>
      </c>
      <c r="H216" s="312">
        <v>1852</v>
      </c>
      <c r="I216" s="312">
        <v>1389</v>
      </c>
      <c r="J216" s="312">
        <v>1950</v>
      </c>
      <c r="K216" s="312"/>
      <c r="L216" s="312">
        <v>8616</v>
      </c>
      <c r="M216" s="312"/>
      <c r="N216" s="25">
        <v>2521</v>
      </c>
      <c r="O216" s="25" t="e">
        <f>VLOOKUP(A216,[2]Sheet1!$D:$Y,22,0)</f>
        <v>#N/A</v>
      </c>
    </row>
    <row r="217" spans="1:15" x14ac:dyDescent="0.3">
      <c r="A217" s="5">
        <v>3444529</v>
      </c>
      <c r="B217" s="312" t="s">
        <v>2782</v>
      </c>
      <c r="C217" s="312">
        <v>211.44</v>
      </c>
      <c r="D217" s="312">
        <v>211.44</v>
      </c>
      <c r="E217" s="312">
        <v>1559.38</v>
      </c>
      <c r="F217" s="312">
        <v>2495</v>
      </c>
      <c r="G217" s="312">
        <v>2195</v>
      </c>
      <c r="H217" s="312">
        <v>1852</v>
      </c>
      <c r="I217" s="312">
        <v>1389</v>
      </c>
      <c r="J217" s="312">
        <v>1950</v>
      </c>
      <c r="K217" s="312"/>
      <c r="L217" s="312">
        <v>8616</v>
      </c>
      <c r="M217" s="312"/>
      <c r="N217" s="25">
        <v>2521</v>
      </c>
      <c r="O217" s="25" t="e">
        <f>VLOOKUP(A217,[2]Sheet1!$D:$Y,22,0)</f>
        <v>#N/A</v>
      </c>
    </row>
    <row r="218" spans="1:15" x14ac:dyDescent="0.3">
      <c r="A218" s="5">
        <v>3444530</v>
      </c>
      <c r="B218" s="312" t="s">
        <v>2784</v>
      </c>
      <c r="C218" s="312">
        <v>211.44</v>
      </c>
      <c r="D218" s="312">
        <v>211.44</v>
      </c>
      <c r="E218" s="312">
        <v>1559.38</v>
      </c>
      <c r="F218" s="312">
        <v>2495</v>
      </c>
      <c r="G218" s="312">
        <v>2195</v>
      </c>
      <c r="H218" s="312">
        <v>1852</v>
      </c>
      <c r="I218" s="312">
        <v>1389</v>
      </c>
      <c r="J218" s="312">
        <v>1950</v>
      </c>
      <c r="K218" s="312"/>
      <c r="L218" s="312">
        <v>8616</v>
      </c>
      <c r="M218" s="312"/>
      <c r="N218" s="25">
        <v>2521</v>
      </c>
      <c r="O218" s="25" t="e">
        <f>VLOOKUP(A218,[2]Sheet1!$D:$Y,22,0)</f>
        <v>#N/A</v>
      </c>
    </row>
    <row r="219" spans="1:15" x14ac:dyDescent="0.3">
      <c r="A219" s="5">
        <v>3444531</v>
      </c>
      <c r="B219" s="312" t="s">
        <v>2786</v>
      </c>
      <c r="C219" s="312">
        <v>211.44</v>
      </c>
      <c r="D219" s="312">
        <v>211.44</v>
      </c>
      <c r="E219" s="312">
        <v>1559.38</v>
      </c>
      <c r="F219" s="312">
        <v>2495</v>
      </c>
      <c r="G219" s="312">
        <v>2195</v>
      </c>
      <c r="H219" s="312">
        <v>1852</v>
      </c>
      <c r="I219" s="312">
        <v>1389</v>
      </c>
      <c r="J219" s="312">
        <v>1950</v>
      </c>
      <c r="K219" s="312"/>
      <c r="L219" s="312">
        <v>8616</v>
      </c>
      <c r="M219" s="312"/>
      <c r="N219" s="25">
        <v>2521</v>
      </c>
      <c r="O219" s="25" t="e">
        <f>VLOOKUP(A219,[2]Sheet1!$D:$Y,22,0)</f>
        <v>#N/A</v>
      </c>
    </row>
    <row r="220" spans="1:15" x14ac:dyDescent="0.3">
      <c r="A220" s="5">
        <v>3444532</v>
      </c>
      <c r="B220" s="312" t="s">
        <v>2788</v>
      </c>
      <c r="C220" s="312">
        <v>215</v>
      </c>
      <c r="D220" s="312">
        <v>215</v>
      </c>
      <c r="E220" s="312">
        <v>1585.63</v>
      </c>
      <c r="F220" s="312">
        <v>2537</v>
      </c>
      <c r="G220" s="312">
        <v>2195</v>
      </c>
      <c r="H220" s="312">
        <v>1852</v>
      </c>
      <c r="I220" s="312">
        <v>1389</v>
      </c>
      <c r="J220" s="312">
        <v>1950</v>
      </c>
      <c r="K220" s="312"/>
      <c r="L220" s="312">
        <v>8616</v>
      </c>
      <c r="M220" s="312"/>
      <c r="N220" s="25">
        <v>2521</v>
      </c>
      <c r="O220" s="25" t="e">
        <f>VLOOKUP(A220,[2]Sheet1!$D:$Y,22,0)</f>
        <v>#N/A</v>
      </c>
    </row>
    <row r="221" spans="1:15" x14ac:dyDescent="0.3">
      <c r="A221" s="5">
        <v>3444533</v>
      </c>
      <c r="B221" s="312" t="s">
        <v>2790</v>
      </c>
      <c r="C221" s="312">
        <v>211.44</v>
      </c>
      <c r="D221" s="312">
        <v>211.44</v>
      </c>
      <c r="E221" s="312">
        <v>1559.38</v>
      </c>
      <c r="F221" s="312">
        <v>2495</v>
      </c>
      <c r="G221" s="312">
        <v>2195</v>
      </c>
      <c r="H221" s="312">
        <v>1852</v>
      </c>
      <c r="I221" s="312">
        <v>1389</v>
      </c>
      <c r="J221" s="312">
        <v>1950</v>
      </c>
      <c r="K221" s="312"/>
      <c r="L221" s="312">
        <v>8616</v>
      </c>
      <c r="M221" s="312"/>
      <c r="N221" s="25">
        <v>2521</v>
      </c>
      <c r="O221" s="25" t="e">
        <f>VLOOKUP(A221,[2]Sheet1!$D:$Y,22,0)</f>
        <v>#N/A</v>
      </c>
    </row>
    <row r="222" spans="1:15" x14ac:dyDescent="0.3">
      <c r="A222" s="5">
        <v>3444534</v>
      </c>
      <c r="B222" s="312" t="s">
        <v>2792</v>
      </c>
      <c r="C222" s="312">
        <v>215</v>
      </c>
      <c r="D222" s="312">
        <v>215</v>
      </c>
      <c r="E222" s="312">
        <v>1585.63</v>
      </c>
      <c r="F222" s="312">
        <v>2537</v>
      </c>
      <c r="G222" s="312">
        <v>2195</v>
      </c>
      <c r="H222" s="312">
        <v>1852</v>
      </c>
      <c r="I222" s="312">
        <v>1389</v>
      </c>
      <c r="J222" s="312">
        <v>1950</v>
      </c>
      <c r="K222" s="312"/>
      <c r="L222" s="312">
        <v>8616</v>
      </c>
      <c r="M222" s="312"/>
      <c r="N222" s="25">
        <v>2521</v>
      </c>
      <c r="O222" s="25" t="e">
        <f>VLOOKUP(A222,[2]Sheet1!$D:$Y,22,0)</f>
        <v>#N/A</v>
      </c>
    </row>
    <row r="223" spans="1:15" x14ac:dyDescent="0.3">
      <c r="A223" s="5">
        <v>3444535</v>
      </c>
      <c r="B223" s="312" t="s">
        <v>2794</v>
      </c>
      <c r="C223" s="312">
        <v>215</v>
      </c>
      <c r="D223" s="312">
        <v>215</v>
      </c>
      <c r="E223" s="312">
        <v>1585.63</v>
      </c>
      <c r="F223" s="312">
        <v>2537</v>
      </c>
      <c r="G223" s="312">
        <v>2195</v>
      </c>
      <c r="H223" s="312">
        <v>1852</v>
      </c>
      <c r="I223" s="312">
        <v>1389</v>
      </c>
      <c r="J223" s="312">
        <v>1950</v>
      </c>
      <c r="K223" s="312"/>
      <c r="L223" s="312">
        <v>8616</v>
      </c>
      <c r="M223" s="312"/>
      <c r="N223" s="25">
        <v>2521</v>
      </c>
      <c r="O223" s="25" t="e">
        <f>VLOOKUP(A223,[2]Sheet1!$D:$Y,22,0)</f>
        <v>#N/A</v>
      </c>
    </row>
    <row r="224" spans="1:15" x14ac:dyDescent="0.3">
      <c r="A224" s="5">
        <v>4813933</v>
      </c>
      <c r="B224" s="312" t="s">
        <v>2795</v>
      </c>
      <c r="C224" s="312">
        <v>201.02</v>
      </c>
      <c r="D224" s="312">
        <v>201.02</v>
      </c>
      <c r="E224" s="312">
        <v>1482.5</v>
      </c>
      <c r="F224" s="312">
        <v>2372</v>
      </c>
      <c r="G224" s="312">
        <v>853</v>
      </c>
      <c r="H224" s="312">
        <v>720</v>
      </c>
      <c r="I224" s="312">
        <v>540</v>
      </c>
      <c r="J224" s="312">
        <v>550</v>
      </c>
      <c r="K224" s="312"/>
      <c r="L224" s="312">
        <v>4235</v>
      </c>
      <c r="M224" s="312"/>
      <c r="N224" s="25">
        <v>981</v>
      </c>
      <c r="O224" s="25" t="e">
        <f>VLOOKUP(A224,[2]Sheet1!$D:$Y,22,0)</f>
        <v>#N/A</v>
      </c>
    </row>
    <row r="225" spans="1:15" x14ac:dyDescent="0.3">
      <c r="A225" s="5">
        <v>4813934</v>
      </c>
      <c r="B225" s="312" t="s">
        <v>2796</v>
      </c>
      <c r="C225" s="312">
        <v>201.1</v>
      </c>
      <c r="D225" s="312">
        <v>201.1</v>
      </c>
      <c r="E225" s="312">
        <v>1483.13</v>
      </c>
      <c r="F225" s="312">
        <v>2373</v>
      </c>
      <c r="G225" s="312">
        <v>853</v>
      </c>
      <c r="H225" s="312">
        <v>720</v>
      </c>
      <c r="I225" s="312">
        <v>540</v>
      </c>
      <c r="J225" s="312">
        <v>550</v>
      </c>
      <c r="K225" s="312"/>
      <c r="L225" s="312">
        <v>4235</v>
      </c>
      <c r="M225" s="312"/>
      <c r="N225" s="25">
        <v>981</v>
      </c>
      <c r="O225" s="25" t="e">
        <f>VLOOKUP(A225,[2]Sheet1!$D:$Y,22,0)</f>
        <v>#N/A</v>
      </c>
    </row>
    <row r="226" spans="1:15" x14ac:dyDescent="0.3">
      <c r="A226" s="5">
        <v>4813935</v>
      </c>
      <c r="B226" s="312" t="s">
        <v>2797</v>
      </c>
      <c r="C226" s="312">
        <v>258.39</v>
      </c>
      <c r="D226" s="312">
        <v>258.39</v>
      </c>
      <c r="E226" s="312">
        <v>1905.63</v>
      </c>
      <c r="F226" s="312">
        <v>3049</v>
      </c>
      <c r="G226" s="312">
        <v>853</v>
      </c>
      <c r="H226" s="312">
        <v>720</v>
      </c>
      <c r="I226" s="312">
        <v>540</v>
      </c>
      <c r="J226" s="312">
        <v>550</v>
      </c>
      <c r="K226" s="312"/>
      <c r="L226" s="312">
        <v>4235</v>
      </c>
      <c r="M226" s="312"/>
      <c r="N226" s="25">
        <v>981</v>
      </c>
      <c r="O226" s="25" t="e">
        <f>VLOOKUP(A226,[2]Sheet1!$D:$Y,22,0)</f>
        <v>#N/A</v>
      </c>
    </row>
    <row r="227" spans="1:15" x14ac:dyDescent="0.3">
      <c r="A227" s="5">
        <v>4813936</v>
      </c>
      <c r="B227" s="312" t="s">
        <v>2795</v>
      </c>
      <c r="C227" s="312">
        <v>169.15</v>
      </c>
      <c r="D227" s="312">
        <v>169.15</v>
      </c>
      <c r="E227" s="312">
        <v>1247.5</v>
      </c>
      <c r="F227" s="312">
        <v>1996</v>
      </c>
      <c r="G227" s="312">
        <v>853</v>
      </c>
      <c r="H227" s="312">
        <v>720</v>
      </c>
      <c r="I227" s="312">
        <v>540</v>
      </c>
      <c r="J227" s="312">
        <v>550</v>
      </c>
      <c r="K227" s="312"/>
      <c r="L227" s="312">
        <v>4235</v>
      </c>
      <c r="M227" s="312"/>
      <c r="N227" s="25">
        <v>981</v>
      </c>
      <c r="O227" s="25" t="e">
        <f>VLOOKUP(A227,[2]Sheet1!$D:$Y,22,0)</f>
        <v>#N/A</v>
      </c>
    </row>
    <row r="228" spans="1:15" x14ac:dyDescent="0.3">
      <c r="A228" s="5">
        <v>4813937</v>
      </c>
      <c r="B228" s="312" t="s">
        <v>2798</v>
      </c>
      <c r="C228" s="312">
        <v>169.24</v>
      </c>
      <c r="D228" s="312">
        <v>169.24</v>
      </c>
      <c r="E228" s="312">
        <v>1248.1300000000001</v>
      </c>
      <c r="F228" s="312">
        <v>1997</v>
      </c>
      <c r="G228" s="312">
        <v>853</v>
      </c>
      <c r="H228" s="312">
        <v>720</v>
      </c>
      <c r="I228" s="312">
        <v>540</v>
      </c>
      <c r="J228" s="312">
        <v>550</v>
      </c>
      <c r="K228" s="312"/>
      <c r="L228" s="312">
        <v>4235</v>
      </c>
      <c r="M228" s="312"/>
      <c r="N228" s="25">
        <v>981</v>
      </c>
      <c r="O228" s="25" t="e">
        <f>VLOOKUP(A228,[2]Sheet1!$D:$Y,22,0)</f>
        <v>#N/A</v>
      </c>
    </row>
    <row r="229" spans="1:15" x14ac:dyDescent="0.3">
      <c r="A229" s="5">
        <v>4813938</v>
      </c>
      <c r="B229" s="312" t="s">
        <v>2797</v>
      </c>
      <c r="C229" s="312">
        <v>169.24</v>
      </c>
      <c r="D229" s="312">
        <v>169.24</v>
      </c>
      <c r="E229" s="312">
        <v>1248.1300000000001</v>
      </c>
      <c r="F229" s="312">
        <v>1997</v>
      </c>
      <c r="G229" s="312">
        <v>853</v>
      </c>
      <c r="H229" s="312">
        <v>720</v>
      </c>
      <c r="I229" s="312">
        <v>540</v>
      </c>
      <c r="J229" s="312">
        <v>550</v>
      </c>
      <c r="K229" s="312"/>
      <c r="L229" s="312">
        <v>4235</v>
      </c>
      <c r="M229" s="312"/>
      <c r="N229" s="25">
        <v>981</v>
      </c>
      <c r="O229" s="25" t="e">
        <f>VLOOKUP(A229,[2]Sheet1!$D:$Y,22,0)</f>
        <v>#N/A</v>
      </c>
    </row>
    <row r="230" spans="1:15" x14ac:dyDescent="0.3">
      <c r="A230" s="5">
        <v>4813939</v>
      </c>
      <c r="B230" s="312" t="s">
        <v>2799</v>
      </c>
      <c r="C230" s="312">
        <v>226.27</v>
      </c>
      <c r="D230" s="312">
        <v>226.27</v>
      </c>
      <c r="E230" s="312">
        <v>1668.75</v>
      </c>
      <c r="F230" s="312">
        <v>2670</v>
      </c>
      <c r="G230" s="312">
        <v>853</v>
      </c>
      <c r="H230" s="312">
        <v>720</v>
      </c>
      <c r="I230" s="312">
        <v>540</v>
      </c>
      <c r="J230" s="312">
        <v>550</v>
      </c>
      <c r="K230" s="312"/>
      <c r="L230" s="312">
        <v>4235</v>
      </c>
      <c r="M230" s="312"/>
      <c r="N230" s="25">
        <v>981</v>
      </c>
      <c r="O230" s="25" t="e">
        <f>VLOOKUP(A230,[2]Sheet1!$D:$Y,22,0)</f>
        <v>#N/A</v>
      </c>
    </row>
    <row r="231" spans="1:15" x14ac:dyDescent="0.3">
      <c r="A231" s="5">
        <v>4813940</v>
      </c>
      <c r="B231" s="312" t="s">
        <v>2798</v>
      </c>
      <c r="C231" s="312">
        <v>226.36</v>
      </c>
      <c r="D231" s="312">
        <v>226.36</v>
      </c>
      <c r="E231" s="312">
        <v>1669.38</v>
      </c>
      <c r="F231" s="312">
        <v>2671</v>
      </c>
      <c r="G231" s="312">
        <v>853</v>
      </c>
      <c r="H231" s="312">
        <v>720</v>
      </c>
      <c r="I231" s="312">
        <v>540</v>
      </c>
      <c r="J231" s="312">
        <v>550</v>
      </c>
      <c r="K231" s="312"/>
      <c r="L231" s="312">
        <v>4235</v>
      </c>
      <c r="M231" s="312"/>
      <c r="N231" s="25">
        <v>981</v>
      </c>
      <c r="O231" s="25" t="e">
        <f>VLOOKUP(A231,[2]Sheet1!$D:$Y,22,0)</f>
        <v>#N/A</v>
      </c>
    </row>
    <row r="232" spans="1:15" x14ac:dyDescent="0.3">
      <c r="A232" s="5">
        <v>4813941</v>
      </c>
      <c r="B232" s="312" t="s">
        <v>2797</v>
      </c>
      <c r="C232" s="312">
        <v>226.44</v>
      </c>
      <c r="D232" s="312">
        <v>226.44</v>
      </c>
      <c r="E232" s="312">
        <v>1670</v>
      </c>
      <c r="F232" s="312">
        <v>2672</v>
      </c>
      <c r="G232" s="312">
        <v>853</v>
      </c>
      <c r="H232" s="312">
        <v>720</v>
      </c>
      <c r="I232" s="312">
        <v>540</v>
      </c>
      <c r="J232" s="312">
        <v>550</v>
      </c>
      <c r="K232" s="312"/>
      <c r="L232" s="312">
        <v>4235</v>
      </c>
      <c r="M232" s="312"/>
      <c r="N232" s="25">
        <v>981</v>
      </c>
      <c r="O232" s="25" t="e">
        <f>VLOOKUP(A232,[2]Sheet1!$D:$Y,22,0)</f>
        <v>#N/A</v>
      </c>
    </row>
    <row r="233" spans="1:15" x14ac:dyDescent="0.3">
      <c r="A233" s="5">
        <v>4354104</v>
      </c>
      <c r="B233" s="312" t="s">
        <v>2591</v>
      </c>
      <c r="C233" s="312">
        <v>179.41</v>
      </c>
      <c r="D233" s="312">
        <v>179.41</v>
      </c>
      <c r="E233" s="312">
        <v>1323.13</v>
      </c>
      <c r="F233" s="312">
        <v>2117</v>
      </c>
      <c r="G233" s="312">
        <v>494</v>
      </c>
      <c r="H233" s="312">
        <v>416</v>
      </c>
      <c r="I233" s="312">
        <v>312</v>
      </c>
      <c r="J233" s="312">
        <v>330</v>
      </c>
      <c r="K233" s="312"/>
      <c r="L233" s="312">
        <v>1600</v>
      </c>
      <c r="M233" s="312"/>
      <c r="N233" s="25">
        <v>313</v>
      </c>
      <c r="O233" s="25" t="e">
        <f>VLOOKUP(A233,[2]Sheet1!$D:$Y,22,0)</f>
        <v>#N/A</v>
      </c>
    </row>
    <row r="234" spans="1:15" x14ac:dyDescent="0.3">
      <c r="A234" s="5">
        <v>2100203</v>
      </c>
      <c r="B234" s="312" t="s">
        <v>2623</v>
      </c>
      <c r="C234" s="312">
        <v>42.63</v>
      </c>
      <c r="D234" s="312">
        <v>42.63</v>
      </c>
      <c r="E234" s="312">
        <v>314.38</v>
      </c>
      <c r="F234" s="312">
        <v>503</v>
      </c>
      <c r="G234" s="312">
        <v>400</v>
      </c>
      <c r="H234" s="312">
        <v>340</v>
      </c>
      <c r="I234" s="312">
        <v>255</v>
      </c>
      <c r="J234" s="312">
        <v>198</v>
      </c>
      <c r="K234" s="312"/>
      <c r="L234" s="312">
        <v>2092</v>
      </c>
      <c r="M234" s="312"/>
      <c r="N234" s="25">
        <v>461</v>
      </c>
      <c r="O234" s="25" t="e">
        <f>VLOOKUP(A234,[2]Sheet1!$D:$Y,22,0)</f>
        <v>#N/A</v>
      </c>
    </row>
    <row r="235" spans="1:15" x14ac:dyDescent="0.3">
      <c r="A235" s="5">
        <v>2100208</v>
      </c>
      <c r="B235" s="312" t="s">
        <v>2623</v>
      </c>
      <c r="C235" s="312">
        <v>42.63</v>
      </c>
      <c r="D235" s="312">
        <v>42.63</v>
      </c>
      <c r="E235" s="312">
        <v>314.38</v>
      </c>
      <c r="F235" s="312">
        <v>503</v>
      </c>
      <c r="G235" s="312">
        <v>400</v>
      </c>
      <c r="H235" s="312">
        <v>340</v>
      </c>
      <c r="I235" s="312">
        <v>255</v>
      </c>
      <c r="J235" s="312">
        <v>198</v>
      </c>
      <c r="K235" s="312"/>
      <c r="L235" s="312">
        <v>2092</v>
      </c>
      <c r="M235" s="312"/>
      <c r="N235" s="25">
        <v>461</v>
      </c>
      <c r="O235" s="25" t="e">
        <f>VLOOKUP(A235,[2]Sheet1!$D:$Y,22,0)</f>
        <v>#N/A</v>
      </c>
    </row>
    <row r="236" spans="1:15" x14ac:dyDescent="0.3">
      <c r="A236" s="5">
        <v>2100209</v>
      </c>
      <c r="B236" s="312" t="s">
        <v>2623</v>
      </c>
      <c r="C236" s="312">
        <v>42.63</v>
      </c>
      <c r="D236" s="312">
        <v>42.63</v>
      </c>
      <c r="E236" s="312">
        <v>314.38</v>
      </c>
      <c r="F236" s="312">
        <v>503</v>
      </c>
      <c r="G236" s="312">
        <v>400</v>
      </c>
      <c r="H236" s="312">
        <v>340</v>
      </c>
      <c r="I236" s="312">
        <v>255</v>
      </c>
      <c r="J236" s="312">
        <v>198</v>
      </c>
      <c r="K236" s="312"/>
      <c r="L236" s="312">
        <v>2092</v>
      </c>
      <c r="M236" s="312"/>
      <c r="N236" s="25">
        <v>461</v>
      </c>
      <c r="O236" s="25" t="e">
        <f>VLOOKUP(A236,[2]Sheet1!$D:$Y,22,0)</f>
        <v>#N/A</v>
      </c>
    </row>
    <row r="237" spans="1:15" x14ac:dyDescent="0.3">
      <c r="A237" s="5">
        <v>2100015</v>
      </c>
      <c r="B237" s="312" t="s">
        <v>2627</v>
      </c>
      <c r="C237" s="312">
        <v>45.51</v>
      </c>
      <c r="D237" s="312">
        <v>45.51</v>
      </c>
      <c r="E237" s="312">
        <v>335.63</v>
      </c>
      <c r="F237" s="312">
        <v>537</v>
      </c>
      <c r="G237" s="312">
        <v>400</v>
      </c>
      <c r="H237" s="312">
        <v>340</v>
      </c>
      <c r="I237" s="312">
        <v>255</v>
      </c>
      <c r="J237" s="312">
        <v>198</v>
      </c>
      <c r="K237" s="312"/>
      <c r="L237" s="312">
        <v>2092</v>
      </c>
      <c r="M237" s="312"/>
      <c r="N237" s="25">
        <v>461</v>
      </c>
      <c r="O237" s="25" t="e">
        <f>VLOOKUP(A237,[2]Sheet1!$D:$Y,22,0)</f>
        <v>#N/A</v>
      </c>
    </row>
    <row r="238" spans="1:15" x14ac:dyDescent="0.3">
      <c r="A238" s="5">
        <v>2100016</v>
      </c>
      <c r="B238" s="312" t="s">
        <v>2629</v>
      </c>
      <c r="C238" s="312">
        <v>56.95</v>
      </c>
      <c r="D238" s="312">
        <v>56.95</v>
      </c>
      <c r="E238" s="312">
        <v>420</v>
      </c>
      <c r="F238" s="312">
        <v>672</v>
      </c>
      <c r="G238" s="312">
        <v>400</v>
      </c>
      <c r="H238" s="312">
        <v>340</v>
      </c>
      <c r="I238" s="312">
        <v>255</v>
      </c>
      <c r="J238" s="312">
        <v>198</v>
      </c>
      <c r="K238" s="312"/>
      <c r="L238" s="312">
        <v>2092</v>
      </c>
      <c r="M238" s="312"/>
      <c r="N238" s="25">
        <v>461</v>
      </c>
      <c r="O238" s="25" t="e">
        <f>VLOOKUP(A238,[2]Sheet1!$D:$Y,22,0)</f>
        <v>#N/A</v>
      </c>
    </row>
    <row r="239" spans="1:15" x14ac:dyDescent="0.3">
      <c r="A239" s="5" t="s">
        <v>2821</v>
      </c>
      <c r="B239" t="s">
        <v>2822</v>
      </c>
      <c r="F239" s="313"/>
      <c r="G239" s="5">
        <v>0</v>
      </c>
      <c r="H239" s="5">
        <v>0</v>
      </c>
      <c r="I239" s="5">
        <v>0</v>
      </c>
      <c r="J239" s="5">
        <v>0</v>
      </c>
      <c r="L239" s="5">
        <v>0</v>
      </c>
      <c r="N239" s="25">
        <v>0</v>
      </c>
      <c r="O239" s="25" t="e">
        <f>VLOOKUP(A239,[2]Sheet1!$D:$Y,22,0)</f>
        <v>#N/A</v>
      </c>
    </row>
    <row r="240" spans="1:15" x14ac:dyDescent="0.3">
      <c r="A240" s="5" t="s">
        <v>2823</v>
      </c>
      <c r="B240" t="s">
        <v>2824</v>
      </c>
      <c r="F240" s="313"/>
      <c r="G240" s="5">
        <v>0</v>
      </c>
      <c r="H240" s="5">
        <v>0</v>
      </c>
      <c r="I240" s="5">
        <v>0</v>
      </c>
      <c r="J240" s="5">
        <v>0</v>
      </c>
      <c r="L240" s="5">
        <v>0</v>
      </c>
      <c r="N240" s="25">
        <v>0</v>
      </c>
      <c r="O240" s="25" t="e">
        <f>VLOOKUP(A240,[2]Sheet1!$D:$Y,22,0)</f>
        <v>#N/A</v>
      </c>
    </row>
    <row r="241" spans="1:15" x14ac:dyDescent="0.3">
      <c r="A241" s="5" t="s">
        <v>2825</v>
      </c>
      <c r="B241" t="s">
        <v>2826</v>
      </c>
      <c r="F241" s="313"/>
      <c r="G241" s="5">
        <v>0</v>
      </c>
      <c r="H241" s="5">
        <v>0</v>
      </c>
      <c r="I241" s="5">
        <v>0</v>
      </c>
      <c r="J241" s="5">
        <v>0</v>
      </c>
      <c r="L241" s="5">
        <v>0</v>
      </c>
      <c r="N241" s="25">
        <v>0</v>
      </c>
      <c r="O241" s="25" t="e">
        <f>VLOOKUP(A241,[2]Sheet1!$D:$Y,22,0)</f>
        <v>#N/A</v>
      </c>
    </row>
    <row r="242" spans="1:15" x14ac:dyDescent="0.3">
      <c r="A242" s="5" t="s">
        <v>2827</v>
      </c>
      <c r="B242" t="s">
        <v>2828</v>
      </c>
      <c r="F242" s="313"/>
      <c r="G242" s="5">
        <v>0</v>
      </c>
      <c r="H242" s="5">
        <v>0</v>
      </c>
      <c r="I242" s="5">
        <v>0</v>
      </c>
      <c r="J242" s="5">
        <v>0</v>
      </c>
      <c r="L242" s="5">
        <v>0</v>
      </c>
      <c r="N242" s="25">
        <v>0</v>
      </c>
      <c r="O242" s="25" t="e">
        <f>VLOOKUP(A242,[2]Sheet1!$D:$Y,22,0)</f>
        <v>#N/A</v>
      </c>
    </row>
    <row r="243" spans="1:15" x14ac:dyDescent="0.3">
      <c r="A243" s="5" t="s">
        <v>2829</v>
      </c>
      <c r="B243" s="312" t="s">
        <v>2623</v>
      </c>
      <c r="F243" s="313"/>
      <c r="G243" s="5">
        <v>0</v>
      </c>
      <c r="H243" s="5">
        <v>0</v>
      </c>
      <c r="I243" s="5">
        <v>0</v>
      </c>
      <c r="J243" s="5">
        <v>0</v>
      </c>
      <c r="L243" s="5">
        <v>0</v>
      </c>
      <c r="N243" s="25" t="e">
        <v>#N/A</v>
      </c>
      <c r="O243" s="25" t="e">
        <f>VLOOKUP(A243,[2]Sheet1!$D:$Y,22,0)</f>
        <v>#N/A</v>
      </c>
    </row>
    <row r="244" spans="1:15" x14ac:dyDescent="0.3">
      <c r="A244" s="5" t="s">
        <v>2830</v>
      </c>
      <c r="B244" s="312" t="s">
        <v>2627</v>
      </c>
      <c r="F244" s="313"/>
      <c r="G244" s="5">
        <v>0</v>
      </c>
      <c r="H244" s="5">
        <v>0</v>
      </c>
      <c r="I244" s="5">
        <v>0</v>
      </c>
      <c r="J244" s="5">
        <v>0</v>
      </c>
      <c r="L244" s="5">
        <v>0</v>
      </c>
      <c r="N244" s="25" t="e">
        <v>#N/A</v>
      </c>
      <c r="O244" s="25" t="e">
        <f>VLOOKUP(A244,[2]Sheet1!$D:$Y,22,0)</f>
        <v>#N/A</v>
      </c>
    </row>
    <row r="245" spans="1:15" x14ac:dyDescent="0.3">
      <c r="A245" s="5" t="s">
        <v>2831</v>
      </c>
      <c r="B245" t="e">
        <v>#N/A</v>
      </c>
      <c r="F245" s="313"/>
      <c r="G245" s="5">
        <v>0</v>
      </c>
      <c r="H245" s="5">
        <v>0</v>
      </c>
      <c r="I245" s="5">
        <v>0</v>
      </c>
      <c r="J245" s="5">
        <v>0</v>
      </c>
      <c r="L245" s="5">
        <v>0</v>
      </c>
      <c r="N245" s="25">
        <v>0</v>
      </c>
      <c r="O245" s="25">
        <f>VLOOKUP(A245,[2]Sheet1!$D:$Y,22,0)</f>
        <v>0</v>
      </c>
    </row>
    <row r="246" spans="1:15" x14ac:dyDescent="0.3">
      <c r="A246" s="5" t="s">
        <v>2832</v>
      </c>
      <c r="B246" t="e">
        <v>#N/A</v>
      </c>
      <c r="F246" s="313"/>
      <c r="G246" s="5">
        <v>0</v>
      </c>
      <c r="H246" s="5">
        <v>0</v>
      </c>
      <c r="I246" s="5">
        <v>0</v>
      </c>
      <c r="J246" s="5">
        <v>0</v>
      </c>
      <c r="L246" s="5">
        <v>0</v>
      </c>
      <c r="N246" s="25">
        <v>0</v>
      </c>
      <c r="O246" s="25">
        <f>VLOOKUP(A246,[2]Sheet1!$D:$Y,22,0)</f>
        <v>0</v>
      </c>
    </row>
    <row r="247" spans="1:15" x14ac:dyDescent="0.3">
      <c r="A247" s="5" t="s">
        <v>2833</v>
      </c>
      <c r="B247" t="s">
        <v>2834</v>
      </c>
      <c r="F247" s="313"/>
      <c r="G247" s="5">
        <v>0</v>
      </c>
      <c r="H247" s="5">
        <v>0</v>
      </c>
      <c r="I247" s="5">
        <v>0</v>
      </c>
      <c r="J247" s="5">
        <v>0</v>
      </c>
      <c r="L247" s="5">
        <v>0</v>
      </c>
      <c r="N247" s="25">
        <v>0</v>
      </c>
      <c r="O247" s="25" t="e">
        <f>VLOOKUP(A247,[2]Sheet1!$D:$Y,22,0)</f>
        <v>#N/A</v>
      </c>
    </row>
    <row r="248" spans="1:15" x14ac:dyDescent="0.3">
      <c r="A248" s="5" t="s">
        <v>2835</v>
      </c>
      <c r="B248" t="s">
        <v>2836</v>
      </c>
      <c r="F248" s="313"/>
      <c r="G248" s="5">
        <v>0</v>
      </c>
      <c r="H248" s="5">
        <v>0</v>
      </c>
      <c r="I248" s="5">
        <v>0</v>
      </c>
      <c r="J248" s="5">
        <v>0</v>
      </c>
      <c r="L248" s="5">
        <v>0</v>
      </c>
      <c r="N248" s="25">
        <v>0</v>
      </c>
      <c r="O248" s="25" t="e">
        <f>VLOOKUP(A248,[2]Sheet1!$D:$Y,22,0)</f>
        <v>#N/A</v>
      </c>
    </row>
    <row r="249" spans="1:15" x14ac:dyDescent="0.3">
      <c r="A249" s="5" t="s">
        <v>2837</v>
      </c>
      <c r="B249" t="s">
        <v>2838</v>
      </c>
      <c r="F249" s="313"/>
      <c r="G249" s="5">
        <v>0</v>
      </c>
      <c r="H249" s="5">
        <v>0</v>
      </c>
      <c r="I249" s="5">
        <v>0</v>
      </c>
      <c r="J249" s="5">
        <v>0</v>
      </c>
      <c r="L249" s="5">
        <v>0</v>
      </c>
      <c r="N249" s="25">
        <v>0</v>
      </c>
      <c r="O249" s="25" t="e">
        <f>VLOOKUP(A249,[2]Sheet1!$D:$Y,22,0)</f>
        <v>#N/A</v>
      </c>
    </row>
    <row r="250" spans="1:15" x14ac:dyDescent="0.3">
      <c r="A250" s="5" t="s">
        <v>2839</v>
      </c>
      <c r="B250" t="s">
        <v>2840</v>
      </c>
      <c r="F250" s="313"/>
      <c r="G250" s="5">
        <v>0</v>
      </c>
      <c r="H250" s="5">
        <v>0</v>
      </c>
      <c r="I250" s="5">
        <v>0</v>
      </c>
      <c r="J250" s="5">
        <v>0</v>
      </c>
      <c r="L250" s="5">
        <v>0</v>
      </c>
      <c r="N250" s="25">
        <v>0</v>
      </c>
      <c r="O250" s="25" t="e">
        <f>VLOOKUP(A250,[2]Sheet1!$D:$Y,22,0)</f>
        <v>#N/A</v>
      </c>
    </row>
    <row r="251" spans="1:15" x14ac:dyDescent="0.3">
      <c r="A251" s="5" t="s">
        <v>2841</v>
      </c>
      <c r="B251" t="s">
        <v>2842</v>
      </c>
      <c r="F251" s="313"/>
      <c r="G251" s="5">
        <v>0</v>
      </c>
      <c r="H251" s="5">
        <v>0</v>
      </c>
      <c r="I251" s="5">
        <v>0</v>
      </c>
      <c r="J251" s="5">
        <v>0</v>
      </c>
      <c r="L251" s="5">
        <v>0</v>
      </c>
      <c r="N251" s="25">
        <v>0</v>
      </c>
      <c r="O251" s="25" t="e">
        <f>VLOOKUP(A251,[2]Sheet1!$D:$Y,22,0)</f>
        <v>#N/A</v>
      </c>
    </row>
    <row r="252" spans="1:15" x14ac:dyDescent="0.3">
      <c r="A252" s="5" t="s">
        <v>2843</v>
      </c>
      <c r="B252" t="s">
        <v>2844</v>
      </c>
      <c r="F252" s="313"/>
      <c r="G252" s="5">
        <v>0</v>
      </c>
      <c r="H252" s="5">
        <v>0</v>
      </c>
      <c r="I252" s="5">
        <v>0</v>
      </c>
      <c r="J252" s="5">
        <v>0</v>
      </c>
      <c r="L252" s="5">
        <v>0</v>
      </c>
      <c r="N252" s="25">
        <v>0</v>
      </c>
      <c r="O252" s="25" t="e">
        <f>VLOOKUP(A252,[2]Sheet1!$D:$Y,22,0)</f>
        <v>#N/A</v>
      </c>
    </row>
    <row r="253" spans="1:15" ht="17.55" customHeight="1" x14ac:dyDescent="0.3">
      <c r="A253" s="5" t="s">
        <v>2845</v>
      </c>
      <c r="B253" t="s">
        <v>2846</v>
      </c>
      <c r="F253" s="313"/>
      <c r="G253" s="5">
        <v>0</v>
      </c>
      <c r="H253" s="5">
        <v>0</v>
      </c>
      <c r="I253" s="5">
        <v>0</v>
      </c>
      <c r="J253" s="5">
        <v>0</v>
      </c>
      <c r="L253" s="5">
        <v>0</v>
      </c>
      <c r="N253" s="25">
        <v>0</v>
      </c>
      <c r="O253" s="25" t="e">
        <f>VLOOKUP(A253,[2]Sheet1!$D:$Y,22,0)</f>
        <v>#N/A</v>
      </c>
    </row>
    <row r="254" spans="1:15" x14ac:dyDescent="0.3">
      <c r="A254" s="5" t="s">
        <v>2847</v>
      </c>
      <c r="B254" t="s">
        <v>2848</v>
      </c>
      <c r="F254"/>
      <c r="G254" s="5">
        <v>0</v>
      </c>
      <c r="H254" s="5">
        <v>0</v>
      </c>
      <c r="I254" s="5">
        <v>0</v>
      </c>
      <c r="J254" s="5">
        <v>395</v>
      </c>
      <c r="L254" s="5">
        <v>3500</v>
      </c>
      <c r="N254" s="25">
        <v>958</v>
      </c>
      <c r="O254" s="25" t="e">
        <f>VLOOKUP(A254,[2]Sheet1!$D:$Y,22,0)</f>
        <v>#N/A</v>
      </c>
    </row>
    <row r="255" spans="1:15" x14ac:dyDescent="0.3">
      <c r="A255" s="5" t="s">
        <v>2849</v>
      </c>
      <c r="B255" t="s">
        <v>2850</v>
      </c>
      <c r="F255"/>
      <c r="G255" s="5">
        <v>0</v>
      </c>
      <c r="H255" s="5">
        <v>0</v>
      </c>
      <c r="I255" s="5">
        <v>0</v>
      </c>
      <c r="J255" s="5">
        <v>395</v>
      </c>
      <c r="L255" s="5">
        <v>3500</v>
      </c>
      <c r="N255" s="25">
        <v>958</v>
      </c>
      <c r="O255" s="25" t="e">
        <f>VLOOKUP(A255,[2]Sheet1!$D:$Y,22,0)</f>
        <v>#N/A</v>
      </c>
    </row>
    <row r="256" spans="1:15" x14ac:dyDescent="0.3">
      <c r="A256" s="5" t="s">
        <v>2851</v>
      </c>
      <c r="B256" t="s">
        <v>2852</v>
      </c>
      <c r="F256" s="313"/>
      <c r="G256" s="5">
        <v>0</v>
      </c>
      <c r="H256" s="5">
        <v>0</v>
      </c>
      <c r="I256" s="5">
        <v>0</v>
      </c>
      <c r="J256" s="5">
        <v>395</v>
      </c>
      <c r="L256" s="5">
        <v>3500</v>
      </c>
      <c r="N256" s="25">
        <v>958</v>
      </c>
      <c r="O256" s="25" t="e">
        <f>VLOOKUP(A256,[2]Sheet1!$D:$Y,22,0)</f>
        <v>#N/A</v>
      </c>
    </row>
    <row r="257" spans="1:15" x14ac:dyDescent="0.3">
      <c r="A257" s="5" t="s">
        <v>2853</v>
      </c>
      <c r="B257" t="s">
        <v>2854</v>
      </c>
      <c r="F257" s="313"/>
      <c r="G257" s="5">
        <v>0</v>
      </c>
      <c r="H257" s="5">
        <v>0</v>
      </c>
      <c r="I257" s="5">
        <v>0</v>
      </c>
      <c r="J257" s="5">
        <v>395</v>
      </c>
      <c r="L257" s="5">
        <v>3500</v>
      </c>
      <c r="N257" s="25">
        <v>958</v>
      </c>
      <c r="O257" s="25" t="e">
        <f>VLOOKUP(A257,[2]Sheet1!$D:$Y,22,0)</f>
        <v>#N/A</v>
      </c>
    </row>
    <row r="258" spans="1:15" x14ac:dyDescent="0.3">
      <c r="A258" s="5" t="s">
        <v>2855</v>
      </c>
      <c r="B258" t="s">
        <v>2856</v>
      </c>
      <c r="F258" s="313"/>
      <c r="G258" s="5">
        <v>0</v>
      </c>
      <c r="H258" s="5">
        <v>0</v>
      </c>
      <c r="I258" s="5">
        <v>0</v>
      </c>
      <c r="J258" s="5">
        <v>395</v>
      </c>
      <c r="L258" s="5">
        <v>3500</v>
      </c>
      <c r="N258" s="25">
        <v>958</v>
      </c>
      <c r="O258" s="25" t="e">
        <f>VLOOKUP(A258,[2]Sheet1!$D:$Y,22,0)</f>
        <v>#N/A</v>
      </c>
    </row>
    <row r="259" spans="1:15" x14ac:dyDescent="0.3">
      <c r="A259" s="5" t="s">
        <v>2857</v>
      </c>
      <c r="B259" t="s">
        <v>2858</v>
      </c>
      <c r="F259" s="313"/>
      <c r="G259" s="5">
        <v>0</v>
      </c>
      <c r="H259" s="5">
        <v>0</v>
      </c>
      <c r="I259" s="5">
        <v>0</v>
      </c>
      <c r="J259" s="5">
        <v>395</v>
      </c>
      <c r="L259" s="5">
        <v>3500</v>
      </c>
      <c r="N259" s="25">
        <v>958</v>
      </c>
      <c r="O259" s="25" t="e">
        <f>VLOOKUP(A259,[2]Sheet1!$D:$Y,22,0)</f>
        <v>#N/A</v>
      </c>
    </row>
    <row r="260" spans="1:15" x14ac:dyDescent="0.3">
      <c r="A260" s="5" t="s">
        <v>2859</v>
      </c>
      <c r="B260" t="s">
        <v>2856</v>
      </c>
      <c r="F260" s="313"/>
      <c r="G260" s="5">
        <v>0</v>
      </c>
      <c r="H260" s="5">
        <v>32</v>
      </c>
      <c r="I260" s="5">
        <v>19</v>
      </c>
      <c r="J260" s="5">
        <v>395</v>
      </c>
      <c r="L260" s="5">
        <v>3500</v>
      </c>
      <c r="N260" s="25">
        <v>0</v>
      </c>
      <c r="O260" s="25" t="e">
        <f>VLOOKUP(A260,[2]Sheet1!$D:$Y,22,0)</f>
        <v>#N/A</v>
      </c>
    </row>
    <row r="261" spans="1:15" x14ac:dyDescent="0.3">
      <c r="A261" s="5" t="s">
        <v>2860</v>
      </c>
      <c r="B261" t="s">
        <v>2856</v>
      </c>
      <c r="F261" s="313"/>
      <c r="G261" s="5">
        <v>487.2</v>
      </c>
      <c r="H261" s="5">
        <v>34</v>
      </c>
      <c r="I261" s="5">
        <v>20</v>
      </c>
      <c r="J261" s="5">
        <v>395</v>
      </c>
      <c r="L261" s="5">
        <v>3500</v>
      </c>
      <c r="N261" s="25">
        <v>958</v>
      </c>
      <c r="O261" s="25" t="e">
        <f>VLOOKUP(A261,[2]Sheet1!$D:$Y,22,0)</f>
        <v>#N/A</v>
      </c>
    </row>
    <row r="262" spans="1:15" x14ac:dyDescent="0.3">
      <c r="A262" s="5" t="s">
        <v>2861</v>
      </c>
      <c r="B262" t="s">
        <v>2862</v>
      </c>
      <c r="F262" s="313"/>
      <c r="G262" s="5">
        <v>35.07</v>
      </c>
      <c r="H262" s="5">
        <v>34</v>
      </c>
      <c r="I262" s="5">
        <v>26</v>
      </c>
      <c r="J262" s="5">
        <v>54</v>
      </c>
      <c r="L262" s="5">
        <v>300</v>
      </c>
      <c r="N262" s="25">
        <v>70</v>
      </c>
      <c r="O262" s="25" t="e">
        <f>VLOOKUP(A262,[2]Sheet1!$D:$Y,22,0)</f>
        <v>#N/A</v>
      </c>
    </row>
    <row r="263" spans="1:15" x14ac:dyDescent="0.3">
      <c r="A263" s="5" t="s">
        <v>2863</v>
      </c>
      <c r="B263" t="s">
        <v>2864</v>
      </c>
      <c r="F263" s="313"/>
      <c r="G263" s="5">
        <v>249.29</v>
      </c>
      <c r="H263" s="5">
        <v>245</v>
      </c>
      <c r="I263" s="5">
        <v>147</v>
      </c>
      <c r="J263" s="5">
        <v>250</v>
      </c>
      <c r="L263" s="5">
        <v>2000</v>
      </c>
      <c r="N263" s="25">
        <v>402</v>
      </c>
      <c r="O263" s="25" t="e">
        <f>VLOOKUP(A263,[2]Sheet1!$D:$Y,22,0)</f>
        <v>#N/A</v>
      </c>
    </row>
    <row r="264" spans="1:15" x14ac:dyDescent="0.3">
      <c r="A264" s="5" t="s">
        <v>2865</v>
      </c>
      <c r="B264" t="s">
        <v>2866</v>
      </c>
      <c r="F264" s="313"/>
      <c r="G264" s="5">
        <v>249.29</v>
      </c>
      <c r="H264" s="5">
        <v>245</v>
      </c>
      <c r="I264" s="5">
        <v>147</v>
      </c>
      <c r="J264" s="5">
        <v>250</v>
      </c>
      <c r="L264" s="5">
        <v>2000</v>
      </c>
      <c r="N264" s="25" t="e">
        <v>#N/A</v>
      </c>
      <c r="O264" s="25" t="e">
        <f>VLOOKUP(A264,[2]Sheet1!$D:$Y,22,0)</f>
        <v>#N/A</v>
      </c>
    </row>
    <row r="265" spans="1:15" x14ac:dyDescent="0.3">
      <c r="A265" s="5" t="s">
        <v>2867</v>
      </c>
      <c r="B265" t="s">
        <v>2868</v>
      </c>
      <c r="F265" s="313"/>
      <c r="G265" s="5">
        <v>249.29</v>
      </c>
      <c r="H265" s="5">
        <v>245</v>
      </c>
      <c r="I265" s="5">
        <v>147</v>
      </c>
      <c r="J265" s="5">
        <v>250</v>
      </c>
      <c r="L265" s="5">
        <v>2000</v>
      </c>
      <c r="N265" s="25" t="e">
        <v>#N/A</v>
      </c>
      <c r="O265" s="25" t="e">
        <f>VLOOKUP(A265,[2]Sheet1!$D:$Y,22,0)</f>
        <v>#N/A</v>
      </c>
    </row>
    <row r="266" spans="1:15" x14ac:dyDescent="0.3">
      <c r="A266" s="5" t="s">
        <v>2869</v>
      </c>
      <c r="B266" t="s">
        <v>2870</v>
      </c>
      <c r="F266" s="313"/>
      <c r="G266" s="5">
        <v>0</v>
      </c>
      <c r="H266" s="5">
        <v>0</v>
      </c>
      <c r="I266" s="5">
        <v>0</v>
      </c>
      <c r="J266" s="5">
        <v>0</v>
      </c>
      <c r="L266" s="5">
        <v>0</v>
      </c>
      <c r="N266" s="25">
        <v>0</v>
      </c>
      <c r="O266" s="25" t="e">
        <f>VLOOKUP(A266,[2]Sheet1!$D:$Y,22,0)</f>
        <v>#N/A</v>
      </c>
    </row>
    <row r="267" spans="1:15" x14ac:dyDescent="0.3">
      <c r="A267" s="5" t="s">
        <v>2871</v>
      </c>
      <c r="B267" t="s">
        <v>2872</v>
      </c>
      <c r="F267" s="313"/>
      <c r="G267" s="5">
        <v>196.21</v>
      </c>
      <c r="H267" s="5">
        <v>75</v>
      </c>
      <c r="I267" s="5">
        <v>45</v>
      </c>
      <c r="J267" s="5">
        <v>213</v>
      </c>
      <c r="L267" s="5">
        <v>1200</v>
      </c>
      <c r="N267" s="25">
        <v>304</v>
      </c>
      <c r="O267" s="25" t="e">
        <f>VLOOKUP(A267,[2]Sheet1!$D:$Y,22,0)</f>
        <v>#N/A</v>
      </c>
    </row>
    <row r="268" spans="1:15" x14ac:dyDescent="0.3">
      <c r="A268" s="5" t="s">
        <v>2873</v>
      </c>
      <c r="B268" t="s">
        <v>2874</v>
      </c>
      <c r="F268" s="313"/>
      <c r="G268" s="5">
        <v>196.21</v>
      </c>
      <c r="H268" s="5">
        <v>75</v>
      </c>
      <c r="I268" s="5">
        <v>45</v>
      </c>
      <c r="J268" s="5">
        <v>213</v>
      </c>
      <c r="L268" s="5">
        <v>1200</v>
      </c>
      <c r="N268" s="25">
        <v>304</v>
      </c>
      <c r="O268" s="25" t="e">
        <f>VLOOKUP(A268,[2]Sheet1!$D:$Y,22,0)</f>
        <v>#N/A</v>
      </c>
    </row>
    <row r="269" spans="1:15" x14ac:dyDescent="0.3">
      <c r="A269" s="5" t="s">
        <v>2875</v>
      </c>
      <c r="B269" t="s">
        <v>2876</v>
      </c>
      <c r="F269" s="313"/>
      <c r="G269" s="5">
        <v>196.21</v>
      </c>
      <c r="H269" s="5">
        <v>165</v>
      </c>
      <c r="I269" s="5">
        <v>99</v>
      </c>
      <c r="J269" s="5">
        <v>213</v>
      </c>
      <c r="L269" s="5">
        <v>1350</v>
      </c>
      <c r="N269" s="25">
        <v>346</v>
      </c>
      <c r="O269" s="25" t="e">
        <f>VLOOKUP(A269,[2]Sheet1!$D:$Y,22,0)</f>
        <v>#N/A</v>
      </c>
    </row>
    <row r="270" spans="1:15" x14ac:dyDescent="0.3">
      <c r="A270" s="5" t="s">
        <v>2877</v>
      </c>
      <c r="B270" t="s">
        <v>2878</v>
      </c>
      <c r="F270" s="313"/>
      <c r="G270" s="5">
        <v>0</v>
      </c>
      <c r="H270" s="5">
        <v>0</v>
      </c>
      <c r="I270" s="5">
        <v>0</v>
      </c>
      <c r="J270" s="5">
        <v>0</v>
      </c>
      <c r="L270" s="5">
        <v>0</v>
      </c>
      <c r="N270" s="25">
        <v>0</v>
      </c>
      <c r="O270" s="25" t="e">
        <f>VLOOKUP(A270,[2]Sheet1!$D:$Y,22,0)</f>
        <v>#N/A</v>
      </c>
    </row>
    <row r="271" spans="1:15" x14ac:dyDescent="0.3">
      <c r="A271" s="5" t="s">
        <v>2544</v>
      </c>
      <c r="B271" t="e">
        <v>#N/A</v>
      </c>
      <c r="F271" s="313"/>
      <c r="G271" s="5">
        <v>0</v>
      </c>
      <c r="H271" s="5">
        <v>0</v>
      </c>
      <c r="I271" s="5">
        <v>0</v>
      </c>
      <c r="J271" s="5">
        <v>0</v>
      </c>
      <c r="L271" s="5">
        <v>0</v>
      </c>
      <c r="N271" s="25">
        <v>424</v>
      </c>
      <c r="O271" s="25">
        <f>VLOOKUP(A271,[2]Sheet1!$D:$Y,22,0)</f>
        <v>424</v>
      </c>
    </row>
    <row r="272" spans="1:15" x14ac:dyDescent="0.3">
      <c r="A272" s="330" t="s">
        <v>2879</v>
      </c>
      <c r="B272" t="s">
        <v>2880</v>
      </c>
      <c r="G272" s="5">
        <v>143.13</v>
      </c>
      <c r="H272" s="5">
        <v>85</v>
      </c>
      <c r="I272" s="5">
        <v>51</v>
      </c>
      <c r="J272" s="5">
        <v>114</v>
      </c>
      <c r="L272" s="5">
        <v>800</v>
      </c>
      <c r="M272" s="5">
        <v>0</v>
      </c>
      <c r="N272" s="25">
        <v>161</v>
      </c>
      <c r="O272" s="25" t="e">
        <f>VLOOKUP(A272,[2]Sheet1!$D:$Y,22,0)</f>
        <v>#N/A</v>
      </c>
    </row>
    <row r="273" spans="1:15" x14ac:dyDescent="0.3">
      <c r="A273" s="5" t="s">
        <v>2881</v>
      </c>
      <c r="B273" t="s">
        <v>2882</v>
      </c>
      <c r="G273" s="5">
        <v>172.51</v>
      </c>
      <c r="H273" s="5">
        <v>105</v>
      </c>
      <c r="I273" s="5">
        <v>63</v>
      </c>
      <c r="J273" s="5">
        <v>126</v>
      </c>
      <c r="L273" s="5">
        <v>990</v>
      </c>
      <c r="N273" s="25">
        <v>201</v>
      </c>
      <c r="O273" s="25" t="e">
        <f>VLOOKUP(A273,[2]Sheet1!$D:$Y,22,0)</f>
        <v>#N/A</v>
      </c>
    </row>
    <row r="274" spans="1:15" x14ac:dyDescent="0.3">
      <c r="A274" s="5" t="s">
        <v>2883</v>
      </c>
      <c r="B274" t="s">
        <v>2884</v>
      </c>
      <c r="G274" s="5">
        <v>59.72</v>
      </c>
      <c r="H274" s="5">
        <v>49</v>
      </c>
      <c r="I274" s="5">
        <v>29</v>
      </c>
      <c r="J274" s="5">
        <v>49</v>
      </c>
      <c r="L274" s="5">
        <v>350</v>
      </c>
      <c r="N274" s="25">
        <v>77</v>
      </c>
      <c r="O274" s="25" t="e">
        <f>VLOOKUP(A274,[2]Sheet1!$D:$Y,22,0)</f>
        <v>#N/A</v>
      </c>
    </row>
    <row r="275" spans="1:15" x14ac:dyDescent="0.3">
      <c r="A275" s="330" t="s">
        <v>2885</v>
      </c>
      <c r="B275" t="s">
        <v>2886</v>
      </c>
      <c r="G275" s="5">
        <v>341.23</v>
      </c>
      <c r="H275" s="5">
        <v>0</v>
      </c>
      <c r="I275" s="5">
        <v>0</v>
      </c>
      <c r="J275" s="5">
        <v>314</v>
      </c>
      <c r="L275" s="5">
        <v>3900</v>
      </c>
      <c r="N275" s="25">
        <v>0</v>
      </c>
      <c r="O275" s="25" t="e">
        <f>VLOOKUP(A275,[2]Sheet1!$D:$Y,22,0)</f>
        <v>#N/A</v>
      </c>
    </row>
    <row r="276" spans="1:15" x14ac:dyDescent="0.3">
      <c r="A276" s="5" t="s">
        <v>2560</v>
      </c>
      <c r="B276" t="s">
        <v>2887</v>
      </c>
      <c r="G276" s="5">
        <v>709</v>
      </c>
      <c r="H276" s="5">
        <v>715</v>
      </c>
      <c r="I276" s="5">
        <v>429</v>
      </c>
      <c r="J276" s="5">
        <v>675</v>
      </c>
      <c r="L276" s="5">
        <v>7500</v>
      </c>
      <c r="N276" s="25">
        <v>1288</v>
      </c>
      <c r="O276" s="25" t="e">
        <f>VLOOKUP(A276,[2]Sheet1!$D:$Y,22,0)</f>
        <v>#N/A</v>
      </c>
    </row>
    <row r="277" spans="1:15" x14ac:dyDescent="0.3">
      <c r="A277" t="s">
        <v>2888</v>
      </c>
      <c r="B277" t="s">
        <v>2889</v>
      </c>
      <c r="G277" s="5">
        <v>65.400000000000006</v>
      </c>
      <c r="H277" s="5">
        <v>38</v>
      </c>
      <c r="I277" s="5">
        <v>23</v>
      </c>
      <c r="J277" s="5">
        <v>33</v>
      </c>
      <c r="L277" s="5">
        <v>350</v>
      </c>
      <c r="N277" s="25">
        <v>74</v>
      </c>
      <c r="O277" s="25" t="e">
        <f>VLOOKUP(A277,[2]Sheet1!$D:$Y,22,0)</f>
        <v>#N/A</v>
      </c>
    </row>
    <row r="278" spans="1:15" x14ac:dyDescent="0.3">
      <c r="A278" s="2" t="s">
        <v>2890</v>
      </c>
      <c r="B278" t="s">
        <v>2891</v>
      </c>
      <c r="G278" s="5">
        <v>123.22</v>
      </c>
      <c r="H278" s="5">
        <v>120</v>
      </c>
      <c r="I278" s="5">
        <v>72</v>
      </c>
      <c r="J278" s="5">
        <v>128</v>
      </c>
      <c r="L278" s="5">
        <v>1350</v>
      </c>
      <c r="N278" s="25">
        <v>273</v>
      </c>
      <c r="O278" s="25">
        <f>VLOOKUP(A278,[2]Sheet1!$D:$Y,22,0)</f>
        <v>0</v>
      </c>
    </row>
    <row r="279" spans="1:15" x14ac:dyDescent="0.3">
      <c r="A279" s="5" t="s">
        <v>2892</v>
      </c>
      <c r="B279" t="s">
        <v>2893</v>
      </c>
      <c r="G279" s="5">
        <v>284.36</v>
      </c>
      <c r="H279" s="5">
        <v>230</v>
      </c>
      <c r="I279" s="5">
        <v>138</v>
      </c>
      <c r="J279" s="5">
        <v>216</v>
      </c>
      <c r="L279" s="5">
        <v>1890</v>
      </c>
      <c r="N279" s="25">
        <v>437</v>
      </c>
      <c r="O279" s="25" t="e">
        <f>VLOOKUP(A279,[2]Sheet1!$D:$Y,22,0)</f>
        <v>#N/A</v>
      </c>
    </row>
    <row r="280" spans="1:15" x14ac:dyDescent="0.3">
      <c r="A280" s="5" t="s">
        <v>2894</v>
      </c>
      <c r="B280" t="s">
        <v>2895</v>
      </c>
      <c r="G280" s="5">
        <v>284.36</v>
      </c>
      <c r="H280" s="5">
        <v>230</v>
      </c>
      <c r="I280" s="5">
        <v>138</v>
      </c>
      <c r="J280" s="5">
        <v>216</v>
      </c>
      <c r="L280" s="5">
        <v>895</v>
      </c>
      <c r="N280" s="25">
        <v>437</v>
      </c>
      <c r="O280" s="25" t="e">
        <f>VLOOKUP(A280,[2]Sheet1!$D:$Y,22,0)</f>
        <v>#N/A</v>
      </c>
    </row>
    <row r="281" spans="1:15" x14ac:dyDescent="0.3">
      <c r="A281" s="330" t="s">
        <v>2896</v>
      </c>
      <c r="B281" t="s">
        <v>2897</v>
      </c>
      <c r="G281" s="5">
        <v>172.51</v>
      </c>
      <c r="H281" s="5">
        <v>105</v>
      </c>
      <c r="I281" s="5">
        <v>63</v>
      </c>
      <c r="J281" s="5">
        <v>126</v>
      </c>
      <c r="L281" s="5">
        <v>990</v>
      </c>
      <c r="N281" s="25">
        <v>201</v>
      </c>
      <c r="O281" s="25" t="e">
        <f>VLOOKUP(A281,[2]Sheet1!$D:$Y,22,0)</f>
        <v>#N/A</v>
      </c>
    </row>
    <row r="282" spans="1:15" x14ac:dyDescent="0.3">
      <c r="A282" s="330" t="s">
        <v>2898</v>
      </c>
      <c r="B282" t="s">
        <v>2899</v>
      </c>
      <c r="G282" s="5">
        <v>59.72</v>
      </c>
      <c r="H282" s="5">
        <v>49</v>
      </c>
      <c r="I282" s="5">
        <v>29</v>
      </c>
      <c r="J282" s="5">
        <v>49</v>
      </c>
      <c r="L282" s="5">
        <v>350</v>
      </c>
      <c r="N282" s="25">
        <v>77</v>
      </c>
      <c r="O282" s="25" t="e">
        <f>VLOOKUP(A282,[2]Sheet1!$D:$Y,22,0)</f>
        <v>#N/A</v>
      </c>
    </row>
    <row r="283" spans="1:15" x14ac:dyDescent="0.3">
      <c r="A283" s="5" t="s">
        <v>2900</v>
      </c>
      <c r="B283" t="s">
        <v>2901</v>
      </c>
      <c r="G283" s="5">
        <v>59.72</v>
      </c>
      <c r="H283" s="5">
        <v>49</v>
      </c>
      <c r="I283" s="5">
        <v>29</v>
      </c>
      <c r="J283" s="5">
        <v>49</v>
      </c>
      <c r="L283" s="5">
        <v>350</v>
      </c>
      <c r="N283" s="25">
        <v>77</v>
      </c>
      <c r="O283" s="25" t="e">
        <f>VLOOKUP(A283,[2]Sheet1!$D:$Y,22,0)</f>
        <v>#N/A</v>
      </c>
    </row>
    <row r="284" spans="1:15" x14ac:dyDescent="0.3">
      <c r="A284" s="5" t="s">
        <v>2902</v>
      </c>
      <c r="B284" t="s">
        <v>2903</v>
      </c>
      <c r="G284" s="5">
        <v>59.72</v>
      </c>
      <c r="H284" s="5">
        <v>49</v>
      </c>
      <c r="I284" s="5">
        <v>29</v>
      </c>
      <c r="J284" s="5">
        <v>49</v>
      </c>
      <c r="L284" s="5">
        <v>350</v>
      </c>
      <c r="N284" s="25">
        <v>77</v>
      </c>
      <c r="O284" s="25" t="e">
        <f>VLOOKUP(A284,[2]Sheet1!$D:$Y,22,0)</f>
        <v>#N/A</v>
      </c>
    </row>
    <row r="285" spans="1:15" x14ac:dyDescent="0.3">
      <c r="A285" s="5" t="s">
        <v>2904</v>
      </c>
      <c r="B285" t="s">
        <v>2905</v>
      </c>
      <c r="G285" s="5">
        <v>59.72</v>
      </c>
      <c r="H285" s="5">
        <v>49</v>
      </c>
      <c r="I285" s="5">
        <v>29</v>
      </c>
      <c r="J285" s="5">
        <v>49</v>
      </c>
      <c r="L285" s="5">
        <v>350</v>
      </c>
      <c r="N285" s="25">
        <v>77</v>
      </c>
      <c r="O285" s="25" t="e">
        <f>VLOOKUP(A285,[2]Sheet1!$D:$Y,22,0)</f>
        <v>#N/A</v>
      </c>
    </row>
    <row r="286" spans="1:15" x14ac:dyDescent="0.3">
      <c r="A286" s="5" t="s">
        <v>2898</v>
      </c>
      <c r="B286" t="s">
        <v>2899</v>
      </c>
      <c r="G286" s="5">
        <v>59.72</v>
      </c>
      <c r="H286" s="5">
        <v>49</v>
      </c>
      <c r="I286" s="5">
        <v>29</v>
      </c>
      <c r="J286" s="5">
        <v>49</v>
      </c>
      <c r="L286" s="5">
        <v>350</v>
      </c>
      <c r="N286" s="25">
        <v>77</v>
      </c>
      <c r="O286" s="25" t="e">
        <f>VLOOKUP(A286,[2]Sheet1!$D:$Y,22,0)</f>
        <v>#N/A</v>
      </c>
    </row>
    <row r="287" spans="1:15" x14ac:dyDescent="0.3">
      <c r="A287" s="5" t="s">
        <v>2883</v>
      </c>
      <c r="B287" t="s">
        <v>2884</v>
      </c>
      <c r="G287" s="5">
        <v>59.72</v>
      </c>
      <c r="H287" s="5">
        <v>49</v>
      </c>
      <c r="I287" s="5">
        <v>29</v>
      </c>
      <c r="J287" s="5">
        <v>49</v>
      </c>
      <c r="L287" s="5">
        <v>350</v>
      </c>
      <c r="N287" s="25">
        <v>77</v>
      </c>
      <c r="O287" s="25" t="e">
        <f>VLOOKUP(A287,[2]Sheet1!$D:$Y,22,0)</f>
        <v>#N/A</v>
      </c>
    </row>
    <row r="288" spans="1:15" x14ac:dyDescent="0.3">
      <c r="A288" s="5" t="s">
        <v>2906</v>
      </c>
      <c r="B288" t="s">
        <v>2907</v>
      </c>
      <c r="G288" s="5">
        <v>59.72</v>
      </c>
      <c r="H288" s="5">
        <v>49</v>
      </c>
      <c r="I288" s="5">
        <v>29</v>
      </c>
      <c r="J288" s="5">
        <v>49</v>
      </c>
      <c r="L288" s="5">
        <v>350</v>
      </c>
      <c r="N288" s="25">
        <v>77</v>
      </c>
      <c r="O288" s="25" t="e">
        <f>VLOOKUP(A288,[2]Sheet1!$D:$Y,22,0)</f>
        <v>#N/A</v>
      </c>
    </row>
    <row r="289" spans="1:15" x14ac:dyDescent="0.3">
      <c r="A289" s="5" t="s">
        <v>2908</v>
      </c>
      <c r="B289" t="s">
        <v>2909</v>
      </c>
      <c r="G289" s="5">
        <v>59.72</v>
      </c>
      <c r="H289" s="5">
        <v>49</v>
      </c>
      <c r="I289" s="5">
        <v>29</v>
      </c>
      <c r="J289" s="5">
        <v>49</v>
      </c>
      <c r="L289" s="5">
        <v>350</v>
      </c>
      <c r="N289" s="25">
        <v>77</v>
      </c>
      <c r="O289" s="25" t="e">
        <f>VLOOKUP(A289,[2]Sheet1!$D:$Y,22,0)</f>
        <v>#N/A</v>
      </c>
    </row>
    <row r="290" spans="1:15" x14ac:dyDescent="0.3">
      <c r="A290" s="5" t="s">
        <v>2910</v>
      </c>
      <c r="B290" t="s">
        <v>2911</v>
      </c>
      <c r="G290" s="5">
        <v>59.72</v>
      </c>
      <c r="H290" s="5">
        <v>49</v>
      </c>
      <c r="I290" s="5">
        <v>29</v>
      </c>
      <c r="J290" s="5">
        <v>49</v>
      </c>
      <c r="L290" s="5">
        <v>350</v>
      </c>
      <c r="N290" s="25">
        <v>77</v>
      </c>
      <c r="O290" s="25" t="e">
        <f>VLOOKUP(A290,[2]Sheet1!$D:$Y,22,0)</f>
        <v>#N/A</v>
      </c>
    </row>
    <row r="291" spans="1:15" x14ac:dyDescent="0.3">
      <c r="A291" s="5" t="s">
        <v>2912</v>
      </c>
      <c r="B291" t="s">
        <v>2913</v>
      </c>
      <c r="G291" s="5">
        <v>199</v>
      </c>
      <c r="H291" s="5">
        <v>132</v>
      </c>
      <c r="I291" s="5">
        <v>99</v>
      </c>
      <c r="J291" s="5">
        <v>139</v>
      </c>
      <c r="L291" s="5">
        <v>990</v>
      </c>
      <c r="N291" s="25">
        <v>201</v>
      </c>
      <c r="O291" s="25" t="e">
        <f>VLOOKUP(A291,[2]Sheet1!$D:$Y,22,0)</f>
        <v>#N/A</v>
      </c>
    </row>
    <row r="292" spans="1:15" x14ac:dyDescent="0.3">
      <c r="A292" s="5" t="s">
        <v>2914</v>
      </c>
      <c r="B292" t="s">
        <v>2915</v>
      </c>
      <c r="G292" s="5">
        <v>172.51</v>
      </c>
      <c r="H292" s="5">
        <v>105</v>
      </c>
      <c r="I292" s="5">
        <v>63</v>
      </c>
      <c r="J292" s="5">
        <v>126</v>
      </c>
      <c r="L292" s="5">
        <v>990</v>
      </c>
      <c r="N292" s="25">
        <v>201</v>
      </c>
      <c r="O292" s="25" t="e">
        <f>VLOOKUP(A292,[2]Sheet1!$D:$Y,22,0)</f>
        <v>#N/A</v>
      </c>
    </row>
    <row r="293" spans="1:15" x14ac:dyDescent="0.3">
      <c r="A293" s="5" t="s">
        <v>2916</v>
      </c>
      <c r="B293" t="s">
        <v>2913</v>
      </c>
      <c r="G293" s="5">
        <v>172.51</v>
      </c>
      <c r="H293" s="5">
        <v>105</v>
      </c>
      <c r="I293" s="5">
        <v>63</v>
      </c>
      <c r="J293" s="5">
        <v>126</v>
      </c>
      <c r="L293" s="5">
        <v>990</v>
      </c>
      <c r="N293" s="25">
        <v>201</v>
      </c>
      <c r="O293" s="25" t="e">
        <f>VLOOKUP(A293,[2]Sheet1!$D:$Y,22,0)</f>
        <v>#N/A</v>
      </c>
    </row>
    <row r="294" spans="1:15" x14ac:dyDescent="0.3">
      <c r="A294" s="5" t="s">
        <v>2917</v>
      </c>
      <c r="B294" t="s">
        <v>2918</v>
      </c>
      <c r="G294" s="5">
        <v>199</v>
      </c>
      <c r="H294" s="5">
        <v>132</v>
      </c>
      <c r="I294" s="5">
        <v>99</v>
      </c>
      <c r="J294" s="5">
        <v>139</v>
      </c>
      <c r="L294" s="5">
        <v>990</v>
      </c>
      <c r="N294" s="25">
        <v>201</v>
      </c>
      <c r="O294" s="25" t="e">
        <f>VLOOKUP(A294,[2]Sheet1!$D:$Y,22,0)</f>
        <v>#N/A</v>
      </c>
    </row>
    <row r="295" spans="1:15" x14ac:dyDescent="0.3">
      <c r="A295" s="5" t="s">
        <v>2919</v>
      </c>
      <c r="B295" t="s">
        <v>2920</v>
      </c>
      <c r="G295" s="5">
        <v>172.51</v>
      </c>
      <c r="H295" s="5">
        <v>105</v>
      </c>
      <c r="I295" s="5">
        <v>63</v>
      </c>
      <c r="J295" s="5">
        <v>126</v>
      </c>
      <c r="L295" s="5">
        <v>990</v>
      </c>
      <c r="N295" s="25">
        <v>201</v>
      </c>
      <c r="O295" s="25" t="e">
        <f>VLOOKUP(A295,[2]Sheet1!$D:$Y,22,0)</f>
        <v>#N/A</v>
      </c>
    </row>
    <row r="296" spans="1:15" x14ac:dyDescent="0.3">
      <c r="A296" s="5" t="s">
        <v>2921</v>
      </c>
      <c r="B296" t="s">
        <v>2918</v>
      </c>
      <c r="G296" s="5">
        <v>172.51</v>
      </c>
      <c r="H296" s="5">
        <v>105</v>
      </c>
      <c r="I296" s="5">
        <v>63</v>
      </c>
      <c r="J296" s="5">
        <v>126</v>
      </c>
      <c r="L296" s="5">
        <v>990</v>
      </c>
      <c r="N296" s="25">
        <v>201</v>
      </c>
      <c r="O296" s="25" t="e">
        <f>VLOOKUP(A296,[2]Sheet1!$D:$Y,22,0)</f>
        <v>#N/A</v>
      </c>
    </row>
    <row r="297" spans="1:15" x14ac:dyDescent="0.3">
      <c r="A297" s="5" t="s">
        <v>2922</v>
      </c>
      <c r="B297" t="s">
        <v>2923</v>
      </c>
      <c r="G297" s="5">
        <v>199</v>
      </c>
      <c r="H297" s="5">
        <v>132</v>
      </c>
      <c r="I297" s="5">
        <v>99</v>
      </c>
      <c r="J297" s="5">
        <v>139</v>
      </c>
      <c r="L297" s="5">
        <v>990</v>
      </c>
      <c r="N297" s="25">
        <v>201</v>
      </c>
      <c r="O297" s="25" t="e">
        <f>VLOOKUP(A297,[2]Sheet1!$D:$Y,22,0)</f>
        <v>#N/A</v>
      </c>
    </row>
    <row r="298" spans="1:15" x14ac:dyDescent="0.3">
      <c r="A298" s="5" t="s">
        <v>2924</v>
      </c>
      <c r="B298" t="s">
        <v>2925</v>
      </c>
      <c r="G298" s="5">
        <v>172.51</v>
      </c>
      <c r="H298" s="5">
        <v>105</v>
      </c>
      <c r="I298" s="5">
        <v>63</v>
      </c>
      <c r="J298" s="5">
        <v>126</v>
      </c>
      <c r="L298" s="5">
        <v>990</v>
      </c>
      <c r="N298" s="25">
        <v>201</v>
      </c>
      <c r="O298" s="25" t="e">
        <f>VLOOKUP(A298,[2]Sheet1!$D:$Y,22,0)</f>
        <v>#N/A</v>
      </c>
    </row>
    <row r="299" spans="1:15" x14ac:dyDescent="0.3">
      <c r="A299" s="5" t="s">
        <v>2926</v>
      </c>
      <c r="B299" t="s">
        <v>2923</v>
      </c>
      <c r="G299" s="5">
        <v>172.51</v>
      </c>
      <c r="H299" s="5">
        <v>105</v>
      </c>
      <c r="I299" s="5">
        <v>63</v>
      </c>
      <c r="J299" s="5">
        <v>126</v>
      </c>
      <c r="L299" s="5">
        <v>990</v>
      </c>
      <c r="N299" s="25">
        <v>201</v>
      </c>
      <c r="O299" s="25" t="e">
        <f>VLOOKUP(A299,[2]Sheet1!$D:$Y,22,0)</f>
        <v>#N/A</v>
      </c>
    </row>
    <row r="300" spans="1:15" x14ac:dyDescent="0.3">
      <c r="A300" s="5" t="s">
        <v>2927</v>
      </c>
      <c r="B300" t="s">
        <v>2928</v>
      </c>
      <c r="G300" s="5">
        <v>199</v>
      </c>
      <c r="H300" s="5">
        <v>132</v>
      </c>
      <c r="I300" s="5">
        <v>99</v>
      </c>
      <c r="J300" s="5">
        <v>139</v>
      </c>
      <c r="L300" s="5">
        <v>990</v>
      </c>
      <c r="N300" s="25">
        <v>201</v>
      </c>
      <c r="O300" s="25" t="e">
        <f>VLOOKUP(A300,[2]Sheet1!$D:$Y,22,0)</f>
        <v>#N/A</v>
      </c>
    </row>
    <row r="301" spans="1:15" x14ac:dyDescent="0.3">
      <c r="A301" s="5" t="s">
        <v>2896</v>
      </c>
      <c r="B301" t="s">
        <v>2897</v>
      </c>
      <c r="G301" s="5">
        <v>172.51</v>
      </c>
      <c r="H301" s="5">
        <v>105</v>
      </c>
      <c r="I301" s="5">
        <v>63</v>
      </c>
      <c r="J301" s="5">
        <v>126</v>
      </c>
      <c r="L301" s="5">
        <v>990</v>
      </c>
      <c r="N301" s="25">
        <v>201</v>
      </c>
      <c r="O301" s="25" t="e">
        <f>VLOOKUP(A301,[2]Sheet1!$D:$Y,22,0)</f>
        <v>#N/A</v>
      </c>
    </row>
    <row r="302" spans="1:15" x14ac:dyDescent="0.3">
      <c r="A302" s="5" t="s">
        <v>2929</v>
      </c>
      <c r="B302" t="s">
        <v>2928</v>
      </c>
      <c r="G302" s="5">
        <v>172.51</v>
      </c>
      <c r="H302" s="5">
        <v>105</v>
      </c>
      <c r="I302" s="5">
        <v>63</v>
      </c>
      <c r="J302" s="5">
        <v>126</v>
      </c>
      <c r="L302" s="5">
        <v>990</v>
      </c>
      <c r="N302" s="25">
        <v>201</v>
      </c>
      <c r="O302" s="25" t="e">
        <f>VLOOKUP(A302,[2]Sheet1!$D:$Y,22,0)</f>
        <v>#N/A</v>
      </c>
    </row>
    <row r="303" spans="1:15" x14ac:dyDescent="0.3">
      <c r="A303" s="5" t="s">
        <v>2930</v>
      </c>
      <c r="B303" t="s">
        <v>2931</v>
      </c>
      <c r="G303" s="5">
        <v>199</v>
      </c>
      <c r="H303" s="5">
        <v>132</v>
      </c>
      <c r="I303" s="5">
        <v>99</v>
      </c>
      <c r="J303" s="5">
        <v>139</v>
      </c>
      <c r="L303" s="5">
        <v>990</v>
      </c>
      <c r="N303" s="25">
        <v>201</v>
      </c>
      <c r="O303" s="25" t="e">
        <f>VLOOKUP(A303,[2]Sheet1!$D:$Y,22,0)</f>
        <v>#N/A</v>
      </c>
    </row>
    <row r="304" spans="1:15" x14ac:dyDescent="0.3">
      <c r="A304" s="5" t="s">
        <v>2932</v>
      </c>
      <c r="B304" t="s">
        <v>2933</v>
      </c>
      <c r="G304" s="5">
        <v>172.51</v>
      </c>
      <c r="H304" s="5">
        <v>105</v>
      </c>
      <c r="I304" s="5">
        <v>63</v>
      </c>
      <c r="J304" s="5">
        <v>126</v>
      </c>
      <c r="L304" s="5">
        <v>990</v>
      </c>
      <c r="N304" s="25">
        <v>201</v>
      </c>
      <c r="O304" s="25" t="e">
        <f>VLOOKUP(A304,[2]Sheet1!$D:$Y,22,0)</f>
        <v>#N/A</v>
      </c>
    </row>
    <row r="305" spans="1:15" x14ac:dyDescent="0.3">
      <c r="A305" s="5" t="s">
        <v>2934</v>
      </c>
      <c r="B305" t="s">
        <v>2931</v>
      </c>
      <c r="G305" s="5">
        <v>172.51</v>
      </c>
      <c r="H305" s="5">
        <v>105</v>
      </c>
      <c r="I305" s="5">
        <v>63</v>
      </c>
      <c r="J305" s="5">
        <v>126</v>
      </c>
      <c r="L305" s="5">
        <v>990</v>
      </c>
      <c r="N305" s="25">
        <v>201</v>
      </c>
      <c r="O305" s="25" t="e">
        <f>VLOOKUP(A305,[2]Sheet1!$D:$Y,22,0)</f>
        <v>#N/A</v>
      </c>
    </row>
    <row r="306" spans="1:15" x14ac:dyDescent="0.3">
      <c r="A306" s="5" t="s">
        <v>2935</v>
      </c>
      <c r="B306" t="s">
        <v>2936</v>
      </c>
      <c r="G306" s="5">
        <v>199</v>
      </c>
      <c r="H306" s="5">
        <v>132</v>
      </c>
      <c r="I306" s="5">
        <v>99</v>
      </c>
      <c r="J306" s="5">
        <v>139</v>
      </c>
      <c r="L306" s="5">
        <v>990</v>
      </c>
      <c r="N306" s="25">
        <v>201</v>
      </c>
      <c r="O306" s="25" t="e">
        <f>VLOOKUP(A306,[2]Sheet1!$D:$Y,22,0)</f>
        <v>#N/A</v>
      </c>
    </row>
    <row r="307" spans="1:15" x14ac:dyDescent="0.3">
      <c r="A307" s="5" t="s">
        <v>2881</v>
      </c>
      <c r="B307" t="s">
        <v>2882</v>
      </c>
      <c r="G307" s="5">
        <v>172.51</v>
      </c>
      <c r="H307" s="5">
        <v>105</v>
      </c>
      <c r="I307" s="5">
        <v>63</v>
      </c>
      <c r="J307" s="5">
        <v>126</v>
      </c>
      <c r="L307" s="5">
        <v>990</v>
      </c>
      <c r="N307" s="25">
        <v>201</v>
      </c>
      <c r="O307" s="25" t="e">
        <f>VLOOKUP(A307,[2]Sheet1!$D:$Y,22,0)</f>
        <v>#N/A</v>
      </c>
    </row>
    <row r="308" spans="1:15" x14ac:dyDescent="0.3">
      <c r="A308" s="5" t="s">
        <v>2937</v>
      </c>
      <c r="B308" t="s">
        <v>2936</v>
      </c>
      <c r="G308" s="5">
        <v>172.51</v>
      </c>
      <c r="H308" s="5">
        <v>105</v>
      </c>
      <c r="I308" s="5">
        <v>63</v>
      </c>
      <c r="J308" s="5">
        <v>126</v>
      </c>
      <c r="L308" s="5">
        <v>990</v>
      </c>
      <c r="N308" s="25">
        <v>201</v>
      </c>
      <c r="O308" s="25" t="e">
        <f>VLOOKUP(A308,[2]Sheet1!$D:$Y,22,0)</f>
        <v>#N/A</v>
      </c>
    </row>
    <row r="309" spans="1:15" x14ac:dyDescent="0.3">
      <c r="A309" s="5" t="s">
        <v>2938</v>
      </c>
      <c r="B309" t="s">
        <v>2939</v>
      </c>
      <c r="G309" s="5">
        <v>199</v>
      </c>
      <c r="H309" s="5">
        <v>132</v>
      </c>
      <c r="I309" s="5">
        <v>99</v>
      </c>
      <c r="J309" s="5">
        <v>139</v>
      </c>
      <c r="L309" s="5">
        <v>990</v>
      </c>
      <c r="N309" s="25">
        <v>201</v>
      </c>
      <c r="O309" s="25" t="e">
        <f>VLOOKUP(A309,[2]Sheet1!$D:$Y,22,0)</f>
        <v>#N/A</v>
      </c>
    </row>
    <row r="310" spans="1:15" x14ac:dyDescent="0.3">
      <c r="A310" s="5" t="s">
        <v>2940</v>
      </c>
      <c r="B310" t="s">
        <v>2941</v>
      </c>
      <c r="G310" s="5">
        <v>172.51</v>
      </c>
      <c r="H310" s="5">
        <v>105</v>
      </c>
      <c r="I310" s="5">
        <v>63</v>
      </c>
      <c r="J310" s="5">
        <v>126</v>
      </c>
      <c r="L310" s="5">
        <v>990</v>
      </c>
      <c r="N310" s="25">
        <v>201</v>
      </c>
      <c r="O310" s="25" t="e">
        <f>VLOOKUP(A310,[2]Sheet1!$D:$Y,22,0)</f>
        <v>#N/A</v>
      </c>
    </row>
    <row r="311" spans="1:15" x14ac:dyDescent="0.3">
      <c r="A311" s="5" t="s">
        <v>2942</v>
      </c>
      <c r="B311" t="s">
        <v>2939</v>
      </c>
      <c r="G311" s="5">
        <v>172.51</v>
      </c>
      <c r="H311" s="5">
        <v>105</v>
      </c>
      <c r="I311" s="5">
        <v>63</v>
      </c>
      <c r="J311" s="5">
        <v>126</v>
      </c>
      <c r="L311" s="5">
        <v>990</v>
      </c>
      <c r="N311" s="25">
        <v>201</v>
      </c>
      <c r="O311" s="25" t="e">
        <f>VLOOKUP(A311,[2]Sheet1!$D:$Y,22,0)</f>
        <v>#N/A</v>
      </c>
    </row>
    <row r="312" spans="1:15" x14ac:dyDescent="0.3">
      <c r="A312" s="5" t="s">
        <v>2943</v>
      </c>
      <c r="B312" t="s">
        <v>2944</v>
      </c>
      <c r="G312" s="5">
        <v>199</v>
      </c>
      <c r="H312" s="5">
        <v>132</v>
      </c>
      <c r="I312" s="5">
        <v>99</v>
      </c>
      <c r="J312" s="5">
        <v>139</v>
      </c>
      <c r="L312" s="5">
        <v>990</v>
      </c>
      <c r="N312" s="25">
        <v>201</v>
      </c>
      <c r="O312" s="25" t="e">
        <f>VLOOKUP(A312,[2]Sheet1!$D:$Y,22,0)</f>
        <v>#N/A</v>
      </c>
    </row>
    <row r="313" spans="1:15" x14ac:dyDescent="0.3">
      <c r="A313" s="5" t="s">
        <v>2945</v>
      </c>
      <c r="B313" t="s">
        <v>2946</v>
      </c>
      <c r="G313" s="5">
        <v>172.51</v>
      </c>
      <c r="H313" s="5">
        <v>105</v>
      </c>
      <c r="I313" s="5">
        <v>63</v>
      </c>
      <c r="J313" s="5">
        <v>126</v>
      </c>
      <c r="L313" s="5">
        <v>990</v>
      </c>
      <c r="N313" s="25">
        <v>201</v>
      </c>
      <c r="O313" s="25" t="e">
        <f>VLOOKUP(A313,[2]Sheet1!$D:$Y,22,0)</f>
        <v>#N/A</v>
      </c>
    </row>
    <row r="314" spans="1:15" x14ac:dyDescent="0.3">
      <c r="A314" s="5" t="s">
        <v>2947</v>
      </c>
      <c r="B314" t="s">
        <v>2944</v>
      </c>
      <c r="G314" s="5">
        <v>172.51</v>
      </c>
      <c r="H314" s="5">
        <v>105</v>
      </c>
      <c r="I314" s="5">
        <v>63</v>
      </c>
      <c r="J314" s="5">
        <v>126</v>
      </c>
      <c r="L314" s="5">
        <v>990</v>
      </c>
      <c r="N314" s="25">
        <v>201</v>
      </c>
      <c r="O314" s="25" t="e">
        <f>VLOOKUP(A314,[2]Sheet1!$D:$Y,22,0)</f>
        <v>#N/A</v>
      </c>
    </row>
    <row r="315" spans="1:15" x14ac:dyDescent="0.3">
      <c r="A315" s="5" t="s">
        <v>2948</v>
      </c>
      <c r="B315" t="s">
        <v>2949</v>
      </c>
      <c r="G315" s="5">
        <v>199</v>
      </c>
      <c r="H315" s="5">
        <v>132</v>
      </c>
      <c r="I315" s="5">
        <v>99</v>
      </c>
      <c r="J315" s="5">
        <v>139</v>
      </c>
      <c r="L315" s="5">
        <v>990</v>
      </c>
      <c r="N315" s="25">
        <v>201</v>
      </c>
      <c r="O315" s="25" t="e">
        <f>VLOOKUP(A315,[2]Sheet1!$D:$Y,22,0)</f>
        <v>#N/A</v>
      </c>
    </row>
    <row r="316" spans="1:15" x14ac:dyDescent="0.3">
      <c r="A316" s="5" t="s">
        <v>2950</v>
      </c>
      <c r="B316" t="s">
        <v>2951</v>
      </c>
      <c r="G316" s="5">
        <v>172.51</v>
      </c>
      <c r="H316" s="5">
        <v>105</v>
      </c>
      <c r="I316" s="5">
        <v>63</v>
      </c>
      <c r="J316" s="5">
        <v>126</v>
      </c>
      <c r="L316" s="5">
        <v>990</v>
      </c>
      <c r="N316" s="25">
        <v>201</v>
      </c>
      <c r="O316" s="25" t="e">
        <f>VLOOKUP(A316,[2]Sheet1!$D:$Y,22,0)</f>
        <v>#N/A</v>
      </c>
    </row>
    <row r="317" spans="1:15" x14ac:dyDescent="0.3">
      <c r="A317" s="5" t="s">
        <v>2952</v>
      </c>
      <c r="B317" t="s">
        <v>2949</v>
      </c>
      <c r="G317" s="5">
        <v>172.51</v>
      </c>
      <c r="H317" s="5">
        <v>105</v>
      </c>
      <c r="I317" s="5">
        <v>63</v>
      </c>
      <c r="J317" s="5">
        <v>126</v>
      </c>
      <c r="L317" s="5">
        <v>990</v>
      </c>
      <c r="N317" s="25">
        <v>201</v>
      </c>
      <c r="O317" s="25" t="e">
        <f>VLOOKUP(A317,[2]Sheet1!$D:$Y,22,0)</f>
        <v>#N/A</v>
      </c>
    </row>
    <row r="318" spans="1:15" x14ac:dyDescent="0.3">
      <c r="A318" s="5" t="s">
        <v>2953</v>
      </c>
      <c r="B318" t="s">
        <v>2954</v>
      </c>
      <c r="G318" s="5">
        <v>199</v>
      </c>
      <c r="H318" s="5">
        <v>132</v>
      </c>
      <c r="I318" s="5">
        <v>99</v>
      </c>
      <c r="J318" s="5">
        <v>139</v>
      </c>
      <c r="L318" s="5">
        <v>990</v>
      </c>
      <c r="N318" s="25">
        <v>201</v>
      </c>
      <c r="O318" s="25" t="e">
        <f>VLOOKUP(A318,[2]Sheet1!$D:$Y,22,0)</f>
        <v>#N/A</v>
      </c>
    </row>
    <row r="319" spans="1:15" x14ac:dyDescent="0.3">
      <c r="A319" s="5" t="s">
        <v>2955</v>
      </c>
      <c r="B319" t="s">
        <v>2956</v>
      </c>
      <c r="G319" s="5">
        <v>172.51</v>
      </c>
      <c r="H319" s="5">
        <v>105</v>
      </c>
      <c r="I319" s="5">
        <v>63</v>
      </c>
      <c r="J319" s="5">
        <v>126</v>
      </c>
      <c r="L319" s="5">
        <v>990</v>
      </c>
      <c r="N319" s="25">
        <v>201</v>
      </c>
      <c r="O319" s="25" t="e">
        <f>VLOOKUP(A319,[2]Sheet1!$D:$Y,22,0)</f>
        <v>#N/A</v>
      </c>
    </row>
    <row r="320" spans="1:15" x14ac:dyDescent="0.3">
      <c r="A320" s="5" t="s">
        <v>2957</v>
      </c>
      <c r="B320" t="s">
        <v>2954</v>
      </c>
      <c r="G320" s="5">
        <v>172.51</v>
      </c>
      <c r="H320" s="5">
        <v>105</v>
      </c>
      <c r="I320" s="5">
        <v>63</v>
      </c>
      <c r="J320" s="5">
        <v>126</v>
      </c>
      <c r="L320" s="5">
        <v>990</v>
      </c>
      <c r="N320" s="25">
        <v>201</v>
      </c>
      <c r="O320" s="25" t="e">
        <f>VLOOKUP(A320,[2]Sheet1!$D:$Y,22,0)</f>
        <v>#N/A</v>
      </c>
    </row>
    <row r="321" spans="1:15" x14ac:dyDescent="0.3">
      <c r="A321" s="5" t="s">
        <v>2958</v>
      </c>
      <c r="B321" t="s">
        <v>2959</v>
      </c>
      <c r="G321" s="5">
        <v>199</v>
      </c>
      <c r="H321" s="5">
        <v>132</v>
      </c>
      <c r="I321" s="5">
        <v>99</v>
      </c>
      <c r="J321" s="5">
        <v>139</v>
      </c>
      <c r="L321" s="5">
        <v>990</v>
      </c>
      <c r="N321" s="25">
        <v>201</v>
      </c>
      <c r="O321" s="25" t="e">
        <f>VLOOKUP(A321,[2]Sheet1!$D:$Y,22,0)</f>
        <v>#N/A</v>
      </c>
    </row>
    <row r="322" spans="1:15" x14ac:dyDescent="0.3">
      <c r="A322" s="5" t="s">
        <v>2960</v>
      </c>
      <c r="B322" t="s">
        <v>2961</v>
      </c>
      <c r="G322" s="5">
        <v>172.51</v>
      </c>
      <c r="H322" s="5">
        <v>105</v>
      </c>
      <c r="I322" s="5">
        <v>63</v>
      </c>
      <c r="J322" s="5">
        <v>126</v>
      </c>
      <c r="L322" s="5">
        <v>990</v>
      </c>
      <c r="N322" s="25">
        <v>201</v>
      </c>
      <c r="O322" s="25" t="e">
        <f>VLOOKUP(A322,[2]Sheet1!$D:$Y,22,0)</f>
        <v>#N/A</v>
      </c>
    </row>
    <row r="323" spans="1:15" x14ac:dyDescent="0.3">
      <c r="A323" s="5" t="s">
        <v>2962</v>
      </c>
      <c r="B323" t="s">
        <v>2959</v>
      </c>
      <c r="G323" s="5">
        <v>172.51</v>
      </c>
      <c r="H323" s="5">
        <v>105</v>
      </c>
      <c r="I323" s="5">
        <v>63</v>
      </c>
      <c r="J323" s="5">
        <v>126</v>
      </c>
      <c r="L323" s="5">
        <v>990</v>
      </c>
      <c r="N323" s="25">
        <v>201</v>
      </c>
      <c r="O323" s="25" t="e">
        <f>VLOOKUP(A323,[2]Sheet1!$D:$Y,22,0)</f>
        <v>#N/A</v>
      </c>
    </row>
    <row r="324" spans="1:15" x14ac:dyDescent="0.3">
      <c r="A324" s="5" t="s">
        <v>2963</v>
      </c>
      <c r="B324" t="s">
        <v>2964</v>
      </c>
      <c r="G324" s="5">
        <v>199</v>
      </c>
      <c r="H324" s="5">
        <v>132</v>
      </c>
      <c r="I324" s="5">
        <v>99</v>
      </c>
      <c r="J324" s="5">
        <v>139</v>
      </c>
      <c r="L324" s="5">
        <v>990</v>
      </c>
      <c r="N324" s="25">
        <v>201</v>
      </c>
      <c r="O324" s="25" t="e">
        <f>VLOOKUP(A324,[2]Sheet1!$D:$Y,22,0)</f>
        <v>#N/A</v>
      </c>
    </row>
    <row r="325" spans="1:15" x14ac:dyDescent="0.3">
      <c r="A325" s="5" t="s">
        <v>2965</v>
      </c>
      <c r="B325" t="s">
        <v>2966</v>
      </c>
      <c r="G325" s="5">
        <v>172.51</v>
      </c>
      <c r="H325" s="5">
        <v>105</v>
      </c>
      <c r="I325" s="5">
        <v>63</v>
      </c>
      <c r="J325" s="5">
        <v>126</v>
      </c>
      <c r="L325" s="5">
        <v>990</v>
      </c>
      <c r="N325" s="25">
        <v>201</v>
      </c>
      <c r="O325" s="25" t="e">
        <f>VLOOKUP(A325,[2]Sheet1!$D:$Y,22,0)</f>
        <v>#N/A</v>
      </c>
    </row>
    <row r="326" spans="1:15" x14ac:dyDescent="0.3">
      <c r="A326" s="5" t="s">
        <v>2967</v>
      </c>
      <c r="B326" t="s">
        <v>2964</v>
      </c>
      <c r="G326" s="5">
        <v>172.51</v>
      </c>
      <c r="H326" s="5">
        <v>105</v>
      </c>
      <c r="I326" s="5">
        <v>63</v>
      </c>
      <c r="J326" s="5">
        <v>126</v>
      </c>
      <c r="L326" s="5">
        <v>990</v>
      </c>
      <c r="N326" s="25">
        <v>201</v>
      </c>
      <c r="O326" s="25" t="e">
        <f>VLOOKUP(A326,[2]Sheet1!$D:$Y,22,0)</f>
        <v>#N/A</v>
      </c>
    </row>
    <row r="327" spans="1:15" x14ac:dyDescent="0.3">
      <c r="A327" s="5" t="s">
        <v>2968</v>
      </c>
      <c r="B327" t="s">
        <v>2969</v>
      </c>
      <c r="G327" s="5">
        <v>199</v>
      </c>
      <c r="H327" s="5">
        <v>132</v>
      </c>
      <c r="I327" s="5">
        <v>99</v>
      </c>
      <c r="J327" s="5">
        <v>139</v>
      </c>
      <c r="L327" s="5">
        <v>990</v>
      </c>
      <c r="N327" s="25">
        <v>201</v>
      </c>
      <c r="O327" s="25" t="e">
        <f>VLOOKUP(A327,[2]Sheet1!$D:$Y,22,0)</f>
        <v>#N/A</v>
      </c>
    </row>
    <row r="328" spans="1:15" x14ac:dyDescent="0.3">
      <c r="A328" s="5" t="s">
        <v>2970</v>
      </c>
      <c r="B328" t="s">
        <v>2971</v>
      </c>
      <c r="G328" s="5">
        <v>172.51</v>
      </c>
      <c r="H328" s="5">
        <v>105</v>
      </c>
      <c r="I328" s="5">
        <v>63</v>
      </c>
      <c r="J328" s="5">
        <v>126</v>
      </c>
      <c r="L328" s="5">
        <v>990</v>
      </c>
      <c r="N328" s="25">
        <v>201</v>
      </c>
      <c r="O328" s="25" t="e">
        <f>VLOOKUP(A328,[2]Sheet1!$D:$Y,22,0)</f>
        <v>#N/A</v>
      </c>
    </row>
    <row r="329" spans="1:15" x14ac:dyDescent="0.3">
      <c r="A329" s="5" t="s">
        <v>2972</v>
      </c>
      <c r="B329" t="s">
        <v>2969</v>
      </c>
      <c r="G329" s="5">
        <v>172.51</v>
      </c>
      <c r="H329" s="5">
        <v>105</v>
      </c>
      <c r="I329" s="5">
        <v>63</v>
      </c>
      <c r="J329" s="5">
        <v>126</v>
      </c>
      <c r="L329" s="5">
        <v>990</v>
      </c>
      <c r="N329" s="25">
        <v>201</v>
      </c>
      <c r="O329" s="25" t="e">
        <f>VLOOKUP(A329,[2]Sheet1!$D:$Y,22,0)</f>
        <v>#N/A</v>
      </c>
    </row>
    <row r="330" spans="1:15" x14ac:dyDescent="0.3">
      <c r="A330" s="5" t="s">
        <v>2973</v>
      </c>
      <c r="B330" t="s">
        <v>2974</v>
      </c>
      <c r="G330" s="5">
        <v>172.51</v>
      </c>
      <c r="H330" s="5">
        <v>105</v>
      </c>
      <c r="I330" s="5">
        <v>63</v>
      </c>
      <c r="J330" s="5">
        <v>126</v>
      </c>
      <c r="L330" s="5">
        <v>990</v>
      </c>
      <c r="N330" s="25">
        <v>201</v>
      </c>
      <c r="O330" s="25" t="e">
        <f>VLOOKUP(A330,[2]Sheet1!$D:$Y,22,0)</f>
        <v>#N/A</v>
      </c>
    </row>
    <row r="331" spans="1:15" x14ac:dyDescent="0.3">
      <c r="A331" s="5" t="s">
        <v>2975</v>
      </c>
      <c r="B331" t="s">
        <v>2976</v>
      </c>
      <c r="G331" s="5">
        <v>199</v>
      </c>
      <c r="H331" s="5">
        <v>132</v>
      </c>
      <c r="I331" s="5">
        <v>99</v>
      </c>
      <c r="J331" s="5">
        <v>139</v>
      </c>
      <c r="L331" s="5">
        <v>990</v>
      </c>
      <c r="N331" s="25">
        <v>201</v>
      </c>
      <c r="O331" s="25" t="e">
        <f>VLOOKUP(A331,[2]Sheet1!$D:$Y,22,0)</f>
        <v>#N/A</v>
      </c>
    </row>
    <row r="332" spans="1:15" x14ac:dyDescent="0.3">
      <c r="A332" s="5" t="s">
        <v>2977</v>
      </c>
      <c r="B332" t="s">
        <v>2978</v>
      </c>
      <c r="G332" s="5">
        <v>172.51</v>
      </c>
      <c r="H332" s="5">
        <v>105</v>
      </c>
      <c r="I332" s="5">
        <v>63</v>
      </c>
      <c r="J332" s="5">
        <v>126</v>
      </c>
      <c r="L332" s="5">
        <v>990</v>
      </c>
      <c r="N332" s="25">
        <v>201</v>
      </c>
      <c r="O332" s="25" t="e">
        <f>VLOOKUP(A332,[2]Sheet1!$D:$Y,22,0)</f>
        <v>#N/A</v>
      </c>
    </row>
    <row r="333" spans="1:15" x14ac:dyDescent="0.3">
      <c r="A333" s="5" t="s">
        <v>2979</v>
      </c>
      <c r="B333" t="s">
        <v>2976</v>
      </c>
      <c r="G333" s="5">
        <v>172.51</v>
      </c>
      <c r="H333" s="5">
        <v>105</v>
      </c>
      <c r="I333" s="5">
        <v>63</v>
      </c>
      <c r="J333" s="5">
        <v>126</v>
      </c>
      <c r="L333" s="5">
        <v>990</v>
      </c>
      <c r="N333" s="25">
        <v>201</v>
      </c>
      <c r="O333" s="25" t="e">
        <f>VLOOKUP(A333,[2]Sheet1!$D:$Y,22,0)</f>
        <v>#N/A</v>
      </c>
    </row>
    <row r="334" spans="1:15" x14ac:dyDescent="0.3">
      <c r="A334" s="5" t="s">
        <v>2980</v>
      </c>
      <c r="B334" t="s">
        <v>2981</v>
      </c>
      <c r="G334" s="5">
        <v>199</v>
      </c>
      <c r="H334" s="5">
        <v>132</v>
      </c>
      <c r="I334" s="5">
        <v>99</v>
      </c>
      <c r="J334" s="5">
        <v>139</v>
      </c>
      <c r="L334" s="5">
        <v>990</v>
      </c>
      <c r="N334" s="25">
        <v>201</v>
      </c>
      <c r="O334" s="25" t="e">
        <f>VLOOKUP(A334,[2]Sheet1!$D:$Y,22,0)</f>
        <v>#N/A</v>
      </c>
    </row>
    <row r="335" spans="1:15" x14ac:dyDescent="0.3">
      <c r="A335" s="5" t="s">
        <v>2982</v>
      </c>
      <c r="B335" t="s">
        <v>2983</v>
      </c>
      <c r="G335" s="5">
        <v>172.51</v>
      </c>
      <c r="H335" s="5">
        <v>105</v>
      </c>
      <c r="I335" s="5">
        <v>63</v>
      </c>
      <c r="J335" s="5">
        <v>126</v>
      </c>
      <c r="L335" s="5">
        <v>990</v>
      </c>
      <c r="N335" s="25">
        <v>201</v>
      </c>
      <c r="O335" s="25" t="e">
        <f>VLOOKUP(A335,[2]Sheet1!$D:$Y,22,0)</f>
        <v>#N/A</v>
      </c>
    </row>
    <row r="336" spans="1:15" x14ac:dyDescent="0.3">
      <c r="A336" s="5" t="s">
        <v>2984</v>
      </c>
      <c r="B336" t="s">
        <v>2981</v>
      </c>
      <c r="G336" s="5">
        <v>172.51</v>
      </c>
      <c r="H336" s="5">
        <v>105</v>
      </c>
      <c r="I336" s="5">
        <v>63</v>
      </c>
      <c r="J336" s="5">
        <v>126</v>
      </c>
      <c r="L336" s="5">
        <v>990</v>
      </c>
      <c r="N336" s="25">
        <v>201</v>
      </c>
      <c r="O336" s="25" t="e">
        <f>VLOOKUP(A336,[2]Sheet1!$D:$Y,22,0)</f>
        <v>#N/A</v>
      </c>
    </row>
    <row r="337" spans="1:15" x14ac:dyDescent="0.3">
      <c r="A337" s="5" t="s">
        <v>2985</v>
      </c>
      <c r="B337" t="s">
        <v>2986</v>
      </c>
      <c r="G337" s="5">
        <v>199</v>
      </c>
      <c r="H337" s="5">
        <v>132</v>
      </c>
      <c r="I337" s="5">
        <v>99</v>
      </c>
      <c r="J337" s="5">
        <v>139</v>
      </c>
      <c r="L337" s="5">
        <v>990</v>
      </c>
      <c r="N337" s="25">
        <v>201</v>
      </c>
      <c r="O337" s="25" t="e">
        <f>VLOOKUP(A337,[2]Sheet1!$D:$Y,22,0)</f>
        <v>#N/A</v>
      </c>
    </row>
    <row r="338" spans="1:15" x14ac:dyDescent="0.3">
      <c r="A338" s="5" t="s">
        <v>2987</v>
      </c>
      <c r="B338" t="s">
        <v>2988</v>
      </c>
      <c r="G338" s="5">
        <v>172.51</v>
      </c>
      <c r="H338" s="5">
        <v>105</v>
      </c>
      <c r="I338" s="5">
        <v>63</v>
      </c>
      <c r="J338" s="5">
        <v>126</v>
      </c>
      <c r="L338" s="5">
        <v>990</v>
      </c>
      <c r="N338" s="25">
        <v>201</v>
      </c>
      <c r="O338" s="25" t="e">
        <f>VLOOKUP(A338,[2]Sheet1!$D:$Y,22,0)</f>
        <v>#N/A</v>
      </c>
    </row>
    <row r="339" spans="1:15" x14ac:dyDescent="0.3">
      <c r="A339" s="5" t="s">
        <v>2989</v>
      </c>
      <c r="B339" t="s">
        <v>2986</v>
      </c>
      <c r="G339" s="5">
        <v>172.51</v>
      </c>
      <c r="H339" s="5">
        <v>105</v>
      </c>
      <c r="I339" s="5">
        <v>63</v>
      </c>
      <c r="J339" s="5">
        <v>126</v>
      </c>
      <c r="L339" s="5">
        <v>990</v>
      </c>
      <c r="N339" s="25">
        <v>201</v>
      </c>
      <c r="O339" s="25" t="e">
        <f>VLOOKUP(A339,[2]Sheet1!$D:$Y,22,0)</f>
        <v>#N/A</v>
      </c>
    </row>
    <row r="340" spans="1:15" x14ac:dyDescent="0.3">
      <c r="A340" t="s">
        <v>2556</v>
      </c>
      <c r="B340" t="s">
        <v>2990</v>
      </c>
      <c r="G340" s="5">
        <v>109.95</v>
      </c>
      <c r="H340" s="5">
        <v>66</v>
      </c>
      <c r="I340" s="5">
        <v>40</v>
      </c>
      <c r="J340" s="5">
        <v>69</v>
      </c>
      <c r="L340" s="5">
        <v>550</v>
      </c>
      <c r="N340" s="25">
        <v>124</v>
      </c>
      <c r="O340" s="25" t="e">
        <f>VLOOKUP(A340,[2]Sheet1!$D:$Y,22,0)</f>
        <v>#N/A</v>
      </c>
    </row>
    <row r="341" spans="1:15" x14ac:dyDescent="0.3">
      <c r="A341" t="s">
        <v>2991</v>
      </c>
      <c r="B341" t="s">
        <v>2992</v>
      </c>
      <c r="G341" s="5">
        <v>109.95</v>
      </c>
      <c r="H341" s="5">
        <v>66</v>
      </c>
      <c r="I341" s="5">
        <v>40</v>
      </c>
      <c r="J341" s="5">
        <v>69</v>
      </c>
      <c r="L341" s="5">
        <v>550</v>
      </c>
      <c r="N341" s="25">
        <v>124</v>
      </c>
      <c r="O341" s="25" t="e">
        <f>VLOOKUP(A341,[2]Sheet1!$D:$Y,22,0)</f>
        <v>#N/A</v>
      </c>
    </row>
    <row r="342" spans="1:15" x14ac:dyDescent="0.3">
      <c r="A342" t="s">
        <v>2993</v>
      </c>
      <c r="B342" t="s">
        <v>2994</v>
      </c>
      <c r="G342" s="5">
        <v>109.95</v>
      </c>
      <c r="H342" s="5">
        <v>66</v>
      </c>
      <c r="I342" s="5">
        <v>40</v>
      </c>
      <c r="J342" s="5">
        <v>69</v>
      </c>
      <c r="L342" s="5">
        <v>550</v>
      </c>
      <c r="N342" s="25">
        <v>124</v>
      </c>
      <c r="O342" s="25" t="e">
        <f>VLOOKUP(A342,[2]Sheet1!$D:$Y,22,0)</f>
        <v>#N/A</v>
      </c>
    </row>
    <row r="343" spans="1:15" x14ac:dyDescent="0.3">
      <c r="A343" t="s">
        <v>2888</v>
      </c>
      <c r="B343" t="s">
        <v>2889</v>
      </c>
      <c r="G343" s="5">
        <v>65.400000000000006</v>
      </c>
      <c r="H343" s="5">
        <v>38</v>
      </c>
      <c r="I343" s="5">
        <v>23</v>
      </c>
      <c r="J343" s="5">
        <v>33</v>
      </c>
      <c r="L343" s="5">
        <v>350</v>
      </c>
      <c r="N343" s="25">
        <v>74</v>
      </c>
      <c r="O343" s="25" t="e">
        <f>VLOOKUP(A343,[2]Sheet1!$D:$Y,22,0)</f>
        <v>#N/A</v>
      </c>
    </row>
    <row r="344" spans="1:15" x14ac:dyDescent="0.3">
      <c r="A344" s="5" t="s">
        <v>2995</v>
      </c>
      <c r="B344" t="s">
        <v>2996</v>
      </c>
      <c r="G344" s="5">
        <v>341.23</v>
      </c>
      <c r="H344" s="5">
        <v>0</v>
      </c>
      <c r="I344" s="5">
        <v>0</v>
      </c>
      <c r="J344" s="5">
        <v>314</v>
      </c>
      <c r="L344" s="5">
        <v>3900</v>
      </c>
      <c r="N344" s="25">
        <v>0</v>
      </c>
      <c r="O344" s="25" t="e">
        <f>VLOOKUP(A344,[2]Sheet1!$D:$Y,22,0)</f>
        <v>#N/A</v>
      </c>
    </row>
    <row r="345" spans="1:15" x14ac:dyDescent="0.3">
      <c r="A345" s="5" t="s">
        <v>2997</v>
      </c>
      <c r="B345" t="s">
        <v>2998</v>
      </c>
      <c r="G345" s="5">
        <v>341.23</v>
      </c>
      <c r="H345" s="5">
        <v>0</v>
      </c>
      <c r="I345" s="5">
        <v>0</v>
      </c>
      <c r="J345" s="5">
        <v>314</v>
      </c>
      <c r="L345" s="5">
        <v>3900</v>
      </c>
      <c r="N345" s="25">
        <v>0</v>
      </c>
      <c r="O345" s="25" t="e">
        <f>VLOOKUP(A345,[2]Sheet1!$D:$Y,22,0)</f>
        <v>#N/A</v>
      </c>
    </row>
    <row r="346" spans="1:15" x14ac:dyDescent="0.3">
      <c r="A346" s="5" t="s">
        <v>2885</v>
      </c>
      <c r="B346" t="s">
        <v>2886</v>
      </c>
      <c r="G346" s="5">
        <v>341.23</v>
      </c>
      <c r="H346" s="5">
        <v>0</v>
      </c>
      <c r="I346" s="5">
        <v>0</v>
      </c>
      <c r="J346" s="5">
        <v>314</v>
      </c>
      <c r="L346" s="5">
        <v>3900</v>
      </c>
      <c r="N346" s="25">
        <v>0</v>
      </c>
      <c r="O346" s="25" t="e">
        <f>VLOOKUP(A346,[2]Sheet1!$D:$Y,22,0)</f>
        <v>#N/A</v>
      </c>
    </row>
    <row r="347" spans="1:15" x14ac:dyDescent="0.3">
      <c r="A347" s="5" t="s">
        <v>2999</v>
      </c>
      <c r="B347" t="s">
        <v>3000</v>
      </c>
      <c r="G347" s="5">
        <v>341.23</v>
      </c>
      <c r="H347" s="5">
        <v>0</v>
      </c>
      <c r="I347" s="5">
        <v>0</v>
      </c>
      <c r="J347" s="5">
        <v>314</v>
      </c>
      <c r="L347" s="5">
        <v>3900</v>
      </c>
      <c r="N347" s="25">
        <v>0</v>
      </c>
      <c r="O347" s="25" t="e">
        <f>VLOOKUP(A347,[2]Sheet1!$D:$Y,22,0)</f>
        <v>#N/A</v>
      </c>
    </row>
    <row r="348" spans="1:15" x14ac:dyDescent="0.3">
      <c r="A348" s="5" t="s">
        <v>3001</v>
      </c>
      <c r="B348" t="s">
        <v>3002</v>
      </c>
      <c r="G348" s="5">
        <v>341.23</v>
      </c>
      <c r="H348" s="5">
        <v>0</v>
      </c>
      <c r="I348" s="5">
        <v>0</v>
      </c>
      <c r="J348" s="5">
        <v>314</v>
      </c>
      <c r="L348" s="5">
        <v>3900</v>
      </c>
      <c r="N348" s="25">
        <v>0</v>
      </c>
      <c r="O348" s="25" t="e">
        <f>VLOOKUP(A348,[2]Sheet1!$D:$Y,22,0)</f>
        <v>#N/A</v>
      </c>
    </row>
    <row r="349" spans="1:15" x14ac:dyDescent="0.3">
      <c r="A349" s="2" t="s">
        <v>3003</v>
      </c>
      <c r="B349" t="str">
        <f>VLOOKUP(A349,'[3]Complete Panthera Scope'!$A$2:$F$6403,6,0)</f>
        <v>PUSHRIM  PARA 20" 6 BENDE</v>
      </c>
      <c r="G349" s="5">
        <v>196.21</v>
      </c>
      <c r="H349" s="5">
        <v>75</v>
      </c>
      <c r="I349" s="5">
        <v>45</v>
      </c>
      <c r="J349" s="5">
        <v>213</v>
      </c>
      <c r="L349" s="5">
        <v>1200</v>
      </c>
      <c r="N349" s="25">
        <v>304</v>
      </c>
      <c r="O349" s="25" t="e">
        <f>VLOOKUP(A349,[2]Sheet1!$D:$Y,22,0)</f>
        <v>#N/A</v>
      </c>
    </row>
    <row r="350" spans="1:15" x14ac:dyDescent="0.3">
      <c r="A350" s="2" t="s">
        <v>3004</v>
      </c>
      <c r="B350" t="str">
        <f>VLOOKUP(A350,'[3]Complete Panthera Scope'!$A$2:$F$6403,6,0)</f>
        <v>PUSHRIM  PARA 22" 6 BENDE</v>
      </c>
      <c r="G350" s="5">
        <v>196.21</v>
      </c>
      <c r="H350" s="5">
        <v>75</v>
      </c>
      <c r="I350" s="5">
        <v>45</v>
      </c>
      <c r="J350" s="5">
        <v>213</v>
      </c>
      <c r="L350" s="5">
        <v>1200</v>
      </c>
      <c r="N350" s="25">
        <v>304</v>
      </c>
      <c r="O350" s="25" t="e">
        <f>VLOOKUP(A350,[2]Sheet1!$D:$Y,22,0)</f>
        <v>#N/A</v>
      </c>
    </row>
    <row r="351" spans="1:15" x14ac:dyDescent="0.3">
      <c r="A351" s="2" t="s">
        <v>3005</v>
      </c>
      <c r="B351" t="str">
        <f>VLOOKUP(A351,'[3]Complete Panthera Scope'!$A$2:$F$6403,6,0)</f>
        <v>PUSHRIM  PARA 24" 6P BEND</v>
      </c>
      <c r="G351" s="5">
        <v>196.21</v>
      </c>
      <c r="H351" s="5">
        <v>75</v>
      </c>
      <c r="I351" s="5">
        <v>45</v>
      </c>
      <c r="J351" s="5">
        <v>213</v>
      </c>
      <c r="L351" s="5">
        <v>1200</v>
      </c>
      <c r="N351" s="25">
        <v>304</v>
      </c>
      <c r="O351" s="25" t="e">
        <f>VLOOKUP(A351,[2]Sheet1!$D:$Y,22,0)</f>
        <v>#N/A</v>
      </c>
    </row>
    <row r="352" spans="1:15" x14ac:dyDescent="0.3">
      <c r="A352" s="2" t="s">
        <v>3006</v>
      </c>
      <c r="B352" t="str">
        <f>VLOOKUP(A352,'[3]Complete Panthera Scope'!$A$2:$F$6403,6,0)</f>
        <v>PUSHRIM  PARA 25" 6 BENDE</v>
      </c>
      <c r="G352" s="5">
        <v>196.21</v>
      </c>
      <c r="H352" s="5">
        <v>75</v>
      </c>
      <c r="I352" s="5">
        <v>45</v>
      </c>
      <c r="J352" s="5">
        <v>213</v>
      </c>
      <c r="L352" s="5">
        <v>1200</v>
      </c>
      <c r="N352" s="25">
        <v>304</v>
      </c>
      <c r="O352" s="25" t="e">
        <f>VLOOKUP(A352,[2]Sheet1!$D:$Y,22,0)</f>
        <v>#N/A</v>
      </c>
    </row>
    <row r="353" spans="1:15" x14ac:dyDescent="0.3">
      <c r="A353" s="2" t="s">
        <v>2871</v>
      </c>
      <c r="B353" t="str">
        <f>VLOOKUP(A353,'[3]Complete Panthera Scope'!$A$2:$F$6403,6,0)</f>
        <v>PUSHRIM  PARA 26" 6 BENDE</v>
      </c>
      <c r="G353" s="5">
        <v>196.21</v>
      </c>
      <c r="H353" s="5">
        <v>75</v>
      </c>
      <c r="I353" s="5">
        <v>45</v>
      </c>
      <c r="J353" s="5">
        <v>213</v>
      </c>
      <c r="L353" s="5">
        <v>1200</v>
      </c>
      <c r="N353" s="25">
        <v>304</v>
      </c>
      <c r="O353" s="25" t="e">
        <f>VLOOKUP(A353,[2]Sheet1!$D:$Y,22,0)</f>
        <v>#N/A</v>
      </c>
    </row>
    <row r="354" spans="1:15" x14ac:dyDescent="0.3">
      <c r="A354" s="2" t="s">
        <v>3007</v>
      </c>
      <c r="B354" t="str">
        <f>VLOOKUP(A354,'[3]Complete Panthera Scope'!$A$2:$F$6403,6,0)</f>
        <v>PUSH RIM ERGO PARA CP 24E</v>
      </c>
      <c r="G354" s="5">
        <v>391.47</v>
      </c>
      <c r="H354" s="5">
        <v>165</v>
      </c>
      <c r="I354" s="5">
        <v>99</v>
      </c>
      <c r="J354" s="5">
        <v>213</v>
      </c>
      <c r="L354" s="5">
        <v>2700</v>
      </c>
      <c r="N354" s="25">
        <v>435</v>
      </c>
      <c r="O354" s="25" t="e">
        <f>VLOOKUP(A354,[2]Sheet1!$D:$Y,22,0)</f>
        <v>#N/A</v>
      </c>
    </row>
    <row r="355" spans="1:15" x14ac:dyDescent="0.3">
      <c r="A355" s="2" t="s">
        <v>3008</v>
      </c>
      <c r="B355" t="str">
        <f>VLOOKUP(A355,'[3]Complete Panthera Scope'!$A$2:$F$6403,6,0)</f>
        <v>PUSHRIM TETRA 20" 6 BENDE</v>
      </c>
      <c r="G355" s="5">
        <v>196.21</v>
      </c>
      <c r="H355" s="5">
        <v>75</v>
      </c>
      <c r="I355" s="5">
        <v>45</v>
      </c>
      <c r="J355" s="5">
        <v>213</v>
      </c>
      <c r="L355" s="5">
        <v>1200</v>
      </c>
      <c r="N355" s="25">
        <v>304</v>
      </c>
      <c r="O355" s="25" t="e">
        <f>VLOOKUP(A355,[2]Sheet1!$D:$Y,22,0)</f>
        <v>#N/A</v>
      </c>
    </row>
    <row r="356" spans="1:15" x14ac:dyDescent="0.3">
      <c r="A356" s="2" t="s">
        <v>3009</v>
      </c>
      <c r="B356" t="str">
        <f>VLOOKUP(A356,'[3]Complete Panthera Scope'!$A$2:$F$6403,6,0)</f>
        <v>PUSHRIM TETRA 22" 6 BENDE</v>
      </c>
      <c r="G356" s="5">
        <v>196.21</v>
      </c>
      <c r="H356" s="5">
        <v>75</v>
      </c>
      <c r="I356" s="5">
        <v>45</v>
      </c>
      <c r="J356" s="5">
        <v>213</v>
      </c>
      <c r="L356" s="5">
        <v>1200</v>
      </c>
      <c r="N356" s="25">
        <v>304</v>
      </c>
      <c r="O356" s="25" t="e">
        <f>VLOOKUP(A356,[2]Sheet1!$D:$Y,22,0)</f>
        <v>#N/A</v>
      </c>
    </row>
    <row r="357" spans="1:15" x14ac:dyDescent="0.3">
      <c r="A357" s="2" t="s">
        <v>3010</v>
      </c>
      <c r="B357" t="str">
        <f>VLOOKUP(A357,'[3]Complete Panthera Scope'!$A$2:$F$6403,6,0)</f>
        <v>PUSHRIM TETRA 24" 6P BEND</v>
      </c>
      <c r="G357" s="5">
        <v>196.21</v>
      </c>
      <c r="H357" s="5">
        <v>75</v>
      </c>
      <c r="I357" s="5">
        <v>45</v>
      </c>
      <c r="J357" s="5">
        <v>213</v>
      </c>
      <c r="L357" s="5">
        <v>1200</v>
      </c>
      <c r="N357" s="25">
        <v>304</v>
      </c>
      <c r="O357" s="25" t="e">
        <f>VLOOKUP(A357,[2]Sheet1!$D:$Y,22,0)</f>
        <v>#N/A</v>
      </c>
    </row>
    <row r="358" spans="1:15" x14ac:dyDescent="0.3">
      <c r="A358" s="2" t="s">
        <v>3011</v>
      </c>
      <c r="B358" t="str">
        <f>VLOOKUP(A358,'[3]Complete Panthera Scope'!$A$2:$F$6403,6,0)</f>
        <v>PUSHRIM TETRA 25" 6 BENDE</v>
      </c>
      <c r="G358" s="5">
        <v>196.21</v>
      </c>
      <c r="H358" s="5">
        <v>75</v>
      </c>
      <c r="I358" s="5">
        <v>45</v>
      </c>
      <c r="J358" s="5">
        <v>213</v>
      </c>
      <c r="L358" s="5">
        <v>1200</v>
      </c>
      <c r="N358" s="25">
        <v>304</v>
      </c>
      <c r="O358" s="25" t="e">
        <f>VLOOKUP(A358,[2]Sheet1!$D:$Y,22,0)</f>
        <v>#N/A</v>
      </c>
    </row>
    <row r="359" spans="1:15" x14ac:dyDescent="0.3">
      <c r="A359" s="2" t="s">
        <v>2873</v>
      </c>
      <c r="B359" t="str">
        <f>VLOOKUP(A359,'[3]Complete Panthera Scope'!$A$2:$F$6403,6,0)</f>
        <v>PUSHRIM TETRA 26" 6 BENDE</v>
      </c>
      <c r="G359" s="5">
        <v>196.21</v>
      </c>
      <c r="H359" s="5">
        <v>75</v>
      </c>
      <c r="I359" s="5">
        <v>45</v>
      </c>
      <c r="J359" s="5">
        <v>213</v>
      </c>
      <c r="L359" s="5">
        <v>1200</v>
      </c>
      <c r="N359" s="25">
        <v>304</v>
      </c>
      <c r="O359" s="25" t="e">
        <f>VLOOKUP(A359,[2]Sheet1!$D:$Y,22,0)</f>
        <v>#N/A</v>
      </c>
    </row>
    <row r="360" spans="1:15" x14ac:dyDescent="0.3">
      <c r="A360" s="2" t="s">
        <v>3012</v>
      </c>
      <c r="B360" t="str">
        <f>VLOOKUP(A360,'[3]Complete Panthera Scope'!$A$2:$F$6403,6,0)</f>
        <v>PUSHRIM TETRA 24" 4P C/C</v>
      </c>
      <c r="G360" s="5">
        <v>96.68</v>
      </c>
      <c r="H360" s="5">
        <v>75</v>
      </c>
      <c r="I360" s="5">
        <v>45</v>
      </c>
      <c r="J360" s="5" t="e">
        <v>#N/A</v>
      </c>
      <c r="L360" s="5">
        <v>1200</v>
      </c>
      <c r="N360" s="25">
        <v>304</v>
      </c>
      <c r="O360" s="25" t="e">
        <f>VLOOKUP(A360,[2]Sheet1!$D:$Y,22,0)</f>
        <v>#N/A</v>
      </c>
    </row>
    <row r="361" spans="1:15" x14ac:dyDescent="0.3">
      <c r="A361" s="2" t="s">
        <v>3013</v>
      </c>
      <c r="B361" t="str">
        <f>VLOOKUP(A361,'[3]Complete Panthera Scope'!$A$2:$F$6403,6,0)</f>
        <v>TETRA QUICK-RELEASE SET</v>
      </c>
      <c r="G361" s="5">
        <v>93.84</v>
      </c>
      <c r="H361" s="5">
        <v>80</v>
      </c>
      <c r="I361" s="5">
        <v>48</v>
      </c>
      <c r="J361" s="5">
        <v>145</v>
      </c>
      <c r="L361" s="5">
        <v>500</v>
      </c>
      <c r="N361" s="25">
        <v>129</v>
      </c>
      <c r="O361" s="25" t="e">
        <f>VLOOKUP(A361,[2]Sheet1!$D:$Y,22,0)</f>
        <v>#N/A</v>
      </c>
    </row>
    <row r="362" spans="1:15" x14ac:dyDescent="0.3">
      <c r="A362" s="2" t="s">
        <v>3014</v>
      </c>
      <c r="B362" t="str">
        <f>VLOOKUP(A362,'[3]Complete Panthera Scope'!$A$2:$F$6403,6,0)</f>
        <v>TETRA QUICK-RELEASE PLATE</v>
      </c>
      <c r="G362" s="5">
        <v>146.91999999999999</v>
      </c>
      <c r="H362" s="5">
        <v>124</v>
      </c>
      <c r="I362" s="5">
        <v>74</v>
      </c>
      <c r="J362" s="5">
        <v>95</v>
      </c>
      <c r="L362" s="5">
        <v>700</v>
      </c>
      <c r="N362" s="25">
        <v>173</v>
      </c>
      <c r="O362" s="25" t="e">
        <f>VLOOKUP(A362,[2]Sheet1!$D:$Y,22,0)</f>
        <v>#N/A</v>
      </c>
    </row>
    <row r="363" spans="1:15" x14ac:dyDescent="0.3">
      <c r="A363" s="2" t="s">
        <v>3015</v>
      </c>
      <c r="B363" t="str">
        <f>VLOOKUP(A363,'[3]Complete Panthera Scope'!$A$2:$F$6403,6,0)</f>
        <v>TETRA QUICK-RELEASE SPOX</v>
      </c>
      <c r="G363" s="5">
        <v>166.82</v>
      </c>
      <c r="H363" s="5">
        <v>144</v>
      </c>
      <c r="I363" s="5">
        <v>86</v>
      </c>
      <c r="J363" s="5">
        <v>145</v>
      </c>
      <c r="L363" s="5">
        <v>800</v>
      </c>
      <c r="N363" s="25">
        <v>194</v>
      </c>
      <c r="O363" s="25" t="e">
        <f>VLOOKUP(A363,[2]Sheet1!$D:$Y,22,0)</f>
        <v>#N/A</v>
      </c>
    </row>
    <row r="364" spans="1:15" x14ac:dyDescent="0.3">
      <c r="A364" s="2" t="s">
        <v>3016</v>
      </c>
      <c r="B364" t="str">
        <f>VLOOKUP(A364,'[3]Complete Panthera Scope'!$A$2:$F$6403,6,0)</f>
        <v>PUSHRIM 25" TETRA 6P</v>
      </c>
      <c r="G364" s="5">
        <v>391.47</v>
      </c>
      <c r="H364" s="5">
        <v>165</v>
      </c>
      <c r="I364" s="5">
        <v>99</v>
      </c>
      <c r="J364" s="5">
        <v>0</v>
      </c>
      <c r="L364" s="5">
        <v>2700</v>
      </c>
      <c r="N364" s="25">
        <v>435</v>
      </c>
      <c r="O364" s="25" t="e">
        <f>VLOOKUP(A364,[2]Sheet1!$D:$Y,22,0)</f>
        <v>#N/A</v>
      </c>
    </row>
    <row r="365" spans="1:15" x14ac:dyDescent="0.3">
      <c r="A365" s="2" t="s">
        <v>3017</v>
      </c>
      <c r="B365" t="str">
        <f>VLOOKUP(A365,'[3]Complete Panthera Scope'!$A$2:$F$6403,6,0)</f>
        <v>PUSH RIM MAX GRIP 17" THI</v>
      </c>
      <c r="G365" s="5">
        <v>391.47</v>
      </c>
      <c r="H365" s="5">
        <v>165</v>
      </c>
      <c r="I365" s="5">
        <v>99</v>
      </c>
      <c r="J365" s="5" t="e">
        <v>#N/A</v>
      </c>
      <c r="L365" s="5">
        <v>2900</v>
      </c>
      <c r="N365" s="25">
        <v>435</v>
      </c>
      <c r="O365" s="25" t="e">
        <f>VLOOKUP(A365,[2]Sheet1!$D:$Y,22,0)</f>
        <v>#N/A</v>
      </c>
    </row>
    <row r="366" spans="1:15" x14ac:dyDescent="0.3">
      <c r="A366" s="2" t="s">
        <v>3018</v>
      </c>
      <c r="B366" t="str">
        <f>VLOOKUP(A366,'[3]Complete Panthera Scope'!$A$2:$F$6403,6,0)</f>
        <v>PUSH RIM MAX GRIP 17" THI</v>
      </c>
      <c r="G366" s="5">
        <v>391.47</v>
      </c>
      <c r="H366" s="5">
        <v>165</v>
      </c>
      <c r="I366" s="5">
        <v>99</v>
      </c>
      <c r="J366" s="5" t="e">
        <v>#N/A</v>
      </c>
      <c r="L366" s="5">
        <v>2900</v>
      </c>
      <c r="N366" s="25">
        <v>435</v>
      </c>
      <c r="O366" s="25" t="e">
        <f>VLOOKUP(A366,[2]Sheet1!$D:$Y,22,0)</f>
        <v>#N/A</v>
      </c>
    </row>
    <row r="367" spans="1:15" x14ac:dyDescent="0.3">
      <c r="A367" s="2" t="s">
        <v>3019</v>
      </c>
      <c r="B367" t="str">
        <f>VLOOKUP(A367,'[3]Complete Panthera Scope'!$A$2:$F$6403,6,0)</f>
        <v>PUSH RIM MAX GRIP 17" THI</v>
      </c>
      <c r="G367" s="5">
        <v>196.21</v>
      </c>
      <c r="H367" s="5">
        <v>165</v>
      </c>
      <c r="I367" s="5">
        <v>99</v>
      </c>
      <c r="J367" s="5" t="e">
        <v>#N/A</v>
      </c>
      <c r="L367" s="5">
        <v>2900</v>
      </c>
      <c r="N367" s="25">
        <v>435</v>
      </c>
      <c r="O367" s="25" t="e">
        <f>VLOOKUP(A367,[2]Sheet1!$D:$Y,22,0)</f>
        <v>#N/A</v>
      </c>
    </row>
    <row r="368" spans="1:15" x14ac:dyDescent="0.3">
      <c r="A368" s="2" t="s">
        <v>3020</v>
      </c>
      <c r="B368" t="str">
        <f>VLOOKUP(A368,'[3]Complete Panthera Scope'!$A$2:$F$6403,6,0)</f>
        <v>PUSH RIM MAX GRIP 17" THI</v>
      </c>
      <c r="G368" s="5">
        <v>391.47</v>
      </c>
      <c r="H368" s="5">
        <v>165</v>
      </c>
      <c r="I368" s="5">
        <v>99</v>
      </c>
      <c r="J368" s="5" t="e">
        <v>#N/A</v>
      </c>
      <c r="L368" s="5">
        <v>2900</v>
      </c>
      <c r="N368" s="25">
        <v>435</v>
      </c>
      <c r="O368" s="25" t="e">
        <f>VLOOKUP(A368,[2]Sheet1!$D:$Y,22,0)</f>
        <v>#N/A</v>
      </c>
    </row>
    <row r="369" spans="1:15" x14ac:dyDescent="0.3">
      <c r="A369" s="2" t="s">
        <v>3021</v>
      </c>
      <c r="B369" t="str">
        <f>VLOOKUP(A369,'[3]Complete Panthera Scope'!$A$2:$F$6403,6,0)</f>
        <v>PUSH RIM MAX GRIP 17" THI</v>
      </c>
      <c r="G369" s="5">
        <v>391.47</v>
      </c>
      <c r="H369" s="5">
        <v>165</v>
      </c>
      <c r="I369" s="5">
        <v>99</v>
      </c>
      <c r="J369" s="5" t="e">
        <v>#N/A</v>
      </c>
      <c r="L369" s="5">
        <v>2900</v>
      </c>
      <c r="N369" s="25">
        <v>435</v>
      </c>
      <c r="O369" s="25" t="e">
        <f>VLOOKUP(A369,[2]Sheet1!$D:$Y,22,0)</f>
        <v>#N/A</v>
      </c>
    </row>
    <row r="370" spans="1:15" x14ac:dyDescent="0.3">
      <c r="A370" s="2" t="s">
        <v>3022</v>
      </c>
      <c r="B370" t="str">
        <f>VLOOKUP(A370,'[3]Complete Panthera Scope'!$A$2:$F$6403,6,0)</f>
        <v>PUSH RIM MAX GRIP 18" THI</v>
      </c>
      <c r="G370" s="5">
        <v>196.21</v>
      </c>
      <c r="H370" s="5">
        <v>165</v>
      </c>
      <c r="I370" s="5">
        <v>99</v>
      </c>
      <c r="J370" s="5" t="e">
        <v>#N/A</v>
      </c>
      <c r="L370" s="5">
        <v>2900</v>
      </c>
      <c r="N370" s="25">
        <v>435</v>
      </c>
      <c r="O370" s="25" t="e">
        <f>VLOOKUP(A370,[2]Sheet1!$D:$Y,22,0)</f>
        <v>#N/A</v>
      </c>
    </row>
    <row r="371" spans="1:15" x14ac:dyDescent="0.3">
      <c r="A371" s="2" t="s">
        <v>3023</v>
      </c>
      <c r="B371" t="str">
        <f>VLOOKUP(A371,'[3]Complete Panthera Scope'!$A$2:$F$6403,6,0)</f>
        <v>PUSH RIM MAX GRIP 18" THI</v>
      </c>
      <c r="G371" s="5">
        <v>391.47</v>
      </c>
      <c r="H371" s="5">
        <v>165</v>
      </c>
      <c r="I371" s="5">
        <v>99</v>
      </c>
      <c r="J371" s="5" t="e">
        <v>#N/A</v>
      </c>
      <c r="L371" s="5">
        <v>2900</v>
      </c>
      <c r="N371" s="25">
        <v>435</v>
      </c>
      <c r="O371" s="25" t="e">
        <f>VLOOKUP(A371,[2]Sheet1!$D:$Y,22,0)</f>
        <v>#N/A</v>
      </c>
    </row>
    <row r="372" spans="1:15" x14ac:dyDescent="0.3">
      <c r="A372" s="2" t="s">
        <v>3024</v>
      </c>
      <c r="B372" t="str">
        <f>VLOOKUP(A372,'[3]Complete Panthera Scope'!$A$2:$F$6403,6,0)</f>
        <v>PUSH RIM MAX GRIP 18" THI</v>
      </c>
      <c r="G372" s="5">
        <v>391.47</v>
      </c>
      <c r="H372" s="5">
        <v>165</v>
      </c>
      <c r="I372" s="5">
        <v>99</v>
      </c>
      <c r="J372" s="5" t="e">
        <v>#N/A</v>
      </c>
      <c r="L372" s="5">
        <v>2900</v>
      </c>
      <c r="N372" s="25">
        <v>435</v>
      </c>
      <c r="O372" s="25" t="e">
        <f>VLOOKUP(A372,[2]Sheet1!$D:$Y,22,0)</f>
        <v>#N/A</v>
      </c>
    </row>
    <row r="373" spans="1:15" x14ac:dyDescent="0.3">
      <c r="A373" s="2" t="s">
        <v>3025</v>
      </c>
      <c r="B373" t="str">
        <f>VLOOKUP(A373,'[3]Complete Panthera Scope'!$A$2:$F$6403,6,0)</f>
        <v>RIM STRIPE SPINERGY 26"</v>
      </c>
      <c r="G373" s="5" t="e">
        <v>#N/A</v>
      </c>
      <c r="H373" s="5" t="e">
        <v>#N/A</v>
      </c>
      <c r="I373" s="5" t="e">
        <v>#N/A</v>
      </c>
      <c r="J373" s="5" t="e">
        <v>#N/A</v>
      </c>
      <c r="L373" s="5">
        <v>36</v>
      </c>
      <c r="N373" s="25">
        <v>0</v>
      </c>
      <c r="O373" s="25" t="e">
        <f>VLOOKUP(A373,[2]Sheet1!$D:$Y,22,0)</f>
        <v>#N/A</v>
      </c>
    </row>
    <row r="374" spans="1:15" x14ac:dyDescent="0.3">
      <c r="A374" s="2" t="s">
        <v>3026</v>
      </c>
      <c r="B374" t="str">
        <f>VLOOKUP(A374,'[3]Complete Panthera Scope'!$A$2:$F$6403,6,0)</f>
        <v>REARWHEEL 24"SPINERGY X B</v>
      </c>
      <c r="G374" s="5" t="e">
        <v>#N/A</v>
      </c>
      <c r="H374" s="5" t="e">
        <v>#N/A</v>
      </c>
      <c r="I374" s="5" t="e">
        <v>#N/A</v>
      </c>
      <c r="J374" s="5">
        <v>395</v>
      </c>
      <c r="L374" s="5">
        <v>3500</v>
      </c>
      <c r="N374" s="25">
        <v>0</v>
      </c>
      <c r="O374" s="25" t="e">
        <f>VLOOKUP(A374,[2]Sheet1!$D:$Y,22,0)</f>
        <v>#N/A</v>
      </c>
    </row>
    <row r="375" spans="1:15" x14ac:dyDescent="0.3">
      <c r="A375" s="2" t="s">
        <v>2849</v>
      </c>
      <c r="B375" t="str">
        <f>VLOOKUP(A375,'[3]Complete Panthera Scope'!$A$2:$F$6403,6,0)</f>
        <v>REARWHEEL 24"SPINERGY X B</v>
      </c>
      <c r="G375" s="5" t="e">
        <v>#N/A</v>
      </c>
      <c r="H375" s="5">
        <v>0</v>
      </c>
      <c r="I375" s="5">
        <v>0</v>
      </c>
      <c r="J375" s="5">
        <v>395</v>
      </c>
      <c r="L375" s="5">
        <v>3500</v>
      </c>
      <c r="N375" s="25">
        <v>958</v>
      </c>
      <c r="O375" s="25" t="e">
        <f>VLOOKUP(A375,[2]Sheet1!$D:$Y,22,0)</f>
        <v>#N/A</v>
      </c>
    </row>
    <row r="376" spans="1:15" x14ac:dyDescent="0.3">
      <c r="A376" s="2" t="s">
        <v>3027</v>
      </c>
      <c r="B376" t="str">
        <f>VLOOKUP(A376,'[3]Complete Panthera Scope'!$A$2:$F$6403,6,0)</f>
        <v>REARWHEEL 25"SPINERGY X B</v>
      </c>
      <c r="G376" s="5" t="e">
        <v>#N/A</v>
      </c>
      <c r="H376" s="5" t="e">
        <v>#N/A</v>
      </c>
      <c r="I376" s="5" t="e">
        <v>#N/A</v>
      </c>
      <c r="J376" s="5">
        <v>395</v>
      </c>
      <c r="L376" s="5">
        <v>3500</v>
      </c>
      <c r="N376" s="25">
        <v>0</v>
      </c>
      <c r="O376" s="25" t="e">
        <f>VLOOKUP(A376,[2]Sheet1!$D:$Y,22,0)</f>
        <v>#N/A</v>
      </c>
    </row>
    <row r="377" spans="1:15" x14ac:dyDescent="0.3">
      <c r="A377" s="2" t="s">
        <v>2853</v>
      </c>
      <c r="B377" t="str">
        <f>VLOOKUP(A377,'[3]Complete Panthera Scope'!$A$2:$F$6403,6,0)</f>
        <v>REARWHEEL 25"SPINERGY X B</v>
      </c>
      <c r="G377" s="5" t="e">
        <v>#N/A</v>
      </c>
      <c r="H377" s="5">
        <v>0</v>
      </c>
      <c r="I377" s="5">
        <v>0</v>
      </c>
      <c r="J377" s="5">
        <v>395</v>
      </c>
      <c r="L377" s="5">
        <v>3500</v>
      </c>
      <c r="N377" s="25">
        <v>958</v>
      </c>
      <c r="O377" s="25" t="e">
        <f>VLOOKUP(A377,[2]Sheet1!$D:$Y,22,0)</f>
        <v>#N/A</v>
      </c>
    </row>
    <row r="378" spans="1:15" x14ac:dyDescent="0.3">
      <c r="A378" s="2" t="s">
        <v>3028</v>
      </c>
      <c r="B378" t="str">
        <f>VLOOKUP(A378,'[3]Complete Panthera Scope'!$A$2:$F$6403,6,0)</f>
        <v>REARWHEEL 24"SPINERGY X B</v>
      </c>
      <c r="G378" s="5" t="e">
        <v>#N/A</v>
      </c>
      <c r="H378" s="5">
        <v>32</v>
      </c>
      <c r="I378" s="5">
        <v>19</v>
      </c>
      <c r="J378" s="5">
        <v>395</v>
      </c>
      <c r="L378" s="5">
        <v>3500</v>
      </c>
      <c r="N378" s="25">
        <v>0</v>
      </c>
      <c r="O378" s="25" t="e">
        <f>VLOOKUP(A378,[2]Sheet1!$D:$Y,22,0)</f>
        <v>#N/A</v>
      </c>
    </row>
    <row r="379" spans="1:15" x14ac:dyDescent="0.3">
      <c r="A379" s="2" t="s">
        <v>3029</v>
      </c>
      <c r="B379" t="str">
        <f>VLOOKUP(A379,'[3]Complete Panthera Scope'!$A$2:$F$6403,6,0)</f>
        <v>REARWHEEL 25"SPINERGY X B</v>
      </c>
      <c r="G379" s="5" t="e">
        <v>#N/A</v>
      </c>
      <c r="H379" s="5">
        <v>32</v>
      </c>
      <c r="I379" s="5">
        <v>19</v>
      </c>
      <c r="J379" s="5">
        <v>395</v>
      </c>
      <c r="L379" s="5">
        <v>3500</v>
      </c>
      <c r="N379" s="25">
        <v>0</v>
      </c>
      <c r="O379" s="25" t="e">
        <f>VLOOKUP(A379,[2]Sheet1!$D:$Y,22,0)</f>
        <v>#N/A</v>
      </c>
    </row>
    <row r="380" spans="1:15" x14ac:dyDescent="0.3">
      <c r="A380" s="2" t="s">
        <v>3030</v>
      </c>
      <c r="B380" t="str">
        <f>VLOOKUP(A380,'[3]Complete Panthera Scope'!$A$2:$F$6403,6,0)</f>
        <v>REARWHEEL 26"SPINERGY X B</v>
      </c>
      <c r="G380" s="5" t="e">
        <v>#N/A</v>
      </c>
      <c r="H380" s="5">
        <v>32</v>
      </c>
      <c r="I380" s="5">
        <v>19</v>
      </c>
      <c r="J380" s="5">
        <v>395</v>
      </c>
      <c r="L380" s="5">
        <v>3500</v>
      </c>
      <c r="N380" s="25">
        <v>0</v>
      </c>
      <c r="O380" s="25" t="e">
        <f>VLOOKUP(A380,[2]Sheet1!$D:$Y,22,0)</f>
        <v>#N/A</v>
      </c>
    </row>
    <row r="381" spans="1:15" x14ac:dyDescent="0.3">
      <c r="A381" s="2" t="s">
        <v>2857</v>
      </c>
      <c r="B381" t="str">
        <f>VLOOKUP(A381,'[3]Complete Panthera Scope'!$A$2:$F$6403,6,0)</f>
        <v>REARWHEEL 26"SPINERGY X B</v>
      </c>
      <c r="G381" s="5" t="e">
        <v>#N/A</v>
      </c>
      <c r="H381" s="5">
        <v>0</v>
      </c>
      <c r="I381" s="5">
        <v>0</v>
      </c>
      <c r="J381" s="5">
        <v>395</v>
      </c>
      <c r="L381" s="5">
        <v>3500</v>
      </c>
      <c r="N381" s="25">
        <v>958</v>
      </c>
      <c r="O381" s="25" t="e">
        <f>VLOOKUP(A381,[2]Sheet1!$D:$Y,22,0)</f>
        <v>#N/A</v>
      </c>
    </row>
    <row r="382" spans="1:15" x14ac:dyDescent="0.3">
      <c r="A382" s="2" t="s">
        <v>3031</v>
      </c>
      <c r="B382" t="str">
        <f>VLOOKUP(A382,'[3]Complete Panthera Scope'!$A$2:$F$6403,6,0)</f>
        <v>REARWHEEL 24"SPINERGY X W</v>
      </c>
      <c r="G382" s="5" t="e">
        <v>#N/A</v>
      </c>
      <c r="H382" s="5">
        <v>32</v>
      </c>
      <c r="I382" s="5">
        <v>19</v>
      </c>
      <c r="J382" s="5">
        <v>395</v>
      </c>
      <c r="L382" s="5">
        <v>3500</v>
      </c>
      <c r="N382" s="25">
        <v>0</v>
      </c>
      <c r="O382" s="25" t="e">
        <f>VLOOKUP(A382,[2]Sheet1!$D:$Y,22,0)</f>
        <v>#N/A</v>
      </c>
    </row>
    <row r="383" spans="1:15" x14ac:dyDescent="0.3">
      <c r="A383" s="2" t="s">
        <v>3032</v>
      </c>
      <c r="B383" t="str">
        <f>VLOOKUP(A383,'[3]Complete Panthera Scope'!$A$2:$F$6403,6,0)</f>
        <v>REARWHEEL 25"SPINERGY X W</v>
      </c>
      <c r="G383" s="5" t="e">
        <v>#N/A</v>
      </c>
      <c r="H383" s="5">
        <v>32</v>
      </c>
      <c r="I383" s="5">
        <v>19</v>
      </c>
      <c r="J383" s="5">
        <v>395</v>
      </c>
      <c r="L383" s="5">
        <v>3500</v>
      </c>
      <c r="N383" s="25">
        <v>0</v>
      </c>
      <c r="O383" s="25" t="e">
        <f>VLOOKUP(A383,[2]Sheet1!$D:$Y,22,0)</f>
        <v>#N/A</v>
      </c>
    </row>
    <row r="384" spans="1:15" x14ac:dyDescent="0.3">
      <c r="A384" s="2" t="s">
        <v>2859</v>
      </c>
      <c r="B384" t="str">
        <f>VLOOKUP(A384,'[3]Complete Panthera Scope'!$A$2:$F$6403,6,0)</f>
        <v>REARWHEEL 26"SPINERGY X W</v>
      </c>
      <c r="G384" s="5" t="e">
        <v>#N/A</v>
      </c>
      <c r="H384" s="5">
        <v>32</v>
      </c>
      <c r="I384" s="5">
        <v>19</v>
      </c>
      <c r="J384" s="5">
        <v>395</v>
      </c>
      <c r="L384" s="5">
        <v>3500</v>
      </c>
      <c r="N384" s="25">
        <v>0</v>
      </c>
      <c r="O384" s="25" t="e">
        <f>VLOOKUP(A384,[2]Sheet1!$D:$Y,22,0)</f>
        <v>#N/A</v>
      </c>
    </row>
    <row r="385" spans="1:15" x14ac:dyDescent="0.3">
      <c r="A385" s="2" t="s">
        <v>2855</v>
      </c>
      <c r="B385" t="str">
        <f>VLOOKUP(A385,'[3]Complete Panthera Scope'!$A$2:$F$6403,6,0)</f>
        <v>REARWHEEL 26"SPINERGY X W</v>
      </c>
      <c r="G385" s="5" t="e">
        <v>#N/A</v>
      </c>
      <c r="H385" s="5">
        <v>0</v>
      </c>
      <c r="I385" s="5">
        <v>0</v>
      </c>
      <c r="J385" s="5">
        <v>395</v>
      </c>
      <c r="L385" s="5">
        <v>3500</v>
      </c>
      <c r="N385" s="25">
        <v>958</v>
      </c>
      <c r="O385" s="25" t="e">
        <f>VLOOKUP(A385,[2]Sheet1!$D:$Y,22,0)</f>
        <v>#N/A</v>
      </c>
    </row>
    <row r="386" spans="1:15" x14ac:dyDescent="0.3">
      <c r="A386" s="2" t="s">
        <v>3033</v>
      </c>
      <c r="B386" t="str">
        <f>VLOOKUP(A386,'[3]Complete Panthera Scope'!$A$2:$F$6403,6,0)</f>
        <v>REARWHEEL 24"SPINERGY X W</v>
      </c>
      <c r="G386" s="5" t="e">
        <v>#N/A</v>
      </c>
      <c r="H386" s="5" t="e">
        <v>#N/A</v>
      </c>
      <c r="I386" s="5" t="e">
        <v>#N/A</v>
      </c>
      <c r="J386" s="5">
        <v>395</v>
      </c>
      <c r="L386" s="5">
        <v>3500</v>
      </c>
      <c r="N386" s="25">
        <v>0</v>
      </c>
      <c r="O386" s="25" t="e">
        <f>VLOOKUP(A386,[2]Sheet1!$D:$Y,22,0)</f>
        <v>#N/A</v>
      </c>
    </row>
    <row r="387" spans="1:15" x14ac:dyDescent="0.3">
      <c r="A387" s="2" t="s">
        <v>2847</v>
      </c>
      <c r="B387" t="str">
        <f>VLOOKUP(A387,'[3]Complete Panthera Scope'!$A$2:$F$6403,6,0)</f>
        <v>REARWHEEL 24"SPINERGY X W</v>
      </c>
      <c r="G387" s="5" t="e">
        <v>#N/A</v>
      </c>
      <c r="H387" s="5">
        <v>0</v>
      </c>
      <c r="I387" s="5">
        <v>0</v>
      </c>
      <c r="J387" s="5">
        <v>395</v>
      </c>
      <c r="L387" s="5">
        <v>3500</v>
      </c>
      <c r="N387" s="25">
        <v>958</v>
      </c>
      <c r="O387" s="25" t="e">
        <f>VLOOKUP(A387,[2]Sheet1!$D:$Y,22,0)</f>
        <v>#N/A</v>
      </c>
    </row>
    <row r="388" spans="1:15" x14ac:dyDescent="0.3">
      <c r="A388" s="2" t="s">
        <v>3034</v>
      </c>
      <c r="B388" t="str">
        <f>VLOOKUP(A388,'[3]Complete Panthera Scope'!$A$2:$F$6403,6,0)</f>
        <v>REARWHEEL 25"SPINERGY X W</v>
      </c>
      <c r="G388" s="5" t="e">
        <v>#N/A</v>
      </c>
      <c r="H388" s="5" t="e">
        <v>#N/A</v>
      </c>
      <c r="I388" s="5" t="e">
        <v>#N/A</v>
      </c>
      <c r="J388" s="5">
        <v>395</v>
      </c>
      <c r="L388" s="5">
        <v>3500</v>
      </c>
      <c r="N388" s="25">
        <v>0</v>
      </c>
      <c r="O388" s="25" t="e">
        <f>VLOOKUP(A388,[2]Sheet1!$D:$Y,22,0)</f>
        <v>#N/A</v>
      </c>
    </row>
    <row r="389" spans="1:15" x14ac:dyDescent="0.3">
      <c r="A389" s="2" t="s">
        <v>2851</v>
      </c>
      <c r="B389" t="str">
        <f>VLOOKUP(A389,'[3]Complete Panthera Scope'!$A$2:$F$6403,6,0)</f>
        <v>REARWHEEL 25"SPINERGY X W</v>
      </c>
      <c r="G389" s="5" t="e">
        <v>#N/A</v>
      </c>
      <c r="H389" s="5">
        <v>0</v>
      </c>
      <c r="I389" s="5">
        <v>0</v>
      </c>
      <c r="J389" s="5">
        <v>395</v>
      </c>
      <c r="L389" s="5">
        <v>3500</v>
      </c>
      <c r="N389" s="25">
        <v>958</v>
      </c>
      <c r="O389" s="25" t="e">
        <f>VLOOKUP(A389,[2]Sheet1!$D:$Y,22,0)</f>
        <v>#N/A</v>
      </c>
    </row>
    <row r="390" spans="1:15" x14ac:dyDescent="0.3">
      <c r="A390" s="2" t="s">
        <v>3035</v>
      </c>
      <c r="B390" t="str">
        <f>VLOOKUP(A390,'[3]Complete Panthera Scope'!$A$2:$F$6403,6,0)</f>
        <v>REARWHEEL 24" SPINERGY X</v>
      </c>
      <c r="G390" s="5">
        <v>487.2</v>
      </c>
      <c r="H390" s="5">
        <v>0</v>
      </c>
      <c r="I390" s="5">
        <v>0</v>
      </c>
      <c r="J390" s="5" t="e">
        <v>#N/A</v>
      </c>
      <c r="L390" s="5">
        <v>3500</v>
      </c>
      <c r="N390" s="25">
        <v>958</v>
      </c>
      <c r="O390" s="25" t="e">
        <f>VLOOKUP(A390,[2]Sheet1!$D:$Y,22,0)</f>
        <v>#N/A</v>
      </c>
    </row>
    <row r="391" spans="1:15" x14ac:dyDescent="0.3">
      <c r="A391" s="2" t="s">
        <v>3036</v>
      </c>
      <c r="B391" t="str">
        <f>VLOOKUP(A391,'[3]Complete Panthera Scope'!$A$2:$F$6403,6,0)</f>
        <v>REARWHEEL 24"SPINERGY X N</v>
      </c>
      <c r="G391" s="5">
        <v>487.2</v>
      </c>
      <c r="H391" s="5">
        <v>0</v>
      </c>
      <c r="I391" s="5">
        <v>0</v>
      </c>
      <c r="J391" s="5" t="e">
        <v>#N/A</v>
      </c>
      <c r="L391" s="5">
        <v>3500</v>
      </c>
      <c r="N391" s="25">
        <v>958</v>
      </c>
      <c r="O391" s="25" t="e">
        <f>VLOOKUP(A391,[2]Sheet1!$D:$Y,22,0)</f>
        <v>#N/A</v>
      </c>
    </row>
    <row r="392" spans="1:15" x14ac:dyDescent="0.3">
      <c r="A392" s="2" t="s">
        <v>3037</v>
      </c>
      <c r="B392" t="str">
        <f>VLOOKUP(A392,'[3]Complete Panthera Scope'!$A$2:$F$6403,6,0)</f>
        <v>REARWHEEL 24" SPINERGY X</v>
      </c>
      <c r="G392" s="5">
        <v>487.2</v>
      </c>
      <c r="H392" s="5">
        <v>0</v>
      </c>
      <c r="I392" s="5">
        <v>0</v>
      </c>
      <c r="J392" s="5" t="e">
        <v>#N/A</v>
      </c>
      <c r="L392" s="5">
        <v>3500</v>
      </c>
      <c r="N392" s="25">
        <v>958</v>
      </c>
      <c r="O392" s="25" t="e">
        <f>VLOOKUP(A392,[2]Sheet1!$D:$Y,22,0)</f>
        <v>#N/A</v>
      </c>
    </row>
    <row r="393" spans="1:15" x14ac:dyDescent="0.3">
      <c r="A393" s="2" t="s">
        <v>3038</v>
      </c>
      <c r="B393" t="str">
        <f>VLOOKUP(A393,'[3]Complete Panthera Scope'!$A$2:$F$6403,6,0)</f>
        <v>REARWHEEL 24" SPINERGY X</v>
      </c>
      <c r="G393" s="5">
        <v>487.2</v>
      </c>
      <c r="H393" s="5">
        <v>0</v>
      </c>
      <c r="I393" s="5">
        <v>0</v>
      </c>
      <c r="J393" s="5" t="e">
        <v>#N/A</v>
      </c>
      <c r="L393" s="5">
        <v>3500</v>
      </c>
      <c r="N393" s="25">
        <v>958</v>
      </c>
      <c r="O393" s="25" t="e">
        <f>VLOOKUP(A393,[2]Sheet1!$D:$Y,22,0)</f>
        <v>#N/A</v>
      </c>
    </row>
    <row r="394" spans="1:15" x14ac:dyDescent="0.3">
      <c r="A394" s="2" t="s">
        <v>3039</v>
      </c>
      <c r="B394" t="str">
        <f>VLOOKUP(A394,'[3]Complete Panthera Scope'!$A$2:$F$6403,6,0)</f>
        <v>REARWHEEL 24"SPINERGY X N</v>
      </c>
      <c r="G394" s="5">
        <v>487.2</v>
      </c>
      <c r="H394" s="5">
        <v>0</v>
      </c>
      <c r="I394" s="5">
        <v>0</v>
      </c>
      <c r="J394" s="5" t="e">
        <v>#N/A</v>
      </c>
      <c r="L394" s="5">
        <v>3500</v>
      </c>
      <c r="N394" s="25">
        <v>958</v>
      </c>
      <c r="O394" s="25" t="e">
        <f>VLOOKUP(A394,[2]Sheet1!$D:$Y,22,0)</f>
        <v>#N/A</v>
      </c>
    </row>
    <row r="395" spans="1:15" x14ac:dyDescent="0.3">
      <c r="A395" s="2" t="s">
        <v>3040</v>
      </c>
      <c r="B395" t="str">
        <f>VLOOKUP(A395,'[3]Complete Panthera Scope'!$A$2:$F$6403,6,0)</f>
        <v>REARWHEEL 24" SPINERGY X</v>
      </c>
      <c r="G395" s="5">
        <v>487.2</v>
      </c>
      <c r="H395" s="5">
        <v>0</v>
      </c>
      <c r="I395" s="5">
        <v>0</v>
      </c>
      <c r="J395" s="5" t="e">
        <v>#N/A</v>
      </c>
      <c r="L395" s="5">
        <v>3500</v>
      </c>
      <c r="N395" s="25">
        <v>958</v>
      </c>
      <c r="O395" s="25" t="e">
        <f>VLOOKUP(A395,[2]Sheet1!$D:$Y,22,0)</f>
        <v>#N/A</v>
      </c>
    </row>
    <row r="396" spans="1:15" x14ac:dyDescent="0.3">
      <c r="A396" s="2" t="s">
        <v>3041</v>
      </c>
      <c r="B396" t="str">
        <f>VLOOKUP(A396,'[3]Complete Panthera Scope'!$A$2:$F$6403,6,0)</f>
        <v>REARWHEEL 25" SPINERGY X</v>
      </c>
      <c r="G396" s="5">
        <v>487.2</v>
      </c>
      <c r="H396" s="5">
        <v>0</v>
      </c>
      <c r="I396" s="5">
        <v>0</v>
      </c>
      <c r="J396" s="5" t="e">
        <v>#N/A</v>
      </c>
      <c r="L396" s="5">
        <v>3500</v>
      </c>
      <c r="N396" s="25">
        <v>958</v>
      </c>
      <c r="O396" s="25" t="e">
        <f>VLOOKUP(A396,[2]Sheet1!$D:$Y,22,0)</f>
        <v>#N/A</v>
      </c>
    </row>
    <row r="397" spans="1:15" x14ac:dyDescent="0.3">
      <c r="A397" s="2" t="s">
        <v>3042</v>
      </c>
      <c r="B397" t="str">
        <f>VLOOKUP(A397,'[3]Complete Panthera Scope'!$A$2:$F$6403,6,0)</f>
        <v>REARWHEEL 25" SPINERGY X</v>
      </c>
      <c r="G397" s="5">
        <v>487.2</v>
      </c>
      <c r="H397" s="5">
        <v>0</v>
      </c>
      <c r="I397" s="5">
        <v>0</v>
      </c>
      <c r="J397" s="5" t="e">
        <v>#N/A</v>
      </c>
      <c r="L397" s="5">
        <v>3500</v>
      </c>
      <c r="N397" s="25">
        <v>958</v>
      </c>
      <c r="O397" s="25" t="e">
        <f>VLOOKUP(A397,[2]Sheet1!$D:$Y,22,0)</f>
        <v>#N/A</v>
      </c>
    </row>
    <row r="398" spans="1:15" x14ac:dyDescent="0.3">
      <c r="A398" s="2" t="s">
        <v>3043</v>
      </c>
      <c r="B398" t="str">
        <f>VLOOKUP(A398,'[3]Complete Panthera Scope'!$A$2:$F$6403,6,0)</f>
        <v>REARWHEEL 25" SPINERGY X</v>
      </c>
      <c r="G398" s="5">
        <v>487.2</v>
      </c>
      <c r="H398" s="5">
        <v>0</v>
      </c>
      <c r="I398" s="5">
        <v>0</v>
      </c>
      <c r="J398" s="5" t="e">
        <v>#N/A</v>
      </c>
      <c r="L398" s="5">
        <v>3500</v>
      </c>
      <c r="N398" s="25">
        <v>958</v>
      </c>
      <c r="O398" s="25" t="e">
        <f>VLOOKUP(A398,[2]Sheet1!$D:$Y,22,0)</f>
        <v>#N/A</v>
      </c>
    </row>
    <row r="399" spans="1:15" x14ac:dyDescent="0.3">
      <c r="A399" s="2" t="s">
        <v>3044</v>
      </c>
      <c r="B399" t="str">
        <f>VLOOKUP(A399,'[3]Complete Panthera Scope'!$A$2:$F$6403,6,0)</f>
        <v>REARWHEEL 25" SPINERGY X</v>
      </c>
      <c r="G399" s="5">
        <v>487.2</v>
      </c>
      <c r="H399" s="5">
        <v>0</v>
      </c>
      <c r="I399" s="5">
        <v>0</v>
      </c>
      <c r="J399" s="5">
        <v>395</v>
      </c>
      <c r="L399" s="5">
        <v>3500</v>
      </c>
      <c r="N399" s="25">
        <v>958</v>
      </c>
      <c r="O399" s="25" t="e">
        <f>VLOOKUP(A399,[2]Sheet1!$D:$Y,22,0)</f>
        <v>#N/A</v>
      </c>
    </row>
    <row r="400" spans="1:15" x14ac:dyDescent="0.3">
      <c r="A400" s="2" t="s">
        <v>3045</v>
      </c>
      <c r="B400" t="str">
        <f>VLOOKUP(A400,'[3]Complete Panthera Scope'!$A$2:$F$6403,6,0)</f>
        <v>REARWHEEL 25" SPINERGY X</v>
      </c>
      <c r="G400" s="5">
        <v>487.2</v>
      </c>
      <c r="H400" s="5">
        <v>0</v>
      </c>
      <c r="I400" s="5">
        <v>0</v>
      </c>
      <c r="J400" s="5" t="e">
        <v>#N/A</v>
      </c>
      <c r="L400" s="5">
        <v>3500</v>
      </c>
      <c r="N400" s="25">
        <v>958</v>
      </c>
      <c r="O400" s="25" t="e">
        <f>VLOOKUP(A400,[2]Sheet1!$D:$Y,22,0)</f>
        <v>#N/A</v>
      </c>
    </row>
    <row r="401" spans="1:15" x14ac:dyDescent="0.3">
      <c r="A401" s="2" t="s">
        <v>3046</v>
      </c>
      <c r="B401" t="str">
        <f>VLOOKUP(A401,'[3]Complete Panthera Scope'!$A$2:$F$6403,6,0)</f>
        <v>REARWHEEL 25" SPINERGY X</v>
      </c>
      <c r="G401" s="5">
        <v>487.2</v>
      </c>
      <c r="H401" s="5">
        <v>0</v>
      </c>
      <c r="I401" s="5">
        <v>0</v>
      </c>
      <c r="J401" s="5">
        <v>395</v>
      </c>
      <c r="L401" s="5">
        <v>3500</v>
      </c>
      <c r="N401" s="25">
        <v>958</v>
      </c>
      <c r="O401" s="25" t="e">
        <f>VLOOKUP(A401,[2]Sheet1!$D:$Y,22,0)</f>
        <v>#N/A</v>
      </c>
    </row>
    <row r="402" spans="1:15" x14ac:dyDescent="0.3">
      <c r="A402" s="2" t="s">
        <v>3047</v>
      </c>
      <c r="B402" t="str">
        <f>VLOOKUP(A402,'[3]Complete Panthera Scope'!$A$2:$F$6403,6,0)</f>
        <v>REARWHEEL 24"SPINERGY X B</v>
      </c>
      <c r="G402" s="5">
        <v>487.2</v>
      </c>
      <c r="H402" s="5">
        <v>34</v>
      </c>
      <c r="I402" s="5">
        <v>20</v>
      </c>
      <c r="J402" s="5">
        <v>395</v>
      </c>
      <c r="L402" s="5">
        <v>3500</v>
      </c>
      <c r="N402" s="25">
        <v>958</v>
      </c>
      <c r="O402" s="25" t="e">
        <f>VLOOKUP(A402,[2]Sheet1!$D:$Y,22,0)</f>
        <v>#N/A</v>
      </c>
    </row>
    <row r="403" spans="1:15" x14ac:dyDescent="0.3">
      <c r="A403" s="2" t="s">
        <v>3048</v>
      </c>
      <c r="B403" t="str">
        <f>VLOOKUP(A403,'[3]Complete Panthera Scope'!$A$2:$F$6403,6,0)</f>
        <v>REARWHEEL 25"SPINERGY X B</v>
      </c>
      <c r="G403" s="5">
        <v>487.2</v>
      </c>
      <c r="H403" s="5">
        <v>34</v>
      </c>
      <c r="I403" s="5">
        <v>20</v>
      </c>
      <c r="J403" s="5">
        <v>395</v>
      </c>
      <c r="L403" s="5">
        <v>3500</v>
      </c>
      <c r="N403" s="25">
        <v>958</v>
      </c>
      <c r="O403" s="25" t="e">
        <f>VLOOKUP(A403,[2]Sheet1!$D:$Y,22,0)</f>
        <v>#N/A</v>
      </c>
    </row>
    <row r="404" spans="1:15" x14ac:dyDescent="0.3">
      <c r="A404" s="2" t="s">
        <v>3049</v>
      </c>
      <c r="B404" t="str">
        <f>VLOOKUP(A404,'[3]Complete Panthera Scope'!$A$2:$F$6403,6,0)</f>
        <v>REARWHEEL 26"SPINERGY X B</v>
      </c>
      <c r="G404" s="5">
        <v>487.2</v>
      </c>
      <c r="H404" s="5">
        <v>34</v>
      </c>
      <c r="I404" s="5">
        <v>20</v>
      </c>
      <c r="J404" s="5">
        <v>395</v>
      </c>
      <c r="L404" s="5">
        <v>3500</v>
      </c>
      <c r="N404" s="25">
        <v>958</v>
      </c>
      <c r="O404" s="25" t="e">
        <f>VLOOKUP(A404,[2]Sheet1!$D:$Y,22,0)</f>
        <v>#N/A</v>
      </c>
    </row>
    <row r="405" spans="1:15" x14ac:dyDescent="0.3">
      <c r="A405" s="2" t="s">
        <v>3050</v>
      </c>
      <c r="B405" t="str">
        <f>VLOOKUP(A405,'[3]Complete Panthera Scope'!$A$2:$F$6403,6,0)</f>
        <v>REARWHEEL 24"SPINERGY X W</v>
      </c>
      <c r="G405" s="5">
        <v>487.2</v>
      </c>
      <c r="H405" s="5">
        <v>34</v>
      </c>
      <c r="I405" s="5">
        <v>20</v>
      </c>
      <c r="J405" s="5">
        <v>395</v>
      </c>
      <c r="L405" s="5">
        <v>3500</v>
      </c>
      <c r="N405" s="25">
        <v>958</v>
      </c>
      <c r="O405" s="25" t="e">
        <f>VLOOKUP(A405,[2]Sheet1!$D:$Y,22,0)</f>
        <v>#N/A</v>
      </c>
    </row>
    <row r="406" spans="1:15" x14ac:dyDescent="0.3">
      <c r="A406" s="2" t="s">
        <v>3051</v>
      </c>
      <c r="B406" t="str">
        <f>VLOOKUP(A406,'[3]Complete Panthera Scope'!$A$2:$F$6403,6,0)</f>
        <v>REARWHEEL 25"SPINERGY X W</v>
      </c>
      <c r="G406" s="5">
        <v>487.2</v>
      </c>
      <c r="H406" s="5">
        <v>34</v>
      </c>
      <c r="I406" s="5">
        <v>20</v>
      </c>
      <c r="J406" s="5">
        <v>395</v>
      </c>
      <c r="L406" s="5">
        <v>3500</v>
      </c>
      <c r="N406" s="25">
        <v>958</v>
      </c>
      <c r="O406" s="25" t="e">
        <f>VLOOKUP(A406,[2]Sheet1!$D:$Y,22,0)</f>
        <v>#N/A</v>
      </c>
    </row>
    <row r="407" spans="1:15" x14ac:dyDescent="0.3">
      <c r="A407" s="2" t="s">
        <v>2860</v>
      </c>
      <c r="B407" t="str">
        <f>VLOOKUP(A407,'[3]Complete Panthera Scope'!$A$2:$F$6403,6,0)</f>
        <v>REARWHEEL 26"SPINERGY X W</v>
      </c>
      <c r="G407" s="5">
        <v>487.2</v>
      </c>
      <c r="H407" s="5">
        <v>34</v>
      </c>
      <c r="I407" s="5">
        <v>20</v>
      </c>
      <c r="J407" s="5">
        <v>395</v>
      </c>
      <c r="L407" s="5">
        <v>3500</v>
      </c>
      <c r="N407" s="25">
        <v>958</v>
      </c>
      <c r="O407" s="25" t="e">
        <f>VLOOKUP(A407,[2]Sheet1!$D:$Y,22,0)</f>
        <v>#N/A</v>
      </c>
    </row>
    <row r="408" spans="1:15" x14ac:dyDescent="0.3">
      <c r="A408" s="2" t="s">
        <v>3052</v>
      </c>
      <c r="B408" t="str">
        <f>VLOOKUP(A408,'[3]Complete Panthera Scope'!$A$2:$F$6403,6,0)</f>
        <v>REARWHEEL 22" SPINERGYSPO</v>
      </c>
      <c r="G408" s="5">
        <v>487.2</v>
      </c>
      <c r="H408" s="5">
        <v>413</v>
      </c>
      <c r="I408" s="5">
        <v>248</v>
      </c>
      <c r="J408" s="5">
        <v>395</v>
      </c>
      <c r="L408" s="5">
        <v>3500</v>
      </c>
      <c r="N408" s="25">
        <v>958</v>
      </c>
      <c r="O408" s="25" t="e">
        <f>VLOOKUP(A408,[2]Sheet1!$D:$Y,22,0)</f>
        <v>#N/A</v>
      </c>
    </row>
    <row r="409" spans="1:15" x14ac:dyDescent="0.3">
      <c r="A409" s="2" t="s">
        <v>3053</v>
      </c>
      <c r="B409" t="str">
        <f>VLOOKUP(A409,'[3]Complete Panthera Scope'!$A$2:$F$6403,6,0)</f>
        <v>REARWHEEL 22"SPINERGYSPOX</v>
      </c>
      <c r="G409" s="5">
        <v>487.2</v>
      </c>
      <c r="H409" s="5">
        <v>413</v>
      </c>
      <c r="I409" s="5">
        <v>248</v>
      </c>
      <c r="J409" s="5">
        <v>395</v>
      </c>
      <c r="L409" s="5">
        <v>3500</v>
      </c>
      <c r="N409" s="25">
        <v>958</v>
      </c>
      <c r="O409" s="25" t="e">
        <f>VLOOKUP(A409,[2]Sheet1!$D:$Y,22,0)</f>
        <v>#N/A</v>
      </c>
    </row>
    <row r="410" spans="1:15" x14ac:dyDescent="0.3">
      <c r="A410" s="2" t="s">
        <v>3054</v>
      </c>
      <c r="B410" t="str">
        <f>VLOOKUP(A410,'[3]Complete Panthera Scope'!$A$2:$F$6403,6,0)</f>
        <v>REARWHEEL22"SPINERGYSPOX</v>
      </c>
      <c r="G410" s="5">
        <v>487.2</v>
      </c>
      <c r="H410" s="5">
        <v>413</v>
      </c>
      <c r="I410" s="5">
        <v>248</v>
      </c>
      <c r="J410" s="5">
        <v>395</v>
      </c>
      <c r="L410" s="5">
        <v>3500</v>
      </c>
      <c r="N410" s="25">
        <v>958</v>
      </c>
      <c r="O410" s="25" t="e">
        <f>VLOOKUP(A410,[2]Sheet1!$D:$Y,22,0)</f>
        <v>#N/A</v>
      </c>
    </row>
    <row r="411" spans="1:15" x14ac:dyDescent="0.3">
      <c r="A411" s="2" t="s">
        <v>3055</v>
      </c>
      <c r="B411" t="str">
        <f>VLOOKUP(A411,'[3]Complete Panthera Scope'!$A$2:$F$6403,6,0)</f>
        <v>REARWHEEL 22"SPINERGYSPOX</v>
      </c>
      <c r="G411" s="5">
        <v>487.2</v>
      </c>
      <c r="H411" s="5">
        <v>413</v>
      </c>
      <c r="I411" s="5">
        <v>248</v>
      </c>
      <c r="J411" s="5">
        <v>395</v>
      </c>
      <c r="L411" s="5">
        <v>3500</v>
      </c>
      <c r="N411" s="25">
        <v>958</v>
      </c>
      <c r="O411" s="25" t="e">
        <f>VLOOKUP(A411,[2]Sheet1!$D:$Y,22,0)</f>
        <v>#N/A</v>
      </c>
    </row>
    <row r="412" spans="1:15" x14ac:dyDescent="0.3">
      <c r="A412" s="2" t="s">
        <v>3056</v>
      </c>
      <c r="B412" t="str">
        <f>VLOOKUP(A412,'[3]Complete Panthera Scope'!$A$2:$F$6403,6,0)</f>
        <v>REARWHEEL 22"SPINERGYSPOX</v>
      </c>
      <c r="G412" s="5">
        <v>487.2</v>
      </c>
      <c r="H412" s="5">
        <v>413</v>
      </c>
      <c r="I412" s="5">
        <v>248</v>
      </c>
      <c r="J412" s="5">
        <v>395</v>
      </c>
      <c r="L412" s="5">
        <v>3500</v>
      </c>
      <c r="N412" s="25">
        <v>958</v>
      </c>
      <c r="O412" s="25" t="e">
        <f>VLOOKUP(A412,[2]Sheet1!$D:$Y,22,0)</f>
        <v>#N/A</v>
      </c>
    </row>
    <row r="413" spans="1:15" x14ac:dyDescent="0.3">
      <c r="A413" s="2" t="s">
        <v>3057</v>
      </c>
      <c r="B413" t="str">
        <f>VLOOKUP(A413,'[3]Complete Panthera Scope'!$A$2:$F$6403,6,0)</f>
        <v>REARWHEEL 22"SPINERGYSPOX</v>
      </c>
      <c r="G413" s="5">
        <v>487.2</v>
      </c>
      <c r="H413" s="5">
        <v>413</v>
      </c>
      <c r="I413" s="5">
        <v>248</v>
      </c>
      <c r="J413" s="5">
        <v>395</v>
      </c>
      <c r="L413" s="5">
        <v>3500</v>
      </c>
      <c r="N413" s="25">
        <v>958</v>
      </c>
      <c r="O413" s="25" t="e">
        <f>VLOOKUP(A413,[2]Sheet1!$D:$Y,22,0)</f>
        <v>#N/A</v>
      </c>
    </row>
    <row r="414" spans="1:15" x14ac:dyDescent="0.3">
      <c r="A414" s="2" t="s">
        <v>3058</v>
      </c>
      <c r="B414" t="str">
        <f>VLOOKUP(A414,'[3]Complete Panthera Scope'!$A$2:$F$6403,6,0)</f>
        <v>REARWHEEL 22"SPINERGYSPOX</v>
      </c>
      <c r="G414" s="5">
        <v>487.2</v>
      </c>
      <c r="H414" s="5">
        <v>413</v>
      </c>
      <c r="I414" s="5">
        <v>248</v>
      </c>
      <c r="J414" s="5">
        <v>395</v>
      </c>
      <c r="L414" s="5">
        <v>3500</v>
      </c>
      <c r="N414" s="25">
        <v>958</v>
      </c>
      <c r="O414" s="25" t="e">
        <f>VLOOKUP(A414,[2]Sheet1!$D:$Y,22,0)</f>
        <v>#N/A</v>
      </c>
    </row>
    <row r="415" spans="1:15" x14ac:dyDescent="0.3">
      <c r="A415" s="2" t="s">
        <v>3059</v>
      </c>
      <c r="B415" t="str">
        <f>VLOOKUP(A415,'[3]Complete Panthera Scope'!$A$2:$F$6403,6,0)</f>
        <v>REARWHEEL 22"SPINERGYSPOX</v>
      </c>
      <c r="G415" s="5">
        <v>487.2</v>
      </c>
      <c r="H415" s="5">
        <v>413</v>
      </c>
      <c r="I415" s="5">
        <v>248</v>
      </c>
      <c r="J415" s="5">
        <v>395</v>
      </c>
      <c r="L415" s="5">
        <v>3500</v>
      </c>
      <c r="N415" s="25">
        <v>958</v>
      </c>
      <c r="O415" s="25" t="e">
        <f>VLOOKUP(A415,[2]Sheet1!$D:$Y,22,0)</f>
        <v>#N/A</v>
      </c>
    </row>
    <row r="416" spans="1:15" x14ac:dyDescent="0.3">
      <c r="A416" s="2" t="s">
        <v>3060</v>
      </c>
      <c r="B416" t="str">
        <f>VLOOKUP(A416,'[3]Complete Panthera Scope'!$A$2:$F$6403,6,0)</f>
        <v>REARWHEEL 22"SPINERGYSPOX</v>
      </c>
      <c r="G416" s="5">
        <v>487.2</v>
      </c>
      <c r="H416" s="5">
        <v>413</v>
      </c>
      <c r="I416" s="5">
        <v>248</v>
      </c>
      <c r="J416" s="5">
        <v>395</v>
      </c>
      <c r="L416" s="5">
        <v>3500</v>
      </c>
      <c r="N416" s="25">
        <v>958</v>
      </c>
      <c r="O416" s="25" t="e">
        <f>VLOOKUP(A416,[2]Sheet1!$D:$Y,22,0)</f>
        <v>#N/A</v>
      </c>
    </row>
    <row r="417" spans="1:15" x14ac:dyDescent="0.3">
      <c r="A417" s="2" t="s">
        <v>3061</v>
      </c>
      <c r="B417" t="str">
        <f>VLOOKUP(A417,'[3]Complete Panthera Scope'!$A$2:$F$6403,6,0)</f>
        <v>REARWHEEL22"SPINERGYSPOX</v>
      </c>
      <c r="G417" s="5">
        <v>487.2</v>
      </c>
      <c r="H417" s="5">
        <v>413</v>
      </c>
      <c r="I417" s="5">
        <v>248</v>
      </c>
      <c r="J417" s="5">
        <v>395</v>
      </c>
      <c r="L417" s="5">
        <v>3500</v>
      </c>
      <c r="N417" s="25">
        <v>958</v>
      </c>
      <c r="O417" s="25" t="e">
        <f>VLOOKUP(A417,[2]Sheet1!$D:$Y,22,0)</f>
        <v>#N/A</v>
      </c>
    </row>
    <row r="418" spans="1:15" x14ac:dyDescent="0.3">
      <c r="A418" s="2" t="s">
        <v>3062</v>
      </c>
      <c r="B418" t="str">
        <f>VLOOKUP(A418,'[3]Complete Panthera Scope'!$A$2:$F$6403,6,0)</f>
        <v>REARWHEEL22"SPINERGYSPOX</v>
      </c>
      <c r="G418" s="5">
        <v>487.2</v>
      </c>
      <c r="H418" s="5">
        <v>413</v>
      </c>
      <c r="I418" s="5">
        <v>248</v>
      </c>
      <c r="J418" s="5">
        <v>395</v>
      </c>
      <c r="L418" s="5">
        <v>3500</v>
      </c>
      <c r="N418" s="25">
        <v>958</v>
      </c>
      <c r="O418" s="25" t="e">
        <f>VLOOKUP(A418,[2]Sheet1!$D:$Y,22,0)</f>
        <v>#N/A</v>
      </c>
    </row>
    <row r="419" spans="1:15" x14ac:dyDescent="0.3">
      <c r="A419" s="2" t="s">
        <v>3063</v>
      </c>
      <c r="B419" t="str">
        <f>VLOOKUP(A419,'[3]Complete Panthera Scope'!$A$2:$F$6403,6,0)</f>
        <v>REARWHEEL22"SPINERGYSPOX</v>
      </c>
      <c r="G419" s="5">
        <v>487.2</v>
      </c>
      <c r="H419" s="5">
        <v>413</v>
      </c>
      <c r="I419" s="5">
        <v>248</v>
      </c>
      <c r="J419" s="5">
        <v>395</v>
      </c>
      <c r="L419" s="5">
        <v>3500</v>
      </c>
      <c r="N419" s="25">
        <v>958</v>
      </c>
      <c r="O419" s="25" t="e">
        <f>VLOOKUP(A419,[2]Sheet1!$D:$Y,22,0)</f>
        <v>#N/A</v>
      </c>
    </row>
    <row r="420" spans="1:15" x14ac:dyDescent="0.3">
      <c r="A420" s="2" t="s">
        <v>3064</v>
      </c>
      <c r="B420" t="str">
        <f>VLOOKUP(A420,'[3]Complete Panthera Scope'!$A$2:$F$6403,6,0)</f>
        <v>REARWHEEL22"SPINERGYSPOX</v>
      </c>
      <c r="G420" s="5">
        <v>487.2</v>
      </c>
      <c r="H420" s="5">
        <v>413</v>
      </c>
      <c r="I420" s="5">
        <v>248</v>
      </c>
      <c r="J420" s="5">
        <v>395</v>
      </c>
      <c r="L420" s="5">
        <v>3500</v>
      </c>
      <c r="N420" s="25">
        <v>958</v>
      </c>
      <c r="O420" s="25" t="e">
        <f>VLOOKUP(A420,[2]Sheet1!$D:$Y,22,0)</f>
        <v>#N/A</v>
      </c>
    </row>
    <row r="421" spans="1:15" x14ac:dyDescent="0.3">
      <c r="A421" s="2" t="s">
        <v>3065</v>
      </c>
      <c r="B421" t="str">
        <f>VLOOKUP(A421,'[3]Complete Panthera Scope'!$A$2:$F$6403,6,0)</f>
        <v>REARWHEEL 22"SPINERGYSPOX</v>
      </c>
      <c r="G421" s="5">
        <v>487.2</v>
      </c>
      <c r="H421" s="5">
        <v>413</v>
      </c>
      <c r="I421" s="5">
        <v>248</v>
      </c>
      <c r="J421" s="5">
        <v>395</v>
      </c>
      <c r="L421" s="5">
        <v>3500</v>
      </c>
      <c r="N421" s="25">
        <v>958</v>
      </c>
      <c r="O421" s="25" t="e">
        <f>VLOOKUP(A421,[2]Sheet1!$D:$Y,22,0)</f>
        <v>#N/A</v>
      </c>
    </row>
    <row r="422" spans="1:15" x14ac:dyDescent="0.3">
      <c r="A422" s="2" t="s">
        <v>3066</v>
      </c>
      <c r="B422" t="str">
        <f>VLOOKUP(A422,'[3]Complete Panthera Scope'!$A$2:$F$6403,6,0)</f>
        <v>REARWHEEL 22"SPINERGYSPOX</v>
      </c>
      <c r="G422" s="5">
        <v>487.2</v>
      </c>
      <c r="H422" s="5">
        <v>413</v>
      </c>
      <c r="I422" s="5">
        <v>248</v>
      </c>
      <c r="J422" s="5">
        <v>395</v>
      </c>
      <c r="L422" s="5">
        <v>3500</v>
      </c>
      <c r="N422" s="25">
        <v>958</v>
      </c>
      <c r="O422" s="25" t="e">
        <f>VLOOKUP(A422,[2]Sheet1!$D:$Y,22,0)</f>
        <v>#N/A</v>
      </c>
    </row>
    <row r="423" spans="1:15" x14ac:dyDescent="0.3">
      <c r="A423" s="2" t="s">
        <v>3067</v>
      </c>
      <c r="B423" t="str">
        <f>VLOOKUP(A423,'[3]Complete Panthera Scope'!$A$2:$F$6403,6,0)</f>
        <v>REARWHEEL 22"SPINERGYSPOX</v>
      </c>
      <c r="G423" s="5">
        <v>487.2</v>
      </c>
      <c r="H423" s="5">
        <v>413</v>
      </c>
      <c r="I423" s="5">
        <v>248</v>
      </c>
      <c r="J423" s="5">
        <v>395</v>
      </c>
      <c r="L423" s="5">
        <v>3500</v>
      </c>
      <c r="N423" s="25">
        <v>958</v>
      </c>
      <c r="O423" s="25" t="e">
        <f>VLOOKUP(A423,[2]Sheet1!$D:$Y,22,0)</f>
        <v>#N/A</v>
      </c>
    </row>
    <row r="424" spans="1:15" x14ac:dyDescent="0.3">
      <c r="A424" s="2" t="s">
        <v>3068</v>
      </c>
      <c r="B424" t="str">
        <f>VLOOKUP(A424,'[3]Complete Panthera Scope'!$A$2:$F$6403,6,0)</f>
        <v>REARWHEEL 24"SPINERGYSPOX</v>
      </c>
      <c r="G424" s="5">
        <v>487.2</v>
      </c>
      <c r="H424" s="5">
        <v>413</v>
      </c>
      <c r="I424" s="5">
        <v>248</v>
      </c>
      <c r="J424" s="5">
        <v>395</v>
      </c>
      <c r="L424" s="5">
        <v>3500</v>
      </c>
      <c r="N424" s="25">
        <v>958</v>
      </c>
      <c r="O424" s="25" t="e">
        <f>VLOOKUP(A424,[2]Sheet1!$D:$Y,22,0)</f>
        <v>#N/A</v>
      </c>
    </row>
    <row r="425" spans="1:15" x14ac:dyDescent="0.3">
      <c r="A425" s="2" t="s">
        <v>3069</v>
      </c>
      <c r="B425" t="str">
        <f>VLOOKUP(A425,'[3]Complete Panthera Scope'!$A$2:$F$6403,6,0)</f>
        <v>REARWHEEL 24"SPINERGYSPOX</v>
      </c>
      <c r="G425" s="5">
        <v>487.2</v>
      </c>
      <c r="H425" s="5">
        <v>413</v>
      </c>
      <c r="I425" s="5">
        <v>248</v>
      </c>
      <c r="J425" s="5">
        <v>395</v>
      </c>
      <c r="L425" s="5">
        <v>3500</v>
      </c>
      <c r="N425" s="25">
        <v>958</v>
      </c>
      <c r="O425" s="25" t="e">
        <f>VLOOKUP(A425,[2]Sheet1!$D:$Y,22,0)</f>
        <v>#N/A</v>
      </c>
    </row>
    <row r="426" spans="1:15" x14ac:dyDescent="0.3">
      <c r="A426" s="2" t="s">
        <v>3070</v>
      </c>
      <c r="B426" t="str">
        <f>VLOOKUP(A426,'[3]Complete Panthera Scope'!$A$2:$F$6403,6,0)</f>
        <v>REARWHEEL 24"SPINERGYSPOX</v>
      </c>
      <c r="G426" s="5">
        <v>487.2</v>
      </c>
      <c r="H426" s="5">
        <v>413</v>
      </c>
      <c r="I426" s="5">
        <v>248</v>
      </c>
      <c r="J426" s="5">
        <v>395</v>
      </c>
      <c r="L426" s="5">
        <v>3500</v>
      </c>
      <c r="N426" s="25">
        <v>958</v>
      </c>
      <c r="O426" s="25" t="e">
        <f>VLOOKUP(A426,[2]Sheet1!$D:$Y,22,0)</f>
        <v>#N/A</v>
      </c>
    </row>
    <row r="427" spans="1:15" x14ac:dyDescent="0.3">
      <c r="A427" s="2" t="s">
        <v>3071</v>
      </c>
      <c r="B427" t="str">
        <f>VLOOKUP(A427,'[3]Complete Panthera Scope'!$A$2:$F$6403,6,0)</f>
        <v>REARWHEEL 24"SPINERGYSPOX</v>
      </c>
      <c r="G427" s="5">
        <v>487.2</v>
      </c>
      <c r="H427" s="5">
        <v>413</v>
      </c>
      <c r="I427" s="5">
        <v>248</v>
      </c>
      <c r="J427" s="5">
        <v>395</v>
      </c>
      <c r="L427" s="5">
        <v>3500</v>
      </c>
      <c r="N427" s="25">
        <v>958</v>
      </c>
      <c r="O427" s="25" t="e">
        <f>VLOOKUP(A427,[2]Sheet1!$D:$Y,22,0)</f>
        <v>#N/A</v>
      </c>
    </row>
    <row r="428" spans="1:15" x14ac:dyDescent="0.3">
      <c r="A428" s="2" t="s">
        <v>3072</v>
      </c>
      <c r="B428" t="str">
        <f>VLOOKUP(A428,'[3]Complete Panthera Scope'!$A$2:$F$6403,6,0)</f>
        <v>REARWHEEL 24"SPINERGYSPOX</v>
      </c>
      <c r="G428" s="5">
        <v>487.2</v>
      </c>
      <c r="H428" s="5">
        <v>413</v>
      </c>
      <c r="I428" s="5">
        <v>248</v>
      </c>
      <c r="J428" s="5">
        <v>395</v>
      </c>
      <c r="L428" s="5">
        <v>3500</v>
      </c>
      <c r="N428" s="25">
        <v>958</v>
      </c>
      <c r="O428" s="25" t="e">
        <f>VLOOKUP(A428,[2]Sheet1!$D:$Y,22,0)</f>
        <v>#N/A</v>
      </c>
    </row>
    <row r="429" spans="1:15" x14ac:dyDescent="0.3">
      <c r="A429" s="2" t="s">
        <v>3073</v>
      </c>
      <c r="B429" t="str">
        <f>VLOOKUP(A429,'[3]Complete Panthera Scope'!$A$2:$F$6403,6,0)</f>
        <v>REARWHEEL 22"SPINERGYSPOX</v>
      </c>
      <c r="G429" s="5">
        <v>487.2</v>
      </c>
      <c r="H429" s="5">
        <v>413</v>
      </c>
      <c r="I429" s="5">
        <v>248</v>
      </c>
      <c r="J429" s="5">
        <v>395</v>
      </c>
      <c r="L429" s="5">
        <v>3500</v>
      </c>
      <c r="N429" s="25">
        <v>958</v>
      </c>
      <c r="O429" s="25" t="e">
        <f>VLOOKUP(A429,[2]Sheet1!$D:$Y,22,0)</f>
        <v>#N/A</v>
      </c>
    </row>
    <row r="430" spans="1:15" x14ac:dyDescent="0.3">
      <c r="A430" s="2" t="s">
        <v>3074</v>
      </c>
      <c r="B430" t="str">
        <f>VLOOKUP(A430,'[3]Complete Panthera Scope'!$A$2:$F$6403,6,0)</f>
        <v>REARWHEEL 23"SPINERGYSPOX</v>
      </c>
      <c r="G430" s="5">
        <v>487.2</v>
      </c>
      <c r="H430" s="5">
        <v>413</v>
      </c>
      <c r="I430" s="5">
        <v>248</v>
      </c>
      <c r="J430" s="5">
        <v>395</v>
      </c>
      <c r="L430" s="5">
        <v>3500</v>
      </c>
      <c r="N430" s="25">
        <v>958</v>
      </c>
      <c r="O430" s="25" t="e">
        <f>VLOOKUP(A430,[2]Sheet1!$D:$Y,22,0)</f>
        <v>#N/A</v>
      </c>
    </row>
    <row r="431" spans="1:15" x14ac:dyDescent="0.3">
      <c r="A431" s="2" t="s">
        <v>3075</v>
      </c>
      <c r="B431" t="str">
        <f>VLOOKUP(A431,'[3]Complete Panthera Scope'!$A$2:$F$6403,6,0)</f>
        <v>REARWHEEL 24"SPINERGYSPOX</v>
      </c>
      <c r="G431" s="5">
        <v>487.2</v>
      </c>
      <c r="H431" s="5">
        <v>413</v>
      </c>
      <c r="I431" s="5">
        <v>248</v>
      </c>
      <c r="J431" s="5">
        <v>395</v>
      </c>
      <c r="L431" s="5">
        <v>3500</v>
      </c>
      <c r="N431" s="25">
        <v>958</v>
      </c>
      <c r="O431" s="25" t="e">
        <f>VLOOKUP(A431,[2]Sheet1!$D:$Y,22,0)</f>
        <v>#N/A</v>
      </c>
    </row>
    <row r="432" spans="1:15" x14ac:dyDescent="0.3">
      <c r="A432" s="2" t="s">
        <v>3076</v>
      </c>
      <c r="B432" t="str">
        <f>VLOOKUP(A432,'[3]Complete Panthera Scope'!$A$2:$F$6403,6,0)</f>
        <v>REARWHEEL24"SPINERGYSPOX</v>
      </c>
      <c r="G432" s="5">
        <v>487.2</v>
      </c>
      <c r="H432" s="5">
        <v>413</v>
      </c>
      <c r="I432" s="5">
        <v>248</v>
      </c>
      <c r="J432" s="5">
        <v>395</v>
      </c>
      <c r="L432" s="5">
        <v>3500</v>
      </c>
      <c r="N432" s="25">
        <v>958</v>
      </c>
      <c r="O432" s="25" t="e">
        <f>VLOOKUP(A432,[2]Sheet1!$D:$Y,22,0)</f>
        <v>#N/A</v>
      </c>
    </row>
    <row r="433" spans="1:15" x14ac:dyDescent="0.3">
      <c r="A433" s="2" t="s">
        <v>3077</v>
      </c>
      <c r="B433" t="str">
        <f>VLOOKUP(A433,'[3]Complete Panthera Scope'!$A$2:$F$6403,6,0)</f>
        <v>REARWHEEL24"SPINERGYSPOX</v>
      </c>
      <c r="G433" s="5">
        <v>487.2</v>
      </c>
      <c r="H433" s="5">
        <v>413</v>
      </c>
      <c r="I433" s="5">
        <v>248</v>
      </c>
      <c r="J433" s="5">
        <v>395</v>
      </c>
      <c r="L433" s="5">
        <v>3500</v>
      </c>
      <c r="N433" s="25">
        <v>958</v>
      </c>
      <c r="O433" s="25" t="e">
        <f>VLOOKUP(A433,[2]Sheet1!$D:$Y,22,0)</f>
        <v>#N/A</v>
      </c>
    </row>
    <row r="434" spans="1:15" x14ac:dyDescent="0.3">
      <c r="A434" s="2" t="s">
        <v>3078</v>
      </c>
      <c r="B434" t="str">
        <f>VLOOKUP(A434,'[3]Complete Panthera Scope'!$A$2:$F$6403,6,0)</f>
        <v>REARWHEEL24"SPINERGYSPOX</v>
      </c>
      <c r="G434" s="5">
        <v>487.2</v>
      </c>
      <c r="H434" s="5">
        <v>413</v>
      </c>
      <c r="I434" s="5">
        <v>248</v>
      </c>
      <c r="J434" s="5">
        <v>395</v>
      </c>
      <c r="L434" s="5">
        <v>3500</v>
      </c>
      <c r="N434" s="25">
        <v>958</v>
      </c>
      <c r="O434" s="25" t="e">
        <f>VLOOKUP(A434,[2]Sheet1!$D:$Y,22,0)</f>
        <v>#N/A</v>
      </c>
    </row>
    <row r="435" spans="1:15" x14ac:dyDescent="0.3">
      <c r="A435" s="2" t="s">
        <v>3079</v>
      </c>
      <c r="B435" t="str">
        <f>VLOOKUP(A435,'[3]Complete Panthera Scope'!$A$2:$F$6403,6,0)</f>
        <v>REARWHEEL24"SPINERGYSPOX</v>
      </c>
      <c r="G435" s="5">
        <v>487.2</v>
      </c>
      <c r="H435" s="5">
        <v>413</v>
      </c>
      <c r="I435" s="5">
        <v>248</v>
      </c>
      <c r="J435" s="5">
        <v>395</v>
      </c>
      <c r="L435" s="5">
        <v>3500</v>
      </c>
      <c r="N435" s="25">
        <v>958</v>
      </c>
      <c r="O435" s="25" t="e">
        <f>VLOOKUP(A435,[2]Sheet1!$D:$Y,22,0)</f>
        <v>#N/A</v>
      </c>
    </row>
    <row r="436" spans="1:15" x14ac:dyDescent="0.3">
      <c r="A436" s="2" t="s">
        <v>3080</v>
      </c>
      <c r="B436" t="str">
        <f>VLOOKUP(A436,'[3]Complete Panthera Scope'!$A$2:$F$6403,6,0)</f>
        <v>REARWHEEL 24"SPINERGYSPOX</v>
      </c>
      <c r="G436" s="5">
        <v>487.2</v>
      </c>
      <c r="H436" s="5">
        <v>413</v>
      </c>
      <c r="I436" s="5">
        <v>248</v>
      </c>
      <c r="J436" s="5">
        <v>395</v>
      </c>
      <c r="L436" s="5">
        <v>3500</v>
      </c>
      <c r="N436" s="25">
        <v>958</v>
      </c>
      <c r="O436" s="25" t="e">
        <f>VLOOKUP(A436,[2]Sheet1!$D:$Y,22,0)</f>
        <v>#N/A</v>
      </c>
    </row>
    <row r="437" spans="1:15" x14ac:dyDescent="0.3">
      <c r="A437" s="2" t="s">
        <v>3081</v>
      </c>
      <c r="B437" t="str">
        <f>VLOOKUP(A437,'[3]Complete Panthera Scope'!$A$2:$F$6403,6,0)</f>
        <v>REARWHEEL24"SPINERGYSPOX</v>
      </c>
      <c r="G437" s="5">
        <v>487.2</v>
      </c>
      <c r="H437" s="5">
        <v>413</v>
      </c>
      <c r="I437" s="5">
        <v>248</v>
      </c>
      <c r="J437" s="5">
        <v>395</v>
      </c>
      <c r="L437" s="5">
        <v>3500</v>
      </c>
      <c r="N437" s="25">
        <v>958</v>
      </c>
      <c r="O437" s="25" t="e">
        <f>VLOOKUP(A437,[2]Sheet1!$D:$Y,22,0)</f>
        <v>#N/A</v>
      </c>
    </row>
    <row r="438" spans="1:15" x14ac:dyDescent="0.3">
      <c r="A438" s="2" t="s">
        <v>3082</v>
      </c>
      <c r="B438" t="str">
        <f>VLOOKUP(A438,'[3]Complete Panthera Scope'!$A$2:$F$6403,6,0)</f>
        <v>REARWHEEL 24"SPINERGYSPOX</v>
      </c>
      <c r="G438" s="5">
        <v>487.2</v>
      </c>
      <c r="H438" s="5">
        <v>413</v>
      </c>
      <c r="I438" s="5">
        <v>248</v>
      </c>
      <c r="J438" s="5">
        <v>395</v>
      </c>
      <c r="L438" s="5">
        <v>3500</v>
      </c>
      <c r="N438" s="25">
        <v>958</v>
      </c>
      <c r="O438" s="25" t="e">
        <f>VLOOKUP(A438,[2]Sheet1!$D:$Y,22,0)</f>
        <v>#N/A</v>
      </c>
    </row>
    <row r="439" spans="1:15" x14ac:dyDescent="0.3">
      <c r="A439" s="2" t="s">
        <v>3083</v>
      </c>
      <c r="B439" t="str">
        <f>VLOOKUP(A439,'[3]Complete Panthera Scope'!$A$2:$F$6403,6,0)</f>
        <v>REARWHEEL 25"SPINERGYSPOX</v>
      </c>
      <c r="G439" s="5">
        <v>487.2</v>
      </c>
      <c r="H439" s="5">
        <v>413</v>
      </c>
      <c r="I439" s="5">
        <v>248</v>
      </c>
      <c r="J439" s="5">
        <v>395</v>
      </c>
      <c r="L439" s="5">
        <v>3500</v>
      </c>
      <c r="N439" s="25">
        <v>958</v>
      </c>
      <c r="O439" s="25" t="e">
        <f>VLOOKUP(A439,[2]Sheet1!$D:$Y,22,0)</f>
        <v>#N/A</v>
      </c>
    </row>
    <row r="440" spans="1:15" x14ac:dyDescent="0.3">
      <c r="A440" s="2" t="s">
        <v>3084</v>
      </c>
      <c r="B440" t="str">
        <f>VLOOKUP(A440,'[3]Complete Panthera Scope'!$A$2:$F$6403,6,0)</f>
        <v>REARWHEEL 25"SPINERGYSPOX</v>
      </c>
      <c r="G440" s="5">
        <v>487.2</v>
      </c>
      <c r="H440" s="5">
        <v>413</v>
      </c>
      <c r="I440" s="5">
        <v>248</v>
      </c>
      <c r="J440" s="5">
        <v>395</v>
      </c>
      <c r="L440" s="5">
        <v>3500</v>
      </c>
      <c r="N440" s="25">
        <v>958</v>
      </c>
      <c r="O440" s="25" t="e">
        <f>VLOOKUP(A440,[2]Sheet1!$D:$Y,22,0)</f>
        <v>#N/A</v>
      </c>
    </row>
    <row r="441" spans="1:15" x14ac:dyDescent="0.3">
      <c r="A441" s="2" t="s">
        <v>3085</v>
      </c>
      <c r="B441" t="str">
        <f>VLOOKUP(A441,'[3]Complete Panthera Scope'!$A$2:$F$6403,6,0)</f>
        <v>REARWHEEL 25"SPINERGYSPOX</v>
      </c>
      <c r="G441" s="5">
        <v>487.2</v>
      </c>
      <c r="H441" s="5">
        <v>413</v>
      </c>
      <c r="I441" s="5">
        <v>248</v>
      </c>
      <c r="J441" s="5">
        <v>395</v>
      </c>
      <c r="L441" s="5">
        <v>3500</v>
      </c>
      <c r="N441" s="25">
        <v>958</v>
      </c>
      <c r="O441" s="25" t="e">
        <f>VLOOKUP(A441,[2]Sheet1!$D:$Y,22,0)</f>
        <v>#N/A</v>
      </c>
    </row>
    <row r="442" spans="1:15" x14ac:dyDescent="0.3">
      <c r="A442" s="2" t="s">
        <v>3086</v>
      </c>
      <c r="B442" t="str">
        <f>VLOOKUP(A442,'[3]Complete Panthera Scope'!$A$2:$F$6403,6,0)</f>
        <v>REARWHEEL 25"SPINERGYSPOX</v>
      </c>
      <c r="G442" s="5">
        <v>487.2</v>
      </c>
      <c r="H442" s="5">
        <v>413</v>
      </c>
      <c r="I442" s="5">
        <v>248</v>
      </c>
      <c r="J442" s="5">
        <v>395</v>
      </c>
      <c r="L442" s="5">
        <v>3500</v>
      </c>
      <c r="N442" s="25">
        <v>958</v>
      </c>
      <c r="O442" s="25" t="e">
        <f>VLOOKUP(A442,[2]Sheet1!$D:$Y,22,0)</f>
        <v>#N/A</v>
      </c>
    </row>
    <row r="443" spans="1:15" x14ac:dyDescent="0.3">
      <c r="A443" s="2" t="s">
        <v>3087</v>
      </c>
      <c r="B443" t="str">
        <f>VLOOKUP(A443,'[3]Complete Panthera Scope'!$A$2:$F$6403,6,0)</f>
        <v>REARWHEEL 25"SPINERGYSPOX</v>
      </c>
      <c r="G443" s="5">
        <v>487.2</v>
      </c>
      <c r="H443" s="5">
        <v>413</v>
      </c>
      <c r="I443" s="5">
        <v>248</v>
      </c>
      <c r="J443" s="5">
        <v>395</v>
      </c>
      <c r="L443" s="5">
        <v>3500</v>
      </c>
      <c r="N443" s="25">
        <v>958</v>
      </c>
      <c r="O443" s="25" t="e">
        <f>VLOOKUP(A443,[2]Sheet1!$D:$Y,22,0)</f>
        <v>#N/A</v>
      </c>
    </row>
    <row r="444" spans="1:15" x14ac:dyDescent="0.3">
      <c r="A444" s="2" t="s">
        <v>3088</v>
      </c>
      <c r="B444" t="str">
        <f>VLOOKUP(A444,'[3]Complete Panthera Scope'!$A$2:$F$6403,6,0)</f>
        <v>REARWHEEL 25"SPINERGYSPOX</v>
      </c>
      <c r="G444" s="5">
        <v>487.2</v>
      </c>
      <c r="H444" s="5">
        <v>413</v>
      </c>
      <c r="I444" s="5">
        <v>248</v>
      </c>
      <c r="J444" s="5">
        <v>395</v>
      </c>
      <c r="L444" s="5">
        <v>3500</v>
      </c>
      <c r="N444" s="25">
        <v>958</v>
      </c>
      <c r="O444" s="25" t="e">
        <f>VLOOKUP(A444,[2]Sheet1!$D:$Y,22,0)</f>
        <v>#N/A</v>
      </c>
    </row>
    <row r="445" spans="1:15" x14ac:dyDescent="0.3">
      <c r="A445" s="2" t="s">
        <v>3089</v>
      </c>
      <c r="B445" t="str">
        <f>VLOOKUP(A445,'[3]Complete Panthera Scope'!$A$2:$F$6403,6,0)</f>
        <v>REARWHEEL 25"SPINERGYSPOX</v>
      </c>
      <c r="G445" s="5">
        <v>487.2</v>
      </c>
      <c r="H445" s="5">
        <v>413</v>
      </c>
      <c r="I445" s="5">
        <v>248</v>
      </c>
      <c r="J445" s="5">
        <v>395</v>
      </c>
      <c r="L445" s="5">
        <v>3500</v>
      </c>
      <c r="N445" s="25">
        <v>958</v>
      </c>
      <c r="O445" s="25" t="e">
        <f>VLOOKUP(A445,[2]Sheet1!$D:$Y,22,0)</f>
        <v>#N/A</v>
      </c>
    </row>
    <row r="446" spans="1:15" x14ac:dyDescent="0.3">
      <c r="A446" s="2" t="s">
        <v>3090</v>
      </c>
      <c r="B446" t="str">
        <f>VLOOKUP(A446,'[3]Complete Panthera Scope'!$A$2:$F$6403,6,0)</f>
        <v>REARWHEEL 25"SPINERGYSPOX</v>
      </c>
      <c r="G446" s="5">
        <v>487.2</v>
      </c>
      <c r="H446" s="5">
        <v>413</v>
      </c>
      <c r="I446" s="5">
        <v>248</v>
      </c>
      <c r="J446" s="5">
        <v>395</v>
      </c>
      <c r="L446" s="5">
        <v>3500</v>
      </c>
      <c r="N446" s="25">
        <v>958</v>
      </c>
      <c r="O446" s="25" t="e">
        <f>VLOOKUP(A446,[2]Sheet1!$D:$Y,22,0)</f>
        <v>#N/A</v>
      </c>
    </row>
    <row r="447" spans="1:15" x14ac:dyDescent="0.3">
      <c r="A447" s="2" t="s">
        <v>3091</v>
      </c>
      <c r="B447" t="str">
        <f>VLOOKUP(A447,'[3]Complete Panthera Scope'!$A$2:$F$6403,6,0)</f>
        <v>REARWHEEL 25"SPINERGYSPOX</v>
      </c>
      <c r="G447" s="5">
        <v>487.2</v>
      </c>
      <c r="H447" s="5">
        <v>413</v>
      </c>
      <c r="I447" s="5">
        <v>248</v>
      </c>
      <c r="J447" s="5">
        <v>395</v>
      </c>
      <c r="L447" s="5">
        <v>3500</v>
      </c>
      <c r="N447" s="25">
        <v>958</v>
      </c>
      <c r="O447" s="25" t="e">
        <f>VLOOKUP(A447,[2]Sheet1!$D:$Y,22,0)</f>
        <v>#N/A</v>
      </c>
    </row>
    <row r="448" spans="1:15" x14ac:dyDescent="0.3">
      <c r="A448" s="2" t="s">
        <v>3092</v>
      </c>
      <c r="B448" t="str">
        <f>VLOOKUP(A448,'[3]Complete Panthera Scope'!$A$2:$F$6403,6,0)</f>
        <v>REARWHEEL25"SPINERGYSPOX</v>
      </c>
      <c r="G448" s="5">
        <v>487.2</v>
      </c>
      <c r="H448" s="5">
        <v>413</v>
      </c>
      <c r="I448" s="5">
        <v>248</v>
      </c>
      <c r="J448" s="5">
        <v>395</v>
      </c>
      <c r="L448" s="5">
        <v>3500</v>
      </c>
      <c r="N448" s="25">
        <v>958</v>
      </c>
      <c r="O448" s="25" t="e">
        <f>VLOOKUP(A448,[2]Sheet1!$D:$Y,22,0)</f>
        <v>#N/A</v>
      </c>
    </row>
    <row r="449" spans="1:15" x14ac:dyDescent="0.3">
      <c r="A449" s="2" t="s">
        <v>3093</v>
      </c>
      <c r="B449" t="str">
        <f>VLOOKUP(A449,'[3]Complete Panthera Scope'!$A$2:$F$6403,6,0)</f>
        <v>REARWHEEL25"SPINERGYSPOX</v>
      </c>
      <c r="G449" s="5">
        <v>487.2</v>
      </c>
      <c r="H449" s="5">
        <v>413</v>
      </c>
      <c r="I449" s="5">
        <v>248</v>
      </c>
      <c r="J449" s="5">
        <v>395</v>
      </c>
      <c r="L449" s="5">
        <v>3500</v>
      </c>
      <c r="N449" s="25">
        <v>958</v>
      </c>
      <c r="O449" s="25" t="e">
        <f>VLOOKUP(A449,[2]Sheet1!$D:$Y,22,0)</f>
        <v>#N/A</v>
      </c>
    </row>
    <row r="450" spans="1:15" x14ac:dyDescent="0.3">
      <c r="A450" s="2" t="s">
        <v>3094</v>
      </c>
      <c r="B450" t="str">
        <f>VLOOKUP(A450,'[3]Complete Panthera Scope'!$A$2:$F$6403,6,0)</f>
        <v>REARWHEEL25"SPINERGYSPOX</v>
      </c>
      <c r="G450" s="5">
        <v>487.2</v>
      </c>
      <c r="H450" s="5">
        <v>413</v>
      </c>
      <c r="I450" s="5">
        <v>248</v>
      </c>
      <c r="J450" s="5">
        <v>395</v>
      </c>
      <c r="L450" s="5">
        <v>3500</v>
      </c>
      <c r="N450" s="25">
        <v>958</v>
      </c>
      <c r="O450" s="25" t="e">
        <f>VLOOKUP(A450,[2]Sheet1!$D:$Y,22,0)</f>
        <v>#N/A</v>
      </c>
    </row>
    <row r="451" spans="1:15" x14ac:dyDescent="0.3">
      <c r="A451" s="2" t="s">
        <v>3095</v>
      </c>
      <c r="B451" t="str">
        <f>VLOOKUP(A451,'[3]Complete Panthera Scope'!$A$2:$F$6403,6,0)</f>
        <v>REARWHEEL 25"SPINERGYSPOX</v>
      </c>
      <c r="G451" s="5">
        <v>487.2</v>
      </c>
      <c r="H451" s="5">
        <v>413</v>
      </c>
      <c r="I451" s="5">
        <v>248</v>
      </c>
      <c r="J451" s="5">
        <v>395</v>
      </c>
      <c r="L451" s="5">
        <v>3500</v>
      </c>
      <c r="N451" s="25">
        <v>958</v>
      </c>
      <c r="O451" s="25" t="e">
        <f>VLOOKUP(A451,[2]Sheet1!$D:$Y,22,0)</f>
        <v>#N/A</v>
      </c>
    </row>
    <row r="452" spans="1:15" x14ac:dyDescent="0.3">
      <c r="A452" s="2" t="s">
        <v>3096</v>
      </c>
      <c r="B452" t="str">
        <f>VLOOKUP(A452,'[3]Complete Panthera Scope'!$A$2:$F$6403,6,0)</f>
        <v>REARWHEEL25"SPINERGYSPOX</v>
      </c>
      <c r="G452" s="5">
        <v>487.2</v>
      </c>
      <c r="H452" s="5">
        <v>413</v>
      </c>
      <c r="I452" s="5">
        <v>248</v>
      </c>
      <c r="J452" s="5">
        <v>395</v>
      </c>
      <c r="L452" s="5">
        <v>3500</v>
      </c>
      <c r="N452" s="25">
        <v>958</v>
      </c>
      <c r="O452" s="25" t="e">
        <f>VLOOKUP(A452,[2]Sheet1!$D:$Y,22,0)</f>
        <v>#N/A</v>
      </c>
    </row>
    <row r="453" spans="1:15" x14ac:dyDescent="0.3">
      <c r="A453" s="2" t="s">
        <v>3097</v>
      </c>
      <c r="B453" t="str">
        <f>VLOOKUP(A453,'[3]Complete Panthera Scope'!$A$2:$F$6403,6,0)</f>
        <v>REARWHEEL 25"SPINERGYSPOX</v>
      </c>
      <c r="G453" s="5">
        <v>487.2</v>
      </c>
      <c r="H453" s="5">
        <v>413</v>
      </c>
      <c r="I453" s="5">
        <v>248</v>
      </c>
      <c r="J453" s="5">
        <v>395</v>
      </c>
      <c r="L453" s="5">
        <v>3500</v>
      </c>
      <c r="N453" s="25">
        <v>958</v>
      </c>
      <c r="O453" s="25" t="e">
        <f>VLOOKUP(A453,[2]Sheet1!$D:$Y,22,0)</f>
        <v>#N/A</v>
      </c>
    </row>
    <row r="454" spans="1:15" x14ac:dyDescent="0.3">
      <c r="A454" s="2" t="s">
        <v>3098</v>
      </c>
      <c r="B454" t="str">
        <f>VLOOKUP(A454,'[3]Complete Panthera Scope'!$A$2:$F$6403,6,0)</f>
        <v>REARWHEEL 26"SPINERGYSPOX</v>
      </c>
      <c r="G454" s="5">
        <v>487.2</v>
      </c>
      <c r="H454" s="5">
        <v>413</v>
      </c>
      <c r="I454" s="5">
        <v>248</v>
      </c>
      <c r="J454" s="5">
        <v>395</v>
      </c>
      <c r="L454" s="5">
        <v>3500</v>
      </c>
      <c r="N454" s="25">
        <v>958</v>
      </c>
      <c r="O454" s="25" t="e">
        <f>VLOOKUP(A454,[2]Sheet1!$D:$Y,22,0)</f>
        <v>#N/A</v>
      </c>
    </row>
    <row r="455" spans="1:15" x14ac:dyDescent="0.3">
      <c r="A455" s="2" t="s">
        <v>3099</v>
      </c>
      <c r="B455" t="str">
        <f>VLOOKUP(A455,'[3]Complete Panthera Scope'!$A$2:$F$6403,6,0)</f>
        <v>REARWHEEL 26"SPINERGYSPOX</v>
      </c>
      <c r="G455" s="5">
        <v>487.2</v>
      </c>
      <c r="H455" s="5">
        <v>413</v>
      </c>
      <c r="I455" s="5">
        <v>248</v>
      </c>
      <c r="J455" s="5">
        <v>395</v>
      </c>
      <c r="L455" s="5">
        <v>3500</v>
      </c>
      <c r="N455" s="25">
        <v>958</v>
      </c>
      <c r="O455" s="25" t="e">
        <f>VLOOKUP(A455,[2]Sheet1!$D:$Y,22,0)</f>
        <v>#N/A</v>
      </c>
    </row>
    <row r="456" spans="1:15" x14ac:dyDescent="0.3">
      <c r="A456" s="2" t="s">
        <v>3100</v>
      </c>
      <c r="B456" t="str">
        <f>VLOOKUP(A456,'[3]Complete Panthera Scope'!$A$2:$F$6403,6,0)</f>
        <v>REARWHEEL 26"SPINERGYSPOX</v>
      </c>
      <c r="G456" s="5">
        <v>487.2</v>
      </c>
      <c r="H456" s="5">
        <v>413</v>
      </c>
      <c r="I456" s="5">
        <v>248</v>
      </c>
      <c r="J456" s="5">
        <v>395</v>
      </c>
      <c r="L456" s="5">
        <v>3500</v>
      </c>
      <c r="N456" s="25">
        <v>958</v>
      </c>
      <c r="O456" s="25" t="e">
        <f>VLOOKUP(A456,[2]Sheet1!$D:$Y,22,0)</f>
        <v>#N/A</v>
      </c>
    </row>
    <row r="457" spans="1:15" x14ac:dyDescent="0.3">
      <c r="A457" s="2" t="s">
        <v>3101</v>
      </c>
      <c r="B457" t="str">
        <f>VLOOKUP(A457,'[3]Complete Panthera Scope'!$A$2:$F$6403,6,0)</f>
        <v>REARWHEEL 26"SPINERGYSPOX</v>
      </c>
      <c r="G457" s="5">
        <v>487.2</v>
      </c>
      <c r="H457" s="5">
        <v>413</v>
      </c>
      <c r="I457" s="5">
        <v>248</v>
      </c>
      <c r="J457" s="5">
        <v>395</v>
      </c>
      <c r="L457" s="5">
        <v>3500</v>
      </c>
      <c r="N457" s="25">
        <v>958</v>
      </c>
      <c r="O457" s="25" t="e">
        <f>VLOOKUP(A457,[2]Sheet1!$D:$Y,22,0)</f>
        <v>#N/A</v>
      </c>
    </row>
    <row r="458" spans="1:15" x14ac:dyDescent="0.3">
      <c r="A458" s="2" t="s">
        <v>3102</v>
      </c>
      <c r="B458" t="str">
        <f>VLOOKUP(A458,'[3]Complete Panthera Scope'!$A$2:$F$6403,6,0)</f>
        <v>REARWHEEL 26"SPINERGYSPOX</v>
      </c>
      <c r="G458" s="5">
        <v>487.2</v>
      </c>
      <c r="H458" s="5">
        <v>413</v>
      </c>
      <c r="I458" s="5">
        <v>248</v>
      </c>
      <c r="J458" s="5">
        <v>395</v>
      </c>
      <c r="L458" s="5">
        <v>3500</v>
      </c>
      <c r="N458" s="25">
        <v>958</v>
      </c>
      <c r="O458" s="25" t="e">
        <f>VLOOKUP(A458,[2]Sheet1!$D:$Y,22,0)</f>
        <v>#N/A</v>
      </c>
    </row>
    <row r="459" spans="1:15" x14ac:dyDescent="0.3">
      <c r="A459" s="2" t="s">
        <v>3103</v>
      </c>
      <c r="B459" t="str">
        <f>VLOOKUP(A459,'[3]Complete Panthera Scope'!$A$2:$F$6403,6,0)</f>
        <v>REARWHEEL 26"SPINERGYSPOX</v>
      </c>
      <c r="G459" s="5">
        <v>487.2</v>
      </c>
      <c r="H459" s="5">
        <v>413</v>
      </c>
      <c r="I459" s="5">
        <v>248</v>
      </c>
      <c r="J459" s="5">
        <v>395</v>
      </c>
      <c r="L459" s="5">
        <v>3500</v>
      </c>
      <c r="N459" s="25">
        <v>958</v>
      </c>
      <c r="O459" s="25" t="e">
        <f>VLOOKUP(A459,[2]Sheet1!$D:$Y,22,0)</f>
        <v>#N/A</v>
      </c>
    </row>
    <row r="460" spans="1:15" x14ac:dyDescent="0.3">
      <c r="A460" s="2" t="s">
        <v>3104</v>
      </c>
      <c r="B460" t="str">
        <f>VLOOKUP(A460,'[3]Complete Panthera Scope'!$A$2:$F$6403,6,0)</f>
        <v>REARWHEEL 26"SPINERGYSPOX</v>
      </c>
      <c r="G460" s="5">
        <v>487.2</v>
      </c>
      <c r="H460" s="5">
        <v>413</v>
      </c>
      <c r="I460" s="5">
        <v>248</v>
      </c>
      <c r="J460" s="5">
        <v>395</v>
      </c>
      <c r="L460" s="5">
        <v>3500</v>
      </c>
      <c r="N460" s="25">
        <v>958</v>
      </c>
      <c r="O460" s="25" t="e">
        <f>VLOOKUP(A460,[2]Sheet1!$D:$Y,22,0)</f>
        <v>#N/A</v>
      </c>
    </row>
    <row r="461" spans="1:15" x14ac:dyDescent="0.3">
      <c r="A461" s="2" t="s">
        <v>3105</v>
      </c>
      <c r="B461" t="str">
        <f>VLOOKUP(A461,'[3]Complete Panthera Scope'!$A$2:$F$6403,6,0)</f>
        <v>REARWHEEL 26"SPINERGYSPOX</v>
      </c>
      <c r="G461" s="5">
        <v>487.2</v>
      </c>
      <c r="H461" s="5">
        <v>413</v>
      </c>
      <c r="I461" s="5">
        <v>248</v>
      </c>
      <c r="J461" s="5">
        <v>395</v>
      </c>
      <c r="L461" s="5">
        <v>3500</v>
      </c>
      <c r="N461" s="25">
        <v>958</v>
      </c>
      <c r="O461" s="25" t="e">
        <f>VLOOKUP(A461,[2]Sheet1!$D:$Y,22,0)</f>
        <v>#N/A</v>
      </c>
    </row>
    <row r="462" spans="1:15" x14ac:dyDescent="0.3">
      <c r="A462" s="2" t="s">
        <v>3106</v>
      </c>
      <c r="B462" t="str">
        <f>VLOOKUP(A462,'[3]Complete Panthera Scope'!$A$2:$F$6403,6,0)</f>
        <v>REARWHEEL26"SPINERGYSPOX</v>
      </c>
      <c r="G462" s="5">
        <v>487.2</v>
      </c>
      <c r="H462" s="5">
        <v>413</v>
      </c>
      <c r="I462" s="5">
        <v>248</v>
      </c>
      <c r="J462" s="5">
        <v>395</v>
      </c>
      <c r="L462" s="5">
        <v>3500</v>
      </c>
      <c r="N462" s="25">
        <v>958</v>
      </c>
      <c r="O462" s="25" t="e">
        <f>VLOOKUP(A462,[2]Sheet1!$D:$Y,22,0)</f>
        <v>#N/A</v>
      </c>
    </row>
    <row r="463" spans="1:15" x14ac:dyDescent="0.3">
      <c r="A463" s="2" t="s">
        <v>3107</v>
      </c>
      <c r="B463" t="str">
        <f>VLOOKUP(A463,'[3]Complete Panthera Scope'!$A$2:$F$6403,6,0)</f>
        <v>REARWHEEL26"SPINERGYSPOX</v>
      </c>
      <c r="G463" s="5">
        <v>487.2</v>
      </c>
      <c r="H463" s="5">
        <v>413</v>
      </c>
      <c r="I463" s="5">
        <v>248</v>
      </c>
      <c r="J463" s="5">
        <v>395</v>
      </c>
      <c r="L463" s="5">
        <v>3500</v>
      </c>
      <c r="N463" s="25">
        <v>958</v>
      </c>
      <c r="O463" s="25" t="e">
        <f>VLOOKUP(A463,[2]Sheet1!$D:$Y,22,0)</f>
        <v>#N/A</v>
      </c>
    </row>
    <row r="464" spans="1:15" x14ac:dyDescent="0.3">
      <c r="A464" s="2" t="s">
        <v>3108</v>
      </c>
      <c r="B464" t="str">
        <f>VLOOKUP(A464,'[3]Complete Panthera Scope'!$A$2:$F$6403,6,0)</f>
        <v>REARWHEEL26"SPINERGYSPOX</v>
      </c>
      <c r="G464" s="5">
        <v>487.2</v>
      </c>
      <c r="H464" s="5">
        <v>413</v>
      </c>
      <c r="I464" s="5">
        <v>248</v>
      </c>
      <c r="J464" s="5">
        <v>395</v>
      </c>
      <c r="L464" s="5">
        <v>3500</v>
      </c>
      <c r="N464" s="25">
        <v>958</v>
      </c>
      <c r="O464" s="25" t="e">
        <f>VLOOKUP(A464,[2]Sheet1!$D:$Y,22,0)</f>
        <v>#N/A</v>
      </c>
    </row>
    <row r="465" spans="1:15" x14ac:dyDescent="0.3">
      <c r="A465" s="2" t="s">
        <v>3109</v>
      </c>
      <c r="B465" t="str">
        <f>VLOOKUP(A465,'[3]Complete Panthera Scope'!$A$2:$F$6403,6,0)</f>
        <v>REARWHEEL26"SPINERGYSPOX</v>
      </c>
      <c r="G465" s="5">
        <v>487.2</v>
      </c>
      <c r="H465" s="5">
        <v>413</v>
      </c>
      <c r="I465" s="5">
        <v>248</v>
      </c>
      <c r="J465" s="5">
        <v>395</v>
      </c>
      <c r="L465" s="5">
        <v>3500</v>
      </c>
      <c r="N465" s="25">
        <v>958</v>
      </c>
      <c r="O465" s="25" t="e">
        <f>VLOOKUP(A465,[2]Sheet1!$D:$Y,22,0)</f>
        <v>#N/A</v>
      </c>
    </row>
    <row r="466" spans="1:15" x14ac:dyDescent="0.3">
      <c r="A466" s="2" t="s">
        <v>3110</v>
      </c>
      <c r="B466" t="str">
        <f>VLOOKUP(A466,'[3]Complete Panthera Scope'!$A$2:$F$6403,6,0)</f>
        <v>REARWHEEL 26"SPINERGYSPOX</v>
      </c>
      <c r="G466" s="5">
        <v>487.2</v>
      </c>
      <c r="H466" s="5">
        <v>413</v>
      </c>
      <c r="I466" s="5">
        <v>248</v>
      </c>
      <c r="J466" s="5">
        <v>395</v>
      </c>
      <c r="L466" s="5">
        <v>3500</v>
      </c>
      <c r="N466" s="25">
        <v>958</v>
      </c>
      <c r="O466" s="25" t="e">
        <f>VLOOKUP(A466,[2]Sheet1!$D:$Y,22,0)</f>
        <v>#N/A</v>
      </c>
    </row>
    <row r="467" spans="1:15" x14ac:dyDescent="0.3">
      <c r="A467" s="2" t="s">
        <v>3111</v>
      </c>
      <c r="B467" t="str">
        <f>VLOOKUP(A467,'[3]Complete Panthera Scope'!$A$2:$F$6403,6,0)</f>
        <v>REARWHEEL26"SPINERGYSPOX</v>
      </c>
      <c r="G467" s="5">
        <v>487.2</v>
      </c>
      <c r="H467" s="5">
        <v>413</v>
      </c>
      <c r="I467" s="5">
        <v>248</v>
      </c>
      <c r="J467" s="5">
        <v>395</v>
      </c>
      <c r="L467" s="5">
        <v>3500</v>
      </c>
      <c r="N467" s="25">
        <v>958</v>
      </c>
      <c r="O467" s="25" t="e">
        <f>VLOOKUP(A467,[2]Sheet1!$D:$Y,22,0)</f>
        <v>#N/A</v>
      </c>
    </row>
    <row r="468" spans="1:15" x14ac:dyDescent="0.3">
      <c r="A468" s="2" t="s">
        <v>3112</v>
      </c>
      <c r="B468" t="str">
        <f>VLOOKUP(A468,'[3]Complete Panthera Scope'!$A$2:$F$6403,6,0)</f>
        <v>REARWHEEL 26"SPINERGYSPOX</v>
      </c>
      <c r="G468" s="5">
        <v>487.2</v>
      </c>
      <c r="H468" s="5">
        <v>413</v>
      </c>
      <c r="I468" s="5">
        <v>248</v>
      </c>
      <c r="J468" s="5">
        <v>395</v>
      </c>
      <c r="L468" s="5">
        <v>3500</v>
      </c>
      <c r="N468" s="25">
        <v>958</v>
      </c>
      <c r="O468" s="25" t="e">
        <f>VLOOKUP(A468,[2]Sheet1!$D:$Y,22,0)</f>
        <v>#N/A</v>
      </c>
    </row>
    <row r="469" spans="1:15" x14ac:dyDescent="0.3">
      <c r="A469" s="2" t="s">
        <v>3113</v>
      </c>
      <c r="B469" t="str">
        <f>VLOOKUP(A469,'[3]Complete Panthera Scope'!$A$2:$F$6403,6,0)</f>
        <v>REARWHEEL22"SPINERGYSPOXS</v>
      </c>
      <c r="G469" s="5">
        <v>487.2</v>
      </c>
      <c r="H469" s="5">
        <v>413</v>
      </c>
      <c r="I469" s="5">
        <v>248</v>
      </c>
      <c r="J469" s="5">
        <v>395</v>
      </c>
      <c r="L469" s="5">
        <v>3500</v>
      </c>
      <c r="N469" s="25">
        <v>958</v>
      </c>
      <c r="O469" s="25" t="e">
        <f>VLOOKUP(A469,[2]Sheet1!$D:$Y,22,0)</f>
        <v>#N/A</v>
      </c>
    </row>
    <row r="470" spans="1:15" x14ac:dyDescent="0.3">
      <c r="A470" s="2" t="s">
        <v>3114</v>
      </c>
      <c r="B470" t="str">
        <f>VLOOKUP(A470,'[3]Complete Panthera Scope'!$A$2:$F$6403,6,0)</f>
        <v>REARWHEEL22"SPINERGYSPOXS</v>
      </c>
      <c r="G470" s="5">
        <v>487.2</v>
      </c>
      <c r="H470" s="5">
        <v>413</v>
      </c>
      <c r="I470" s="5">
        <v>248</v>
      </c>
      <c r="J470" s="5">
        <v>395</v>
      </c>
      <c r="L470" s="5">
        <v>3500</v>
      </c>
      <c r="N470" s="25">
        <v>958</v>
      </c>
      <c r="O470" s="25" t="e">
        <f>VLOOKUP(A470,[2]Sheet1!$D:$Y,22,0)</f>
        <v>#N/A</v>
      </c>
    </row>
    <row r="471" spans="1:15" x14ac:dyDescent="0.3">
      <c r="A471" s="2" t="s">
        <v>3115</v>
      </c>
      <c r="B471" t="str">
        <f>VLOOKUP(A471,'[3]Complete Panthera Scope'!$A$2:$F$6403,6,0)</f>
        <v>REARWHEEL22"SPINERGYSPOXS</v>
      </c>
      <c r="G471" s="5">
        <v>487.2</v>
      </c>
      <c r="H471" s="5">
        <v>413</v>
      </c>
      <c r="I471" s="5">
        <v>248</v>
      </c>
      <c r="J471" s="5">
        <v>395</v>
      </c>
      <c r="L471" s="5">
        <v>3500</v>
      </c>
      <c r="N471" s="25">
        <v>958</v>
      </c>
      <c r="O471" s="25" t="e">
        <f>VLOOKUP(A471,[2]Sheet1!$D:$Y,22,0)</f>
        <v>#N/A</v>
      </c>
    </row>
    <row r="472" spans="1:15" x14ac:dyDescent="0.3">
      <c r="A472" s="2" t="s">
        <v>3116</v>
      </c>
      <c r="B472" t="str">
        <f>VLOOKUP(A472,'[3]Complete Panthera Scope'!$A$2:$F$6403,6,0)</f>
        <v>REARWHEEL22"SPINERGYSPOXS</v>
      </c>
      <c r="G472" s="5">
        <v>487.2</v>
      </c>
      <c r="H472" s="5">
        <v>413</v>
      </c>
      <c r="I472" s="5">
        <v>248</v>
      </c>
      <c r="J472" s="5">
        <v>395</v>
      </c>
      <c r="L472" s="5">
        <v>3500</v>
      </c>
      <c r="N472" s="25">
        <v>958</v>
      </c>
      <c r="O472" s="25" t="e">
        <f>VLOOKUP(A472,[2]Sheet1!$D:$Y,22,0)</f>
        <v>#N/A</v>
      </c>
    </row>
    <row r="473" spans="1:15" x14ac:dyDescent="0.3">
      <c r="A473" s="2" t="s">
        <v>3117</v>
      </c>
      <c r="B473" t="str">
        <f>VLOOKUP(A473,'[3]Complete Panthera Scope'!$A$2:$F$6403,6,0)</f>
        <v>REARWHEEL22"SPINERGYSPOXS</v>
      </c>
      <c r="G473" s="5">
        <v>487.2</v>
      </c>
      <c r="H473" s="5">
        <v>413</v>
      </c>
      <c r="I473" s="5">
        <v>248</v>
      </c>
      <c r="J473" s="5">
        <v>395</v>
      </c>
      <c r="L473" s="5">
        <v>3500</v>
      </c>
      <c r="N473" s="25">
        <v>958</v>
      </c>
      <c r="O473" s="25" t="e">
        <f>VLOOKUP(A473,[2]Sheet1!$D:$Y,22,0)</f>
        <v>#N/A</v>
      </c>
    </row>
    <row r="474" spans="1:15" x14ac:dyDescent="0.3">
      <c r="A474" s="2" t="s">
        <v>3118</v>
      </c>
      <c r="B474" t="str">
        <f>VLOOKUP(A474,'[3]Complete Panthera Scope'!$A$2:$F$6403,6,0)</f>
        <v>REARWHEEL22"SPINERGYSPOXS</v>
      </c>
      <c r="G474" s="5">
        <v>487.2</v>
      </c>
      <c r="H474" s="5">
        <v>413</v>
      </c>
      <c r="I474" s="5">
        <v>248</v>
      </c>
      <c r="J474" s="5">
        <v>395</v>
      </c>
      <c r="L474" s="5">
        <v>3500</v>
      </c>
      <c r="N474" s="25">
        <v>958</v>
      </c>
      <c r="O474" s="25" t="e">
        <f>VLOOKUP(A474,[2]Sheet1!$D:$Y,22,0)</f>
        <v>#N/A</v>
      </c>
    </row>
    <row r="475" spans="1:15" x14ac:dyDescent="0.3">
      <c r="A475" s="2" t="s">
        <v>3119</v>
      </c>
      <c r="B475" t="str">
        <f>VLOOKUP(A475,'[3]Complete Panthera Scope'!$A$2:$F$6403,6,0)</f>
        <v>REARWHEEL22"SPINERGYSPOXS</v>
      </c>
      <c r="G475" s="5">
        <v>487.2</v>
      </c>
      <c r="H475" s="5">
        <v>413</v>
      </c>
      <c r="I475" s="5">
        <v>248</v>
      </c>
      <c r="J475" s="5">
        <v>395</v>
      </c>
      <c r="L475" s="5">
        <v>3500</v>
      </c>
      <c r="N475" s="25">
        <v>958</v>
      </c>
      <c r="O475" s="25" t="e">
        <f>VLOOKUP(A475,[2]Sheet1!$D:$Y,22,0)</f>
        <v>#N/A</v>
      </c>
    </row>
    <row r="476" spans="1:15" x14ac:dyDescent="0.3">
      <c r="A476" s="2" t="s">
        <v>3120</v>
      </c>
      <c r="B476" t="str">
        <f>VLOOKUP(A476,'[3]Complete Panthera Scope'!$A$2:$F$6403,6,0)</f>
        <v>REARWHEEL22"SPINERGYSPOXS</v>
      </c>
      <c r="G476" s="5">
        <v>487.2</v>
      </c>
      <c r="H476" s="5">
        <v>413</v>
      </c>
      <c r="I476" s="5">
        <v>248</v>
      </c>
      <c r="J476" s="5">
        <v>395</v>
      </c>
      <c r="L476" s="5">
        <v>3500</v>
      </c>
      <c r="N476" s="25">
        <v>958</v>
      </c>
      <c r="O476" s="25" t="e">
        <f>VLOOKUP(A476,[2]Sheet1!$D:$Y,22,0)</f>
        <v>#N/A</v>
      </c>
    </row>
    <row r="477" spans="1:15" x14ac:dyDescent="0.3">
      <c r="A477" s="2" t="s">
        <v>3121</v>
      </c>
      <c r="B477" t="str">
        <f>VLOOKUP(A477,'[3]Complete Panthera Scope'!$A$2:$F$6403,6,0)</f>
        <v>REARWHEEL22"SPINERGYSPOXS</v>
      </c>
      <c r="G477" s="5">
        <v>487.2</v>
      </c>
      <c r="H477" s="5">
        <v>413</v>
      </c>
      <c r="I477" s="5">
        <v>248</v>
      </c>
      <c r="J477" s="5">
        <v>395</v>
      </c>
      <c r="L477" s="5">
        <v>3500</v>
      </c>
      <c r="N477" s="25">
        <v>958</v>
      </c>
      <c r="O477" s="25" t="e">
        <f>VLOOKUP(A477,[2]Sheet1!$D:$Y,22,0)</f>
        <v>#N/A</v>
      </c>
    </row>
    <row r="478" spans="1:15" x14ac:dyDescent="0.3">
      <c r="A478" s="2" t="s">
        <v>3122</v>
      </c>
      <c r="B478" t="str">
        <f>VLOOKUP(A478,'[3]Complete Panthera Scope'!$A$2:$F$6403,6,0)</f>
        <v>REARWHEEL22"SPINERGYSPOXS</v>
      </c>
      <c r="G478" s="5">
        <v>487.2</v>
      </c>
      <c r="H478" s="5">
        <v>413</v>
      </c>
      <c r="I478" s="5">
        <v>248</v>
      </c>
      <c r="J478" s="5">
        <v>395</v>
      </c>
      <c r="L478" s="5">
        <v>3500</v>
      </c>
      <c r="N478" s="25">
        <v>958</v>
      </c>
      <c r="O478" s="25" t="e">
        <f>VLOOKUP(A478,[2]Sheet1!$D:$Y,22,0)</f>
        <v>#N/A</v>
      </c>
    </row>
    <row r="479" spans="1:15" x14ac:dyDescent="0.3">
      <c r="A479" s="2" t="s">
        <v>3123</v>
      </c>
      <c r="B479" t="str">
        <f>VLOOKUP(A479,'[3]Complete Panthera Scope'!$A$2:$F$6403,6,0)</f>
        <v>REARWHEEL22"SPINERGYSPOXS</v>
      </c>
      <c r="G479" s="5">
        <v>487.2</v>
      </c>
      <c r="H479" s="5">
        <v>413</v>
      </c>
      <c r="I479" s="5">
        <v>248</v>
      </c>
      <c r="J479" s="5">
        <v>395</v>
      </c>
      <c r="L479" s="5">
        <v>3500</v>
      </c>
      <c r="N479" s="25">
        <v>958</v>
      </c>
      <c r="O479" s="25" t="e">
        <f>VLOOKUP(A479,[2]Sheet1!$D:$Y,22,0)</f>
        <v>#N/A</v>
      </c>
    </row>
    <row r="480" spans="1:15" x14ac:dyDescent="0.3">
      <c r="A480" s="2" t="s">
        <v>3124</v>
      </c>
      <c r="B480" t="str">
        <f>VLOOKUP(A480,'[3]Complete Panthera Scope'!$A$2:$F$6403,6,0)</f>
        <v>REARWHEEL22"SPINERGYSPOXS</v>
      </c>
      <c r="G480" s="5">
        <v>487.2</v>
      </c>
      <c r="H480" s="5">
        <v>413</v>
      </c>
      <c r="I480" s="5">
        <v>248</v>
      </c>
      <c r="J480" s="5">
        <v>395</v>
      </c>
      <c r="L480" s="5">
        <v>3500</v>
      </c>
      <c r="N480" s="25">
        <v>958</v>
      </c>
      <c r="O480" s="25" t="e">
        <f>VLOOKUP(A480,[2]Sheet1!$D:$Y,22,0)</f>
        <v>#N/A</v>
      </c>
    </row>
    <row r="481" spans="1:15" x14ac:dyDescent="0.3">
      <c r="A481" s="2" t="s">
        <v>3125</v>
      </c>
      <c r="B481" t="str">
        <f>VLOOKUP(A481,'[3]Complete Panthera Scope'!$A$2:$F$6403,6,0)</f>
        <v>REARWHEEL22"SPINERGYSPOXS</v>
      </c>
      <c r="G481" s="5">
        <v>487.2</v>
      </c>
      <c r="H481" s="5">
        <v>413</v>
      </c>
      <c r="I481" s="5">
        <v>248</v>
      </c>
      <c r="J481" s="5">
        <v>395</v>
      </c>
      <c r="L481" s="5">
        <v>3500</v>
      </c>
      <c r="N481" s="25">
        <v>958</v>
      </c>
      <c r="O481" s="25" t="e">
        <f>VLOOKUP(A481,[2]Sheet1!$D:$Y,22,0)</f>
        <v>#N/A</v>
      </c>
    </row>
    <row r="482" spans="1:15" x14ac:dyDescent="0.3">
      <c r="A482" s="2" t="s">
        <v>3126</v>
      </c>
      <c r="B482" t="str">
        <f>VLOOKUP(A482,'[3]Complete Panthera Scope'!$A$2:$F$6403,6,0)</f>
        <v>REARWHEEL22"SPINERGYSPOXS</v>
      </c>
      <c r="G482" s="5">
        <v>487.2</v>
      </c>
      <c r="H482" s="5">
        <v>413</v>
      </c>
      <c r="I482" s="5">
        <v>248</v>
      </c>
      <c r="J482" s="5">
        <v>395</v>
      </c>
      <c r="L482" s="5">
        <v>3500</v>
      </c>
      <c r="N482" s="25">
        <v>958</v>
      </c>
      <c r="O482" s="25" t="e">
        <f>VLOOKUP(A482,[2]Sheet1!$D:$Y,22,0)</f>
        <v>#N/A</v>
      </c>
    </row>
    <row r="483" spans="1:15" x14ac:dyDescent="0.3">
      <c r="A483" s="2" t="s">
        <v>3127</v>
      </c>
      <c r="B483" t="str">
        <f>VLOOKUP(A483,'[3]Complete Panthera Scope'!$A$2:$F$6403,6,0)</f>
        <v>REARWHEEL24"SPINERGYSPOXS</v>
      </c>
      <c r="G483" s="5">
        <v>487.2</v>
      </c>
      <c r="H483" s="5">
        <v>413</v>
      </c>
      <c r="I483" s="5">
        <v>248</v>
      </c>
      <c r="J483" s="5">
        <v>395</v>
      </c>
      <c r="L483" s="5">
        <v>3500</v>
      </c>
      <c r="N483" s="25">
        <v>958</v>
      </c>
      <c r="O483" s="25" t="e">
        <f>VLOOKUP(A483,[2]Sheet1!$D:$Y,22,0)</f>
        <v>#N/A</v>
      </c>
    </row>
    <row r="484" spans="1:15" x14ac:dyDescent="0.3">
      <c r="A484" s="2" t="s">
        <v>3128</v>
      </c>
      <c r="B484" t="str">
        <f>VLOOKUP(A484,'[3]Complete Panthera Scope'!$A$2:$F$6403,6,0)</f>
        <v>REARWHEEL24"SPINERGYSPOXS</v>
      </c>
      <c r="G484" s="5">
        <v>487.2</v>
      </c>
      <c r="H484" s="5">
        <v>413</v>
      </c>
      <c r="I484" s="5">
        <v>248</v>
      </c>
      <c r="J484" s="5">
        <v>395</v>
      </c>
      <c r="L484" s="5">
        <v>3500</v>
      </c>
      <c r="N484" s="25">
        <v>958</v>
      </c>
      <c r="O484" s="25" t="e">
        <f>VLOOKUP(A484,[2]Sheet1!$D:$Y,22,0)</f>
        <v>#N/A</v>
      </c>
    </row>
    <row r="485" spans="1:15" x14ac:dyDescent="0.3">
      <c r="A485" s="2" t="s">
        <v>3129</v>
      </c>
      <c r="B485" t="str">
        <f>VLOOKUP(A485,'[3]Complete Panthera Scope'!$A$2:$F$6403,6,0)</f>
        <v>REARWHEEL24"SPINERGYSPOXS</v>
      </c>
      <c r="G485" s="5">
        <v>487.2</v>
      </c>
      <c r="H485" s="5">
        <v>413</v>
      </c>
      <c r="I485" s="5">
        <v>248</v>
      </c>
      <c r="J485" s="5">
        <v>395</v>
      </c>
      <c r="L485" s="5">
        <v>3500</v>
      </c>
      <c r="N485" s="25">
        <v>958</v>
      </c>
      <c r="O485" s="25" t="e">
        <f>VLOOKUP(A485,[2]Sheet1!$D:$Y,22,0)</f>
        <v>#N/A</v>
      </c>
    </row>
    <row r="486" spans="1:15" x14ac:dyDescent="0.3">
      <c r="A486" s="2" t="s">
        <v>3130</v>
      </c>
      <c r="B486" t="str">
        <f>VLOOKUP(A486,'[3]Complete Panthera Scope'!$A$2:$F$6403,6,0)</f>
        <v>REARWHEEL24"SPINERGYSPOXS</v>
      </c>
      <c r="G486" s="5">
        <v>487.2</v>
      </c>
      <c r="H486" s="5">
        <v>413</v>
      </c>
      <c r="I486" s="5">
        <v>248</v>
      </c>
      <c r="J486" s="5">
        <v>395</v>
      </c>
      <c r="L486" s="5">
        <v>3500</v>
      </c>
      <c r="N486" s="25">
        <v>958</v>
      </c>
      <c r="O486" s="25" t="e">
        <f>VLOOKUP(A486,[2]Sheet1!$D:$Y,22,0)</f>
        <v>#N/A</v>
      </c>
    </row>
    <row r="487" spans="1:15" x14ac:dyDescent="0.3">
      <c r="A487" s="2" t="s">
        <v>3131</v>
      </c>
      <c r="B487" t="str">
        <f>VLOOKUP(A487,'[3]Complete Panthera Scope'!$A$2:$F$6403,6,0)</f>
        <v>REARWHEEL24"SPINERGYSPOXS</v>
      </c>
      <c r="G487" s="5">
        <v>487.2</v>
      </c>
      <c r="H487" s="5">
        <v>413</v>
      </c>
      <c r="I487" s="5">
        <v>248</v>
      </c>
      <c r="J487" s="5">
        <v>395</v>
      </c>
      <c r="L487" s="5">
        <v>3500</v>
      </c>
      <c r="N487" s="25">
        <v>958</v>
      </c>
      <c r="O487" s="25" t="e">
        <f>VLOOKUP(A487,[2]Sheet1!$D:$Y,22,0)</f>
        <v>#N/A</v>
      </c>
    </row>
    <row r="488" spans="1:15" x14ac:dyDescent="0.3">
      <c r="A488" s="2" t="s">
        <v>3132</v>
      </c>
      <c r="B488" t="str">
        <f>VLOOKUP(A488,'[3]Complete Panthera Scope'!$A$2:$F$6403,6,0)</f>
        <v>REARWHEEL24"SPINERGYSPOXS</v>
      </c>
      <c r="G488" s="5">
        <v>487.2</v>
      </c>
      <c r="H488" s="5">
        <v>413</v>
      </c>
      <c r="I488" s="5">
        <v>248</v>
      </c>
      <c r="J488" s="5">
        <v>395</v>
      </c>
      <c r="L488" s="5">
        <v>3500</v>
      </c>
      <c r="N488" s="25">
        <v>958</v>
      </c>
      <c r="O488" s="25" t="e">
        <f>VLOOKUP(A488,[2]Sheet1!$D:$Y,22,0)</f>
        <v>#N/A</v>
      </c>
    </row>
    <row r="489" spans="1:15" x14ac:dyDescent="0.3">
      <c r="A489" s="2" t="s">
        <v>3133</v>
      </c>
      <c r="B489" t="str">
        <f>VLOOKUP(A489,'[3]Complete Panthera Scope'!$A$2:$F$6403,6,0)</f>
        <v>REARWHEEL24"SPINERGYSPOXS</v>
      </c>
      <c r="G489" s="5">
        <v>487.2</v>
      </c>
      <c r="H489" s="5">
        <v>413</v>
      </c>
      <c r="I489" s="5">
        <v>248</v>
      </c>
      <c r="J489" s="5">
        <v>395</v>
      </c>
      <c r="L489" s="5">
        <v>3500</v>
      </c>
      <c r="N489" s="25">
        <v>958</v>
      </c>
      <c r="O489" s="25" t="e">
        <f>VLOOKUP(A489,[2]Sheet1!$D:$Y,22,0)</f>
        <v>#N/A</v>
      </c>
    </row>
    <row r="490" spans="1:15" x14ac:dyDescent="0.3">
      <c r="A490" s="2" t="s">
        <v>3134</v>
      </c>
      <c r="B490" t="str">
        <f>VLOOKUP(A490,'[3]Complete Panthera Scope'!$A$2:$F$6403,6,0)</f>
        <v>REARWHEEL24"SPINERGYSPOXS</v>
      </c>
      <c r="G490" s="5">
        <v>487.2</v>
      </c>
      <c r="H490" s="5">
        <v>413</v>
      </c>
      <c r="I490" s="5">
        <v>248</v>
      </c>
      <c r="J490" s="5">
        <v>395</v>
      </c>
      <c r="L490" s="5">
        <v>3500</v>
      </c>
      <c r="N490" s="25">
        <v>958</v>
      </c>
      <c r="O490" s="25" t="e">
        <f>VLOOKUP(A490,[2]Sheet1!$D:$Y,22,0)</f>
        <v>#N/A</v>
      </c>
    </row>
    <row r="491" spans="1:15" x14ac:dyDescent="0.3">
      <c r="A491" s="2" t="s">
        <v>3135</v>
      </c>
      <c r="B491" t="str">
        <f>VLOOKUP(A491,'[3]Complete Panthera Scope'!$A$2:$F$6403,6,0)</f>
        <v>REARWHEEL24"SPINERGYSPOXS</v>
      </c>
      <c r="G491" s="5">
        <v>487.2</v>
      </c>
      <c r="H491" s="5">
        <v>413</v>
      </c>
      <c r="I491" s="5">
        <v>248</v>
      </c>
      <c r="J491" s="5">
        <v>395</v>
      </c>
      <c r="L491" s="5">
        <v>3500</v>
      </c>
      <c r="N491" s="25">
        <v>958</v>
      </c>
      <c r="O491" s="25" t="e">
        <f>VLOOKUP(A491,[2]Sheet1!$D:$Y,22,0)</f>
        <v>#N/A</v>
      </c>
    </row>
    <row r="492" spans="1:15" x14ac:dyDescent="0.3">
      <c r="A492" s="2" t="s">
        <v>3136</v>
      </c>
      <c r="B492" t="str">
        <f>VLOOKUP(A492,'[3]Complete Panthera Scope'!$A$2:$F$6403,6,0)</f>
        <v>REARWHEEL24"SPINERGYSPOXS</v>
      </c>
      <c r="G492" s="5">
        <v>487.2</v>
      </c>
      <c r="H492" s="5">
        <v>413</v>
      </c>
      <c r="I492" s="5">
        <v>248</v>
      </c>
      <c r="J492" s="5">
        <v>395</v>
      </c>
      <c r="L492" s="5">
        <v>3500</v>
      </c>
      <c r="N492" s="25">
        <v>958</v>
      </c>
      <c r="O492" s="25" t="e">
        <f>VLOOKUP(A492,[2]Sheet1!$D:$Y,22,0)</f>
        <v>#N/A</v>
      </c>
    </row>
    <row r="493" spans="1:15" x14ac:dyDescent="0.3">
      <c r="A493" s="2" t="s">
        <v>3137</v>
      </c>
      <c r="B493" t="str">
        <f>VLOOKUP(A493,'[3]Complete Panthera Scope'!$A$2:$F$6403,6,0)</f>
        <v>REARWHEEL24"SPINERGYSPOXS</v>
      </c>
      <c r="G493" s="5">
        <v>487.2</v>
      </c>
      <c r="H493" s="5">
        <v>413</v>
      </c>
      <c r="I493" s="5">
        <v>248</v>
      </c>
      <c r="J493" s="5">
        <v>395</v>
      </c>
      <c r="L493" s="5">
        <v>3500</v>
      </c>
      <c r="N493" s="25">
        <v>958</v>
      </c>
      <c r="O493" s="25" t="e">
        <f>VLOOKUP(A493,[2]Sheet1!$D:$Y,22,0)</f>
        <v>#N/A</v>
      </c>
    </row>
    <row r="494" spans="1:15" x14ac:dyDescent="0.3">
      <c r="A494" s="2" t="s">
        <v>3138</v>
      </c>
      <c r="B494" t="str">
        <f>VLOOKUP(A494,'[3]Complete Panthera Scope'!$A$2:$F$6403,6,0)</f>
        <v>REARWHEEL24"SPINERGYSPOXS</v>
      </c>
      <c r="G494" s="5">
        <v>487.2</v>
      </c>
      <c r="H494" s="5">
        <v>413</v>
      </c>
      <c r="I494" s="5">
        <v>248</v>
      </c>
      <c r="J494" s="5">
        <v>395</v>
      </c>
      <c r="L494" s="5">
        <v>3500</v>
      </c>
      <c r="N494" s="25">
        <v>958</v>
      </c>
      <c r="O494" s="25" t="e">
        <f>VLOOKUP(A494,[2]Sheet1!$D:$Y,22,0)</f>
        <v>#N/A</v>
      </c>
    </row>
    <row r="495" spans="1:15" x14ac:dyDescent="0.3">
      <c r="A495" s="2" t="s">
        <v>3139</v>
      </c>
      <c r="B495" t="str">
        <f>VLOOKUP(A495,'[3]Complete Panthera Scope'!$A$2:$F$6403,6,0)</f>
        <v>REARWHEEL24"SPINERGYSPOXS</v>
      </c>
      <c r="G495" s="5">
        <v>487.2</v>
      </c>
      <c r="H495" s="5">
        <v>413</v>
      </c>
      <c r="I495" s="5">
        <v>248</v>
      </c>
      <c r="J495" s="5">
        <v>395</v>
      </c>
      <c r="L495" s="5">
        <v>3500</v>
      </c>
      <c r="N495" s="25">
        <v>958</v>
      </c>
      <c r="O495" s="25" t="e">
        <f>VLOOKUP(A495,[2]Sheet1!$D:$Y,22,0)</f>
        <v>#N/A</v>
      </c>
    </row>
    <row r="496" spans="1:15" x14ac:dyDescent="0.3">
      <c r="A496" s="2" t="s">
        <v>3140</v>
      </c>
      <c r="B496" t="str">
        <f>VLOOKUP(A496,'[3]Complete Panthera Scope'!$A$2:$F$6403,6,0)</f>
        <v>REARWHEEL25"SPINERGYSPOXS</v>
      </c>
      <c r="G496" s="5">
        <v>487.2</v>
      </c>
      <c r="H496" s="5">
        <v>413</v>
      </c>
      <c r="I496" s="5">
        <v>248</v>
      </c>
      <c r="J496" s="5">
        <v>395</v>
      </c>
      <c r="L496" s="5">
        <v>3500</v>
      </c>
      <c r="N496" s="25">
        <v>958</v>
      </c>
      <c r="O496" s="25" t="e">
        <f>VLOOKUP(A496,[2]Sheet1!$D:$Y,22,0)</f>
        <v>#N/A</v>
      </c>
    </row>
    <row r="497" spans="1:15" x14ac:dyDescent="0.3">
      <c r="A497" s="2" t="s">
        <v>3141</v>
      </c>
      <c r="B497" t="str">
        <f>VLOOKUP(A497,'[3]Complete Panthera Scope'!$A$2:$F$6403,6,0)</f>
        <v>REARWHEEL25"SPINERGYSPOXS</v>
      </c>
      <c r="G497" s="5">
        <v>487.2</v>
      </c>
      <c r="H497" s="5">
        <v>413</v>
      </c>
      <c r="I497" s="5">
        <v>248</v>
      </c>
      <c r="J497" s="5">
        <v>395</v>
      </c>
      <c r="L497" s="5">
        <v>3500</v>
      </c>
      <c r="N497" s="25">
        <v>958</v>
      </c>
      <c r="O497" s="25" t="e">
        <f>VLOOKUP(A497,[2]Sheet1!$D:$Y,22,0)</f>
        <v>#N/A</v>
      </c>
    </row>
    <row r="498" spans="1:15" x14ac:dyDescent="0.3">
      <c r="A498" s="2" t="s">
        <v>3142</v>
      </c>
      <c r="B498" t="str">
        <f>VLOOKUP(A498,'[3]Complete Panthera Scope'!$A$2:$F$6403,6,0)</f>
        <v>REARWHEEL25"SPINERGYSPOXS</v>
      </c>
      <c r="G498" s="5">
        <v>487.2</v>
      </c>
      <c r="H498" s="5">
        <v>413</v>
      </c>
      <c r="I498" s="5">
        <v>248</v>
      </c>
      <c r="J498" s="5">
        <v>395</v>
      </c>
      <c r="L498" s="5">
        <v>3500</v>
      </c>
      <c r="N498" s="25">
        <v>958</v>
      </c>
      <c r="O498" s="25" t="e">
        <f>VLOOKUP(A498,[2]Sheet1!$D:$Y,22,0)</f>
        <v>#N/A</v>
      </c>
    </row>
    <row r="499" spans="1:15" x14ac:dyDescent="0.3">
      <c r="A499" s="2" t="s">
        <v>3143</v>
      </c>
      <c r="B499" t="str">
        <f>VLOOKUP(A499,'[3]Complete Panthera Scope'!$A$2:$F$6403,6,0)</f>
        <v>REARWHEEL25"SPINERGYSPOXS</v>
      </c>
      <c r="G499" s="5">
        <v>487.2</v>
      </c>
      <c r="H499" s="5">
        <v>413</v>
      </c>
      <c r="I499" s="5">
        <v>248</v>
      </c>
      <c r="J499" s="5">
        <v>395</v>
      </c>
      <c r="L499" s="5">
        <v>3500</v>
      </c>
      <c r="N499" s="25">
        <v>958</v>
      </c>
      <c r="O499" s="25" t="e">
        <f>VLOOKUP(A499,[2]Sheet1!$D:$Y,22,0)</f>
        <v>#N/A</v>
      </c>
    </row>
    <row r="500" spans="1:15" x14ac:dyDescent="0.3">
      <c r="A500" s="2" t="s">
        <v>3144</v>
      </c>
      <c r="B500" t="str">
        <f>VLOOKUP(A500,'[3]Complete Panthera Scope'!$A$2:$F$6403,6,0)</f>
        <v>REARWHEEL25"SPINERGYSPOXS</v>
      </c>
      <c r="G500" s="5">
        <v>487.2</v>
      </c>
      <c r="H500" s="5">
        <v>413</v>
      </c>
      <c r="I500" s="5">
        <v>248</v>
      </c>
      <c r="J500" s="5">
        <v>395</v>
      </c>
      <c r="L500" s="5">
        <v>3500</v>
      </c>
      <c r="N500" s="25">
        <v>958</v>
      </c>
      <c r="O500" s="25" t="e">
        <f>VLOOKUP(A500,[2]Sheet1!$D:$Y,22,0)</f>
        <v>#N/A</v>
      </c>
    </row>
    <row r="501" spans="1:15" x14ac:dyDescent="0.3">
      <c r="A501" s="2" t="s">
        <v>3145</v>
      </c>
      <c r="B501" t="str">
        <f>VLOOKUP(A501,'[3]Complete Panthera Scope'!$A$2:$F$6403,6,0)</f>
        <v>REARWHEEL25"SPINERGYSPOXS</v>
      </c>
      <c r="G501" s="5">
        <v>487.2</v>
      </c>
      <c r="H501" s="5">
        <v>413</v>
      </c>
      <c r="I501" s="5">
        <v>248</v>
      </c>
      <c r="J501" s="5">
        <v>395</v>
      </c>
      <c r="L501" s="5">
        <v>3500</v>
      </c>
      <c r="N501" s="25">
        <v>958</v>
      </c>
      <c r="O501" s="25" t="e">
        <f>VLOOKUP(A501,[2]Sheet1!$D:$Y,22,0)</f>
        <v>#N/A</v>
      </c>
    </row>
    <row r="502" spans="1:15" x14ac:dyDescent="0.3">
      <c r="A502" s="2" t="s">
        <v>3146</v>
      </c>
      <c r="B502" t="str">
        <f>VLOOKUP(A502,'[3]Complete Panthera Scope'!$A$2:$F$6403,6,0)</f>
        <v>REARWHEEL25"SPINERGYSPOXS</v>
      </c>
      <c r="G502" s="5">
        <v>487.2</v>
      </c>
      <c r="H502" s="5">
        <v>413</v>
      </c>
      <c r="I502" s="5">
        <v>248</v>
      </c>
      <c r="J502" s="5">
        <v>395</v>
      </c>
      <c r="L502" s="5">
        <v>3500</v>
      </c>
      <c r="N502" s="25">
        <v>958</v>
      </c>
      <c r="O502" s="25" t="e">
        <f>VLOOKUP(A502,[2]Sheet1!$D:$Y,22,0)</f>
        <v>#N/A</v>
      </c>
    </row>
    <row r="503" spans="1:15" x14ac:dyDescent="0.3">
      <c r="A503" s="2" t="s">
        <v>3147</v>
      </c>
      <c r="B503" t="str">
        <f>VLOOKUP(A503,'[3]Complete Panthera Scope'!$A$2:$F$6403,6,0)</f>
        <v>REARWHEEL25"SPINERGYSPOXS</v>
      </c>
      <c r="G503" s="5">
        <v>487.2</v>
      </c>
      <c r="H503" s="5">
        <v>413</v>
      </c>
      <c r="I503" s="5">
        <v>248</v>
      </c>
      <c r="J503" s="5">
        <v>395</v>
      </c>
      <c r="L503" s="5">
        <v>3500</v>
      </c>
      <c r="N503" s="25">
        <v>958</v>
      </c>
      <c r="O503" s="25" t="e">
        <f>VLOOKUP(A503,[2]Sheet1!$D:$Y,22,0)</f>
        <v>#N/A</v>
      </c>
    </row>
    <row r="504" spans="1:15" x14ac:dyDescent="0.3">
      <c r="A504" s="2" t="s">
        <v>3148</v>
      </c>
      <c r="B504" t="str">
        <f>VLOOKUP(A504,'[3]Complete Panthera Scope'!$A$2:$F$6403,6,0)</f>
        <v>REARWHEEL25"SPINERGYSPOXS</v>
      </c>
      <c r="G504" s="5">
        <v>487.2</v>
      </c>
      <c r="H504" s="5">
        <v>413</v>
      </c>
      <c r="I504" s="5">
        <v>248</v>
      </c>
      <c r="J504" s="5">
        <v>395</v>
      </c>
      <c r="L504" s="5">
        <v>3500</v>
      </c>
      <c r="N504" s="25">
        <v>958</v>
      </c>
      <c r="O504" s="25" t="e">
        <f>VLOOKUP(A504,[2]Sheet1!$D:$Y,22,0)</f>
        <v>#N/A</v>
      </c>
    </row>
    <row r="505" spans="1:15" x14ac:dyDescent="0.3">
      <c r="A505" s="2" t="s">
        <v>3149</v>
      </c>
      <c r="B505" t="str">
        <f>VLOOKUP(A505,'[3]Complete Panthera Scope'!$A$2:$F$6403,6,0)</f>
        <v>REARWHEEL25"SPINERGYSPOXS</v>
      </c>
      <c r="G505" s="5">
        <v>487.2</v>
      </c>
      <c r="H505" s="5">
        <v>413</v>
      </c>
      <c r="I505" s="5">
        <v>248</v>
      </c>
      <c r="J505" s="5">
        <v>395</v>
      </c>
      <c r="L505" s="5">
        <v>3500</v>
      </c>
      <c r="N505" s="25">
        <v>958</v>
      </c>
      <c r="O505" s="25" t="e">
        <f>VLOOKUP(A505,[2]Sheet1!$D:$Y,22,0)</f>
        <v>#N/A</v>
      </c>
    </row>
    <row r="506" spans="1:15" x14ac:dyDescent="0.3">
      <c r="A506" s="2" t="s">
        <v>3150</v>
      </c>
      <c r="B506" t="str">
        <f>VLOOKUP(A506,'[3]Complete Panthera Scope'!$A$2:$F$6403,6,0)</f>
        <v>REARWHEEL25"SPINERGYSPOXS</v>
      </c>
      <c r="G506" s="5">
        <v>487.2</v>
      </c>
      <c r="H506" s="5">
        <v>413</v>
      </c>
      <c r="I506" s="5">
        <v>248</v>
      </c>
      <c r="J506" s="5">
        <v>395</v>
      </c>
      <c r="L506" s="5">
        <v>3500</v>
      </c>
      <c r="N506" s="25">
        <v>958</v>
      </c>
      <c r="O506" s="25" t="e">
        <f>VLOOKUP(A506,[2]Sheet1!$D:$Y,22,0)</f>
        <v>#N/A</v>
      </c>
    </row>
    <row r="507" spans="1:15" x14ac:dyDescent="0.3">
      <c r="A507" s="2" t="s">
        <v>3151</v>
      </c>
      <c r="B507" t="str">
        <f>VLOOKUP(A507,'[3]Complete Panthera Scope'!$A$2:$F$6403,6,0)</f>
        <v>REARWHEEL25"SPINERGYSPOXS</v>
      </c>
      <c r="G507" s="5">
        <v>487.2</v>
      </c>
      <c r="H507" s="5">
        <v>413</v>
      </c>
      <c r="I507" s="5">
        <v>248</v>
      </c>
      <c r="J507" s="5">
        <v>395</v>
      </c>
      <c r="L507" s="5">
        <v>3500</v>
      </c>
      <c r="N507" s="25">
        <v>958</v>
      </c>
      <c r="O507" s="25" t="e">
        <f>VLOOKUP(A507,[2]Sheet1!$D:$Y,22,0)</f>
        <v>#N/A</v>
      </c>
    </row>
    <row r="508" spans="1:15" x14ac:dyDescent="0.3">
      <c r="A508" s="2" t="s">
        <v>3152</v>
      </c>
      <c r="B508" t="str">
        <f>VLOOKUP(A508,'[3]Complete Panthera Scope'!$A$2:$F$6403,6,0)</f>
        <v>REARWHEEL25"SPINERGYSPOXS</v>
      </c>
      <c r="G508" s="5">
        <v>487.2</v>
      </c>
      <c r="H508" s="5">
        <v>413</v>
      </c>
      <c r="I508" s="5">
        <v>248</v>
      </c>
      <c r="J508" s="5">
        <v>395</v>
      </c>
      <c r="L508" s="5">
        <v>3500</v>
      </c>
      <c r="N508" s="25">
        <v>958</v>
      </c>
      <c r="O508" s="25" t="e">
        <f>VLOOKUP(A508,[2]Sheet1!$D:$Y,22,0)</f>
        <v>#N/A</v>
      </c>
    </row>
    <row r="509" spans="1:15" x14ac:dyDescent="0.3">
      <c r="A509" s="2" t="s">
        <v>3153</v>
      </c>
      <c r="B509" t="str">
        <f>VLOOKUP(A509,'[3]Complete Panthera Scope'!$A$2:$F$6403,6,0)</f>
        <v>REARWHEEL25"SPINERGYSPOXS</v>
      </c>
      <c r="G509" s="5">
        <v>487.2</v>
      </c>
      <c r="H509" s="5">
        <v>413</v>
      </c>
      <c r="I509" s="5">
        <v>248</v>
      </c>
      <c r="J509" s="5">
        <v>395</v>
      </c>
      <c r="L509" s="5">
        <v>3500</v>
      </c>
      <c r="N509" s="25">
        <v>958</v>
      </c>
      <c r="O509" s="25" t="e">
        <f>VLOOKUP(A509,[2]Sheet1!$D:$Y,22,0)</f>
        <v>#N/A</v>
      </c>
    </row>
    <row r="510" spans="1:15" x14ac:dyDescent="0.3">
      <c r="A510" s="2" t="s">
        <v>3154</v>
      </c>
      <c r="B510" t="str">
        <f>VLOOKUP(A510,'[3]Complete Panthera Scope'!$A$2:$F$6403,6,0)</f>
        <v>REARWHEEL26"SPINERGYSPOXS</v>
      </c>
      <c r="G510" s="5">
        <v>487.2</v>
      </c>
      <c r="H510" s="5">
        <v>413</v>
      </c>
      <c r="I510" s="5">
        <v>248</v>
      </c>
      <c r="J510" s="5">
        <v>395</v>
      </c>
      <c r="L510" s="5">
        <v>3500</v>
      </c>
      <c r="N510" s="25">
        <v>958</v>
      </c>
      <c r="O510" s="25" t="e">
        <f>VLOOKUP(A510,[2]Sheet1!$D:$Y,22,0)</f>
        <v>#N/A</v>
      </c>
    </row>
    <row r="511" spans="1:15" x14ac:dyDescent="0.3">
      <c r="A511" s="2" t="s">
        <v>3155</v>
      </c>
      <c r="B511" t="str">
        <f>VLOOKUP(A511,'[3]Complete Panthera Scope'!$A$2:$F$6403,6,0)</f>
        <v>REARWHEEL26"SPINERGYSPOXS</v>
      </c>
      <c r="G511" s="5">
        <v>487.2</v>
      </c>
      <c r="H511" s="5">
        <v>413</v>
      </c>
      <c r="I511" s="5">
        <v>248</v>
      </c>
      <c r="J511" s="5">
        <v>395</v>
      </c>
      <c r="L511" s="5">
        <v>3500</v>
      </c>
      <c r="N511" s="25">
        <v>958</v>
      </c>
      <c r="O511" s="25" t="e">
        <f>VLOOKUP(A511,[2]Sheet1!$D:$Y,22,0)</f>
        <v>#N/A</v>
      </c>
    </row>
    <row r="512" spans="1:15" x14ac:dyDescent="0.3">
      <c r="A512" s="2" t="s">
        <v>3156</v>
      </c>
      <c r="B512" t="str">
        <f>VLOOKUP(A512,'[3]Complete Panthera Scope'!$A$2:$F$6403,6,0)</f>
        <v>REARWHEEL26"SPINERGYSPOXS</v>
      </c>
      <c r="G512" s="5">
        <v>487.2</v>
      </c>
      <c r="H512" s="5">
        <v>413</v>
      </c>
      <c r="I512" s="5">
        <v>248</v>
      </c>
      <c r="J512" s="5">
        <v>395</v>
      </c>
      <c r="L512" s="5">
        <v>3500</v>
      </c>
      <c r="N512" s="25">
        <v>958</v>
      </c>
      <c r="O512" s="25" t="e">
        <f>VLOOKUP(A512,[2]Sheet1!$D:$Y,22,0)</f>
        <v>#N/A</v>
      </c>
    </row>
    <row r="513" spans="1:15" x14ac:dyDescent="0.3">
      <c r="A513" s="2" t="s">
        <v>3157</v>
      </c>
      <c r="B513" t="str">
        <f>VLOOKUP(A513,'[3]Complete Panthera Scope'!$A$2:$F$6403,6,0)</f>
        <v>REARWHEEL26"SPINERGYSPOXS</v>
      </c>
      <c r="G513" s="5">
        <v>487.2</v>
      </c>
      <c r="H513" s="5">
        <v>413</v>
      </c>
      <c r="I513" s="5">
        <v>248</v>
      </c>
      <c r="J513" s="5">
        <v>395</v>
      </c>
      <c r="L513" s="5">
        <v>3500</v>
      </c>
      <c r="N513" s="25">
        <v>958</v>
      </c>
      <c r="O513" s="25" t="e">
        <f>VLOOKUP(A513,[2]Sheet1!$D:$Y,22,0)</f>
        <v>#N/A</v>
      </c>
    </row>
    <row r="514" spans="1:15" x14ac:dyDescent="0.3">
      <c r="A514" s="2" t="s">
        <v>3158</v>
      </c>
      <c r="B514" t="str">
        <f>VLOOKUP(A514,'[3]Complete Panthera Scope'!$A$2:$F$6403,6,0)</f>
        <v>REARWHEEL26"SPINERGYSPOXS</v>
      </c>
      <c r="G514" s="5">
        <v>487.2</v>
      </c>
      <c r="H514" s="5">
        <v>413</v>
      </c>
      <c r="I514" s="5">
        <v>248</v>
      </c>
      <c r="J514" s="5">
        <v>395</v>
      </c>
      <c r="L514" s="5">
        <v>3500</v>
      </c>
      <c r="N514" s="25">
        <v>958</v>
      </c>
      <c r="O514" s="25" t="e">
        <f>VLOOKUP(A514,[2]Sheet1!$D:$Y,22,0)</f>
        <v>#N/A</v>
      </c>
    </row>
    <row r="515" spans="1:15" x14ac:dyDescent="0.3">
      <c r="A515" s="2" t="s">
        <v>3159</v>
      </c>
      <c r="B515" t="str">
        <f>VLOOKUP(A515,'[3]Complete Panthera Scope'!$A$2:$F$6403,6,0)</f>
        <v>REARWHEEL26"SPINERGYSPOXS</v>
      </c>
      <c r="G515" s="5">
        <v>487.2</v>
      </c>
      <c r="H515" s="5">
        <v>413</v>
      </c>
      <c r="I515" s="5">
        <v>248</v>
      </c>
      <c r="J515" s="5">
        <v>395</v>
      </c>
      <c r="L515" s="5">
        <v>3500</v>
      </c>
      <c r="N515" s="25">
        <v>958</v>
      </c>
      <c r="O515" s="25" t="e">
        <f>VLOOKUP(A515,[2]Sheet1!$D:$Y,22,0)</f>
        <v>#N/A</v>
      </c>
    </row>
    <row r="516" spans="1:15" x14ac:dyDescent="0.3">
      <c r="A516" s="2" t="s">
        <v>3160</v>
      </c>
      <c r="B516" t="str">
        <f>VLOOKUP(A516,'[3]Complete Panthera Scope'!$A$2:$F$6403,6,0)</f>
        <v>REARWHEEL26"SPINERGYSPOXS</v>
      </c>
      <c r="G516" s="5">
        <v>487.2</v>
      </c>
      <c r="H516" s="5">
        <v>413</v>
      </c>
      <c r="I516" s="5">
        <v>248</v>
      </c>
      <c r="J516" s="5">
        <v>395</v>
      </c>
      <c r="L516" s="5">
        <v>3500</v>
      </c>
      <c r="N516" s="25">
        <v>958</v>
      </c>
      <c r="O516" s="25" t="e">
        <f>VLOOKUP(A516,[2]Sheet1!$D:$Y,22,0)</f>
        <v>#N/A</v>
      </c>
    </row>
    <row r="517" spans="1:15" x14ac:dyDescent="0.3">
      <c r="A517" s="2" t="s">
        <v>3161</v>
      </c>
      <c r="B517" t="str">
        <f>VLOOKUP(A517,'[3]Complete Panthera Scope'!$A$2:$F$6403,6,0)</f>
        <v>REARWHEEL26"SPINERGYSPOXS</v>
      </c>
      <c r="G517" s="5">
        <v>487.2</v>
      </c>
      <c r="H517" s="5">
        <v>413</v>
      </c>
      <c r="I517" s="5">
        <v>248</v>
      </c>
      <c r="J517" s="5">
        <v>395</v>
      </c>
      <c r="L517" s="5">
        <v>3500</v>
      </c>
      <c r="N517" s="25">
        <v>958</v>
      </c>
      <c r="O517" s="25" t="e">
        <f>VLOOKUP(A517,[2]Sheet1!$D:$Y,22,0)</f>
        <v>#N/A</v>
      </c>
    </row>
    <row r="518" spans="1:15" x14ac:dyDescent="0.3">
      <c r="A518" s="2" t="s">
        <v>3162</v>
      </c>
      <c r="B518" t="str">
        <f>VLOOKUP(A518,'[3]Complete Panthera Scope'!$A$2:$F$6403,6,0)</f>
        <v>REARWHEEL26"SPINERGYSPOXS</v>
      </c>
      <c r="G518" s="5">
        <v>487.2</v>
      </c>
      <c r="H518" s="5">
        <v>413</v>
      </c>
      <c r="I518" s="5">
        <v>248</v>
      </c>
      <c r="J518" s="5">
        <v>395</v>
      </c>
      <c r="L518" s="5">
        <v>3500</v>
      </c>
      <c r="N518" s="25">
        <v>958</v>
      </c>
      <c r="O518" s="25" t="e">
        <f>VLOOKUP(A518,[2]Sheet1!$D:$Y,22,0)</f>
        <v>#N/A</v>
      </c>
    </row>
    <row r="519" spans="1:15" x14ac:dyDescent="0.3">
      <c r="A519" s="2" t="s">
        <v>3163</v>
      </c>
      <c r="B519" t="str">
        <f>VLOOKUP(A519,'[3]Complete Panthera Scope'!$A$2:$F$6403,6,0)</f>
        <v>REARWHEEL26"SPINERGYSPOXS</v>
      </c>
      <c r="G519" s="5">
        <v>487.2</v>
      </c>
      <c r="H519" s="5">
        <v>413</v>
      </c>
      <c r="I519" s="5">
        <v>248</v>
      </c>
      <c r="J519" s="5">
        <v>395</v>
      </c>
      <c r="L519" s="5">
        <v>3500</v>
      </c>
      <c r="N519" s="25">
        <v>958</v>
      </c>
      <c r="O519" s="25" t="e">
        <f>VLOOKUP(A519,[2]Sheet1!$D:$Y,22,0)</f>
        <v>#N/A</v>
      </c>
    </row>
    <row r="520" spans="1:15" x14ac:dyDescent="0.3">
      <c r="A520" s="2" t="s">
        <v>3164</v>
      </c>
      <c r="B520" t="str">
        <f>VLOOKUP(A520,'[3]Complete Panthera Scope'!$A$2:$F$6403,6,0)</f>
        <v>REARWHEEL26"SPINERGYSPOXS</v>
      </c>
      <c r="G520" s="5">
        <v>487.2</v>
      </c>
      <c r="H520" s="5">
        <v>413</v>
      </c>
      <c r="I520" s="5">
        <v>248</v>
      </c>
      <c r="J520" s="5">
        <v>395</v>
      </c>
      <c r="L520" s="5">
        <v>3500</v>
      </c>
      <c r="N520" s="25">
        <v>958</v>
      </c>
      <c r="O520" s="25" t="e">
        <f>VLOOKUP(A520,[2]Sheet1!$D:$Y,22,0)</f>
        <v>#N/A</v>
      </c>
    </row>
    <row r="521" spans="1:15" x14ac:dyDescent="0.3">
      <c r="A521" s="2" t="s">
        <v>3165</v>
      </c>
      <c r="B521" t="str">
        <f>VLOOKUP(A521,'[3]Complete Panthera Scope'!$A$2:$F$6403,6,0)</f>
        <v>REARWHEEL26"SPINERGYSPOXS</v>
      </c>
      <c r="G521" s="5">
        <v>487.2</v>
      </c>
      <c r="H521" s="5">
        <v>413</v>
      </c>
      <c r="I521" s="5">
        <v>248</v>
      </c>
      <c r="J521" s="5">
        <v>395</v>
      </c>
      <c r="L521" s="5">
        <v>3500</v>
      </c>
      <c r="N521" s="25">
        <v>958</v>
      </c>
      <c r="O521" s="25" t="e">
        <f>VLOOKUP(A521,[2]Sheet1!$D:$Y,22,0)</f>
        <v>#N/A</v>
      </c>
    </row>
    <row r="522" spans="1:15" x14ac:dyDescent="0.3">
      <c r="A522" s="2" t="s">
        <v>3166</v>
      </c>
      <c r="B522" t="str">
        <f>VLOOKUP(A522,'[3]Complete Panthera Scope'!$A$2:$F$6403,6,0)</f>
        <v>REARWHEEL26"SPINERGYSPOXS</v>
      </c>
      <c r="G522" s="5">
        <v>487.2</v>
      </c>
      <c r="H522" s="5">
        <v>413</v>
      </c>
      <c r="I522" s="5">
        <v>248</v>
      </c>
      <c r="J522" s="5">
        <v>395</v>
      </c>
      <c r="L522" s="5">
        <v>3500</v>
      </c>
      <c r="N522" s="25">
        <v>958</v>
      </c>
      <c r="O522" s="25" t="e">
        <f>VLOOKUP(A522,[2]Sheet1!$D:$Y,22,0)</f>
        <v>#N/A</v>
      </c>
    </row>
    <row r="523" spans="1:15" x14ac:dyDescent="0.3">
      <c r="A523" s="2" t="s">
        <v>3167</v>
      </c>
      <c r="B523" t="str">
        <f>VLOOKUP(A523,'[3]Complete Panthera Scope'!$A$2:$F$6403,6,0)</f>
        <v>REARWHEEL26"SPINERGYSPOXS</v>
      </c>
      <c r="G523" s="5">
        <v>487.2</v>
      </c>
      <c r="H523" s="5">
        <v>413</v>
      </c>
      <c r="I523" s="5">
        <v>248</v>
      </c>
      <c r="J523" s="5">
        <v>395</v>
      </c>
      <c r="L523" s="5">
        <v>3500</v>
      </c>
      <c r="N523" s="25">
        <v>958</v>
      </c>
      <c r="O523" s="25" t="e">
        <f>VLOOKUP(A523,[2]Sheet1!$D:$Y,22,0)</f>
        <v>#N/A</v>
      </c>
    </row>
    <row r="524" spans="1:15" x14ac:dyDescent="0.3">
      <c r="A524" s="2" t="s">
        <v>3168</v>
      </c>
      <c r="B524" t="str">
        <f>VLOOKUP(A524,'[3]Complete Panthera Scope'!$A$2:$F$6403,6,0)</f>
        <v>REARWHEEL 22" SPINERGY LX</v>
      </c>
      <c r="G524" s="5">
        <v>487.2</v>
      </c>
      <c r="H524" s="5">
        <v>413</v>
      </c>
      <c r="I524" s="5">
        <v>248</v>
      </c>
      <c r="J524" s="5">
        <v>395</v>
      </c>
      <c r="L524" s="5">
        <v>3500</v>
      </c>
      <c r="N524" s="25">
        <v>958</v>
      </c>
      <c r="O524" s="25" t="e">
        <f>VLOOKUP(A524,[2]Sheet1!$D:$Y,22,0)</f>
        <v>#N/A</v>
      </c>
    </row>
    <row r="525" spans="1:15" x14ac:dyDescent="0.3">
      <c r="A525" s="2" t="s">
        <v>3169</v>
      </c>
      <c r="B525" t="str">
        <f>VLOOKUP(A525,'[3]Complete Panthera Scope'!$A$2:$F$6403,6,0)</f>
        <v>REARWHEEL 22" SPINERGY LX</v>
      </c>
      <c r="G525" s="5">
        <v>487.2</v>
      </c>
      <c r="H525" s="5">
        <v>413</v>
      </c>
      <c r="I525" s="5">
        <v>248</v>
      </c>
      <c r="J525" s="5">
        <v>395</v>
      </c>
      <c r="L525" s="5">
        <v>3500</v>
      </c>
      <c r="N525" s="25">
        <v>958</v>
      </c>
      <c r="O525" s="25" t="e">
        <f>VLOOKUP(A525,[2]Sheet1!$D:$Y,22,0)</f>
        <v>#N/A</v>
      </c>
    </row>
    <row r="526" spans="1:15" x14ac:dyDescent="0.3">
      <c r="A526" s="2" t="s">
        <v>3170</v>
      </c>
      <c r="B526" t="str">
        <f>VLOOKUP(A526,'[3]Complete Panthera Scope'!$A$2:$F$6403,6,0)</f>
        <v>REARWHEEL 22" SPINERGY LX</v>
      </c>
      <c r="G526" s="5">
        <v>487.2</v>
      </c>
      <c r="H526" s="5">
        <v>413</v>
      </c>
      <c r="I526" s="5">
        <v>248</v>
      </c>
      <c r="J526" s="5">
        <v>395</v>
      </c>
      <c r="L526" s="5">
        <v>3500</v>
      </c>
      <c r="N526" s="25">
        <v>958</v>
      </c>
      <c r="O526" s="25" t="e">
        <f>VLOOKUP(A526,[2]Sheet1!$D:$Y,22,0)</f>
        <v>#N/A</v>
      </c>
    </row>
    <row r="527" spans="1:15" x14ac:dyDescent="0.3">
      <c r="A527" s="2" t="s">
        <v>3171</v>
      </c>
      <c r="B527" t="str">
        <f>VLOOKUP(A527,'[3]Complete Panthera Scope'!$A$2:$F$6403,6,0)</f>
        <v>REARWHEEL 22" SPINERGY LX</v>
      </c>
      <c r="G527" s="5">
        <v>487.2</v>
      </c>
      <c r="H527" s="5">
        <v>413</v>
      </c>
      <c r="I527" s="5">
        <v>248</v>
      </c>
      <c r="J527" s="5">
        <v>395</v>
      </c>
      <c r="L527" s="5">
        <v>3500</v>
      </c>
      <c r="N527" s="25">
        <v>958</v>
      </c>
      <c r="O527" s="25" t="e">
        <f>VLOOKUP(A527,[2]Sheet1!$D:$Y,22,0)</f>
        <v>#N/A</v>
      </c>
    </row>
    <row r="528" spans="1:15" x14ac:dyDescent="0.3">
      <c r="A528" s="2" t="s">
        <v>3172</v>
      </c>
      <c r="B528" t="str">
        <f>VLOOKUP(A528,'[3]Complete Panthera Scope'!$A$2:$F$6403,6,0)</f>
        <v>REARWHEEL 22" SPINERGY LX</v>
      </c>
      <c r="G528" s="5">
        <v>487.2</v>
      </c>
      <c r="H528" s="5">
        <v>413</v>
      </c>
      <c r="I528" s="5">
        <v>248</v>
      </c>
      <c r="J528" s="5">
        <v>395</v>
      </c>
      <c r="L528" s="5">
        <v>3500</v>
      </c>
      <c r="N528" s="25">
        <v>958</v>
      </c>
      <c r="O528" s="25" t="e">
        <f>VLOOKUP(A528,[2]Sheet1!$D:$Y,22,0)</f>
        <v>#N/A</v>
      </c>
    </row>
    <row r="529" spans="1:15" x14ac:dyDescent="0.3">
      <c r="A529" s="2" t="s">
        <v>3173</v>
      </c>
      <c r="B529" t="str">
        <f>VLOOKUP(A529,'[3]Complete Panthera Scope'!$A$2:$F$6403,6,0)</f>
        <v>REARWHEEL 22" SPINERGY LX</v>
      </c>
      <c r="G529" s="5">
        <v>487.2</v>
      </c>
      <c r="H529" s="5">
        <v>413</v>
      </c>
      <c r="I529" s="5">
        <v>248</v>
      </c>
      <c r="J529" s="5">
        <v>395</v>
      </c>
      <c r="L529" s="5">
        <v>3500</v>
      </c>
      <c r="N529" s="25">
        <v>958</v>
      </c>
      <c r="O529" s="25" t="e">
        <f>VLOOKUP(A529,[2]Sheet1!$D:$Y,22,0)</f>
        <v>#N/A</v>
      </c>
    </row>
    <row r="530" spans="1:15" x14ac:dyDescent="0.3">
      <c r="A530" s="2" t="s">
        <v>3174</v>
      </c>
      <c r="B530" t="str">
        <f>VLOOKUP(A530,'[3]Complete Panthera Scope'!$A$2:$F$6403,6,0)</f>
        <v>REARWHEEL 22" SPINERGY LX</v>
      </c>
      <c r="G530" s="5">
        <v>487.2</v>
      </c>
      <c r="H530" s="5">
        <v>413</v>
      </c>
      <c r="I530" s="5">
        <v>248</v>
      </c>
      <c r="J530" s="5">
        <v>395</v>
      </c>
      <c r="L530" s="5">
        <v>3500</v>
      </c>
      <c r="N530" s="25">
        <v>958</v>
      </c>
      <c r="O530" s="25" t="e">
        <f>VLOOKUP(A530,[2]Sheet1!$D:$Y,22,0)</f>
        <v>#N/A</v>
      </c>
    </row>
    <row r="531" spans="1:15" x14ac:dyDescent="0.3">
      <c r="A531" s="2" t="s">
        <v>3175</v>
      </c>
      <c r="B531" t="str">
        <f>VLOOKUP(A531,'[3]Complete Panthera Scope'!$A$2:$F$6403,6,0)</f>
        <v>REARWHEEL 22" SPINERGY LX</v>
      </c>
      <c r="G531" s="5">
        <v>487.2</v>
      </c>
      <c r="H531" s="5">
        <v>413</v>
      </c>
      <c r="I531" s="5">
        <v>248</v>
      </c>
      <c r="J531" s="5">
        <v>395</v>
      </c>
      <c r="L531" s="5">
        <v>3500</v>
      </c>
      <c r="N531" s="25">
        <v>958</v>
      </c>
      <c r="O531" s="25" t="e">
        <f>VLOOKUP(A531,[2]Sheet1!$D:$Y,22,0)</f>
        <v>#N/A</v>
      </c>
    </row>
    <row r="532" spans="1:15" x14ac:dyDescent="0.3">
      <c r="A532" s="2" t="s">
        <v>3176</v>
      </c>
      <c r="B532" t="str">
        <f>VLOOKUP(A532,'[3]Complete Panthera Scope'!$A$2:$F$6403,6,0)</f>
        <v>REARWHEEL 22" SPINERGY LX</v>
      </c>
      <c r="G532" s="5">
        <v>487.2</v>
      </c>
      <c r="H532" s="5">
        <v>413</v>
      </c>
      <c r="I532" s="5">
        <v>248</v>
      </c>
      <c r="J532" s="5">
        <v>395</v>
      </c>
      <c r="L532" s="5">
        <v>3500</v>
      </c>
      <c r="N532" s="25">
        <v>958</v>
      </c>
      <c r="O532" s="25" t="e">
        <f>VLOOKUP(A532,[2]Sheet1!$D:$Y,22,0)</f>
        <v>#N/A</v>
      </c>
    </row>
    <row r="533" spans="1:15" x14ac:dyDescent="0.3">
      <c r="A533" s="2" t="s">
        <v>3177</v>
      </c>
      <c r="B533" t="str">
        <f>VLOOKUP(A533,'[3]Complete Panthera Scope'!$A$2:$F$6403,6,0)</f>
        <v>REARWHEEL 22" SPINERGY LX</v>
      </c>
      <c r="G533" s="5">
        <v>487.2</v>
      </c>
      <c r="H533" s="5">
        <v>413</v>
      </c>
      <c r="I533" s="5">
        <v>248</v>
      </c>
      <c r="J533" s="5">
        <v>395</v>
      </c>
      <c r="L533" s="5">
        <v>3500</v>
      </c>
      <c r="N533" s="25">
        <v>958</v>
      </c>
      <c r="O533" s="25" t="e">
        <f>VLOOKUP(A533,[2]Sheet1!$D:$Y,22,0)</f>
        <v>#N/A</v>
      </c>
    </row>
    <row r="534" spans="1:15" x14ac:dyDescent="0.3">
      <c r="A534" s="2" t="s">
        <v>3178</v>
      </c>
      <c r="B534" t="str">
        <f>VLOOKUP(A534,'[3]Complete Panthera Scope'!$A$2:$F$6403,6,0)</f>
        <v>REARWHEEL22"SPINERGY LX S</v>
      </c>
      <c r="G534" s="5">
        <v>487.2</v>
      </c>
      <c r="H534" s="5">
        <v>413</v>
      </c>
      <c r="I534" s="5">
        <v>248</v>
      </c>
      <c r="J534" s="5">
        <v>395</v>
      </c>
      <c r="L534" s="5">
        <v>3500</v>
      </c>
      <c r="N534" s="25">
        <v>958</v>
      </c>
      <c r="O534" s="25" t="e">
        <f>VLOOKUP(A534,[2]Sheet1!$D:$Y,22,0)</f>
        <v>#N/A</v>
      </c>
    </row>
    <row r="535" spans="1:15" x14ac:dyDescent="0.3">
      <c r="A535" s="2" t="s">
        <v>3179</v>
      </c>
      <c r="B535" t="str">
        <f>VLOOKUP(A535,'[3]Complete Panthera Scope'!$A$2:$F$6403,6,0)</f>
        <v>REARWHEEL 22" SPINERGY LX</v>
      </c>
      <c r="G535" s="5">
        <v>487.2</v>
      </c>
      <c r="H535" s="5">
        <v>413</v>
      </c>
      <c r="I535" s="5">
        <v>248</v>
      </c>
      <c r="J535" s="5">
        <v>395</v>
      </c>
      <c r="L535" s="5">
        <v>3500</v>
      </c>
      <c r="N535" s="25">
        <v>958</v>
      </c>
      <c r="O535" s="25" t="e">
        <f>VLOOKUP(A535,[2]Sheet1!$D:$Y,22,0)</f>
        <v>#N/A</v>
      </c>
    </row>
    <row r="536" spans="1:15" x14ac:dyDescent="0.3">
      <c r="A536" s="2" t="s">
        <v>3180</v>
      </c>
      <c r="B536" t="str">
        <f>VLOOKUP(A536,'[3]Complete Panthera Scope'!$A$2:$F$6403,6,0)</f>
        <v>REARWHEEL 22" SPINERGY LX</v>
      </c>
      <c r="G536" s="5">
        <v>487.2</v>
      </c>
      <c r="H536" s="5">
        <v>413</v>
      </c>
      <c r="I536" s="5">
        <v>248</v>
      </c>
      <c r="J536" s="5">
        <v>395</v>
      </c>
      <c r="L536" s="5">
        <v>3500</v>
      </c>
      <c r="N536" s="25">
        <v>958</v>
      </c>
      <c r="O536" s="25" t="e">
        <f>VLOOKUP(A536,[2]Sheet1!$D:$Y,22,0)</f>
        <v>#N/A</v>
      </c>
    </row>
    <row r="537" spans="1:15" x14ac:dyDescent="0.3">
      <c r="A537" s="2" t="s">
        <v>3181</v>
      </c>
      <c r="B537" t="str">
        <f>VLOOKUP(A537,'[3]Complete Panthera Scope'!$A$2:$F$6403,6,0)</f>
        <v>REARWHEEL 22" SPINERGY LX</v>
      </c>
      <c r="G537" s="5">
        <v>487.2</v>
      </c>
      <c r="H537" s="5">
        <v>413</v>
      </c>
      <c r="I537" s="5">
        <v>248</v>
      </c>
      <c r="J537" s="5">
        <v>395</v>
      </c>
      <c r="L537" s="5">
        <v>3500</v>
      </c>
      <c r="N537" s="25">
        <v>958</v>
      </c>
      <c r="O537" s="25" t="e">
        <f>VLOOKUP(A537,[2]Sheet1!$D:$Y,22,0)</f>
        <v>#N/A</v>
      </c>
    </row>
    <row r="538" spans="1:15" x14ac:dyDescent="0.3">
      <c r="A538" s="2" t="s">
        <v>3182</v>
      </c>
      <c r="B538" t="str">
        <f>VLOOKUP(A538,'[3]Complete Panthera Scope'!$A$2:$F$6403,6,0)</f>
        <v>REARWHEEL22" SPINERGY LX</v>
      </c>
      <c r="G538" s="5">
        <v>487.2</v>
      </c>
      <c r="H538" s="5">
        <v>413</v>
      </c>
      <c r="I538" s="5">
        <v>248</v>
      </c>
      <c r="J538" s="5">
        <v>395</v>
      </c>
      <c r="L538" s="5">
        <v>3500</v>
      </c>
      <c r="N538" s="25">
        <v>958</v>
      </c>
      <c r="O538" s="25" t="e">
        <f>VLOOKUP(A538,[2]Sheet1!$D:$Y,22,0)</f>
        <v>#N/A</v>
      </c>
    </row>
    <row r="539" spans="1:15" x14ac:dyDescent="0.3">
      <c r="A539" s="2" t="s">
        <v>3183</v>
      </c>
      <c r="B539" t="str">
        <f>VLOOKUP(A539,'[3]Complete Panthera Scope'!$A$2:$F$6403,6,0)</f>
        <v>REARWHEEL 22" SPINERGY LX</v>
      </c>
      <c r="G539" s="5">
        <v>487.2</v>
      </c>
      <c r="H539" s="5">
        <v>413</v>
      </c>
      <c r="I539" s="5">
        <v>248</v>
      </c>
      <c r="J539" s="5">
        <v>395</v>
      </c>
      <c r="L539" s="5">
        <v>3500</v>
      </c>
      <c r="N539" s="25">
        <v>958</v>
      </c>
      <c r="O539" s="25" t="e">
        <f>VLOOKUP(A539,[2]Sheet1!$D:$Y,22,0)</f>
        <v>#N/A</v>
      </c>
    </row>
    <row r="540" spans="1:15" x14ac:dyDescent="0.3">
      <c r="A540" s="2" t="s">
        <v>3184</v>
      </c>
      <c r="B540" t="str">
        <f>VLOOKUP(A540,'[3]Complete Panthera Scope'!$A$2:$F$6403,6,0)</f>
        <v>REARWHEEL 24" SPINERGY LX</v>
      </c>
      <c r="G540" s="5">
        <v>487.2</v>
      </c>
      <c r="H540" s="5">
        <v>413</v>
      </c>
      <c r="I540" s="5">
        <v>248</v>
      </c>
      <c r="J540" s="5">
        <v>395</v>
      </c>
      <c r="L540" s="5">
        <v>3500</v>
      </c>
      <c r="N540" s="25">
        <v>958</v>
      </c>
      <c r="O540" s="25" t="e">
        <f>VLOOKUP(A540,[2]Sheet1!$D:$Y,22,0)</f>
        <v>#N/A</v>
      </c>
    </row>
    <row r="541" spans="1:15" x14ac:dyDescent="0.3">
      <c r="A541" s="2" t="s">
        <v>3185</v>
      </c>
      <c r="B541" t="str">
        <f>VLOOKUP(A541,'[3]Complete Panthera Scope'!$A$2:$F$6403,6,0)</f>
        <v>REARWHEEL 24" SPINERGY LX</v>
      </c>
      <c r="G541" s="5">
        <v>487.2</v>
      </c>
      <c r="H541" s="5">
        <v>413</v>
      </c>
      <c r="I541" s="5">
        <v>248</v>
      </c>
      <c r="J541" s="5">
        <v>395</v>
      </c>
      <c r="L541" s="5">
        <v>3500</v>
      </c>
      <c r="N541" s="25">
        <v>958</v>
      </c>
      <c r="O541" s="25" t="e">
        <f>VLOOKUP(A541,[2]Sheet1!$D:$Y,22,0)</f>
        <v>#N/A</v>
      </c>
    </row>
    <row r="542" spans="1:15" x14ac:dyDescent="0.3">
      <c r="A542" s="2" t="s">
        <v>3186</v>
      </c>
      <c r="B542" t="str">
        <f>VLOOKUP(A542,'[3]Complete Panthera Scope'!$A$2:$F$6403,6,0)</f>
        <v>REARWHEEL 24" SPINERGY LX</v>
      </c>
      <c r="G542" s="5">
        <v>487.2</v>
      </c>
      <c r="H542" s="5">
        <v>413</v>
      </c>
      <c r="I542" s="5">
        <v>248</v>
      </c>
      <c r="J542" s="5">
        <v>395</v>
      </c>
      <c r="L542" s="5">
        <v>3500</v>
      </c>
      <c r="N542" s="25">
        <v>958</v>
      </c>
      <c r="O542" s="25" t="e">
        <f>VLOOKUP(A542,[2]Sheet1!$D:$Y,22,0)</f>
        <v>#N/A</v>
      </c>
    </row>
    <row r="543" spans="1:15" x14ac:dyDescent="0.3">
      <c r="A543" s="2" t="s">
        <v>3187</v>
      </c>
      <c r="B543" t="str">
        <f>VLOOKUP(A543,'[3]Complete Panthera Scope'!$A$2:$F$6403,6,0)</f>
        <v>REARWHEEL 24" SPINERGY LX</v>
      </c>
      <c r="G543" s="5">
        <v>487.2</v>
      </c>
      <c r="H543" s="5">
        <v>413</v>
      </c>
      <c r="I543" s="5">
        <v>248</v>
      </c>
      <c r="J543" s="5">
        <v>395</v>
      </c>
      <c r="L543" s="5">
        <v>3500</v>
      </c>
      <c r="N543" s="25">
        <v>958</v>
      </c>
      <c r="O543" s="25" t="e">
        <f>VLOOKUP(A543,[2]Sheet1!$D:$Y,22,0)</f>
        <v>#N/A</v>
      </c>
    </row>
    <row r="544" spans="1:15" x14ac:dyDescent="0.3">
      <c r="A544" s="2" t="s">
        <v>3188</v>
      </c>
      <c r="B544" t="str">
        <f>VLOOKUP(A544,'[3]Complete Panthera Scope'!$A$2:$F$6403,6,0)</f>
        <v>REARWHEEL 24" SPINERGY LX</v>
      </c>
      <c r="G544" s="5">
        <v>487.2</v>
      </c>
      <c r="H544" s="5">
        <v>413</v>
      </c>
      <c r="I544" s="5">
        <v>248</v>
      </c>
      <c r="J544" s="5">
        <v>395</v>
      </c>
      <c r="L544" s="5">
        <v>3500</v>
      </c>
      <c r="N544" s="25">
        <v>958</v>
      </c>
      <c r="O544" s="25" t="e">
        <f>VLOOKUP(A544,[2]Sheet1!$D:$Y,22,0)</f>
        <v>#N/A</v>
      </c>
    </row>
    <row r="545" spans="1:15" x14ac:dyDescent="0.3">
      <c r="A545" s="2" t="s">
        <v>3189</v>
      </c>
      <c r="B545" t="str">
        <f>VLOOKUP(A545,'[3]Complete Panthera Scope'!$A$2:$F$6403,6,0)</f>
        <v>REARWHEEL 24" SPINERGY LX</v>
      </c>
      <c r="G545" s="5">
        <v>487.2</v>
      </c>
      <c r="H545" s="5">
        <v>413</v>
      </c>
      <c r="I545" s="5">
        <v>248</v>
      </c>
      <c r="J545" s="5">
        <v>395</v>
      </c>
      <c r="L545" s="5">
        <v>3500</v>
      </c>
      <c r="N545" s="25">
        <v>958</v>
      </c>
      <c r="O545" s="25" t="e">
        <f>VLOOKUP(A545,[2]Sheet1!$D:$Y,22,0)</f>
        <v>#N/A</v>
      </c>
    </row>
    <row r="546" spans="1:15" x14ac:dyDescent="0.3">
      <c r="A546" s="2" t="s">
        <v>3190</v>
      </c>
      <c r="B546" t="str">
        <f>VLOOKUP(A546,'[3]Complete Panthera Scope'!$A$2:$F$6403,6,0)</f>
        <v>REARWHEEL 24" SPINERGY LX</v>
      </c>
      <c r="G546" s="5">
        <v>487.2</v>
      </c>
      <c r="H546" s="5">
        <v>413</v>
      </c>
      <c r="I546" s="5">
        <v>248</v>
      </c>
      <c r="J546" s="5">
        <v>395</v>
      </c>
      <c r="L546" s="5">
        <v>3500</v>
      </c>
      <c r="N546" s="25">
        <v>958</v>
      </c>
      <c r="O546" s="25" t="e">
        <f>VLOOKUP(A546,[2]Sheet1!$D:$Y,22,0)</f>
        <v>#N/A</v>
      </c>
    </row>
    <row r="547" spans="1:15" x14ac:dyDescent="0.3">
      <c r="A547" s="2" t="s">
        <v>3191</v>
      </c>
      <c r="B547" t="str">
        <f>VLOOKUP(A547,'[3]Complete Panthera Scope'!$A$2:$F$6403,6,0)</f>
        <v>REARWHEEL 24" SPINERGY LX</v>
      </c>
      <c r="G547" s="5">
        <v>487.2</v>
      </c>
      <c r="H547" s="5">
        <v>413</v>
      </c>
      <c r="I547" s="5">
        <v>248</v>
      </c>
      <c r="J547" s="5">
        <v>395</v>
      </c>
      <c r="L547" s="5">
        <v>3500</v>
      </c>
      <c r="N547" s="25">
        <v>958</v>
      </c>
      <c r="O547" s="25" t="e">
        <f>VLOOKUP(A547,[2]Sheet1!$D:$Y,22,0)</f>
        <v>#N/A</v>
      </c>
    </row>
    <row r="548" spans="1:15" x14ac:dyDescent="0.3">
      <c r="A548" s="2" t="s">
        <v>3192</v>
      </c>
      <c r="B548" t="str">
        <f>VLOOKUP(A548,'[3]Complete Panthera Scope'!$A$2:$F$6403,6,0)</f>
        <v>REARWHEEL 24" SPINERGY LX</v>
      </c>
      <c r="G548" s="5">
        <v>487.2</v>
      </c>
      <c r="H548" s="5">
        <v>413</v>
      </c>
      <c r="I548" s="5">
        <v>248</v>
      </c>
      <c r="J548" s="5">
        <v>395</v>
      </c>
      <c r="L548" s="5">
        <v>3500</v>
      </c>
      <c r="N548" s="25">
        <v>958</v>
      </c>
      <c r="O548" s="25" t="e">
        <f>VLOOKUP(A548,[2]Sheet1!$D:$Y,22,0)</f>
        <v>#N/A</v>
      </c>
    </row>
    <row r="549" spans="1:15" x14ac:dyDescent="0.3">
      <c r="A549" s="2" t="s">
        <v>3193</v>
      </c>
      <c r="B549" t="str">
        <f>VLOOKUP(A549,'[3]Complete Panthera Scope'!$A$2:$F$6403,6,0)</f>
        <v>REARWHEEL 24" SPINERGY LX</v>
      </c>
      <c r="G549" s="5">
        <v>487.2</v>
      </c>
      <c r="H549" s="5">
        <v>413</v>
      </c>
      <c r="I549" s="5">
        <v>248</v>
      </c>
      <c r="J549" s="5">
        <v>395</v>
      </c>
      <c r="L549" s="5">
        <v>3500</v>
      </c>
      <c r="N549" s="25">
        <v>958</v>
      </c>
      <c r="O549" s="25" t="e">
        <f>VLOOKUP(A549,[2]Sheet1!$D:$Y,22,0)</f>
        <v>#N/A</v>
      </c>
    </row>
    <row r="550" spans="1:15" x14ac:dyDescent="0.3">
      <c r="A550" s="2" t="s">
        <v>3194</v>
      </c>
      <c r="B550" t="str">
        <f>VLOOKUP(A550,'[3]Complete Panthera Scope'!$A$2:$F$6403,6,0)</f>
        <v>REARWHEEL24"SPINERGY LX S</v>
      </c>
      <c r="G550" s="5">
        <v>487.2</v>
      </c>
      <c r="H550" s="5">
        <v>413</v>
      </c>
      <c r="I550" s="5">
        <v>248</v>
      </c>
      <c r="J550" s="5">
        <v>395</v>
      </c>
      <c r="L550" s="5">
        <v>3500</v>
      </c>
      <c r="N550" s="25">
        <v>958</v>
      </c>
      <c r="O550" s="25" t="e">
        <f>VLOOKUP(A550,[2]Sheet1!$D:$Y,22,0)</f>
        <v>#N/A</v>
      </c>
    </row>
    <row r="551" spans="1:15" x14ac:dyDescent="0.3">
      <c r="A551" s="2" t="s">
        <v>3195</v>
      </c>
      <c r="B551" t="str">
        <f>VLOOKUP(A551,'[3]Complete Panthera Scope'!$A$2:$F$6403,6,0)</f>
        <v>REARWHEEL 24" SPINERGY LX</v>
      </c>
      <c r="G551" s="5">
        <v>487.2</v>
      </c>
      <c r="H551" s="5">
        <v>413</v>
      </c>
      <c r="I551" s="5">
        <v>248</v>
      </c>
      <c r="J551" s="5">
        <v>395</v>
      </c>
      <c r="L551" s="5">
        <v>3500</v>
      </c>
      <c r="N551" s="25">
        <v>958</v>
      </c>
      <c r="O551" s="25" t="e">
        <f>VLOOKUP(A551,[2]Sheet1!$D:$Y,22,0)</f>
        <v>#N/A</v>
      </c>
    </row>
    <row r="552" spans="1:15" x14ac:dyDescent="0.3">
      <c r="A552" s="2" t="s">
        <v>3196</v>
      </c>
      <c r="B552" t="str">
        <f>VLOOKUP(A552,'[3]Complete Panthera Scope'!$A$2:$F$6403,6,0)</f>
        <v>REARWHEEL 24" SPINERGY LX</v>
      </c>
      <c r="G552" s="5">
        <v>487.2</v>
      </c>
      <c r="H552" s="5">
        <v>413</v>
      </c>
      <c r="I552" s="5">
        <v>248</v>
      </c>
      <c r="J552" s="5">
        <v>395</v>
      </c>
      <c r="L552" s="5">
        <v>3500</v>
      </c>
      <c r="N552" s="25">
        <v>958</v>
      </c>
      <c r="O552" s="25" t="e">
        <f>VLOOKUP(A552,[2]Sheet1!$D:$Y,22,0)</f>
        <v>#N/A</v>
      </c>
    </row>
    <row r="553" spans="1:15" x14ac:dyDescent="0.3">
      <c r="A553" s="2" t="s">
        <v>3197</v>
      </c>
      <c r="B553" t="str">
        <f>VLOOKUP(A553,'[3]Complete Panthera Scope'!$A$2:$F$6403,6,0)</f>
        <v>REARWHEEL 24" SPINERGY LX</v>
      </c>
      <c r="G553" s="5">
        <v>487.2</v>
      </c>
      <c r="H553" s="5">
        <v>413</v>
      </c>
      <c r="I553" s="5">
        <v>248</v>
      </c>
      <c r="J553" s="5">
        <v>395</v>
      </c>
      <c r="L553" s="5">
        <v>3500</v>
      </c>
      <c r="N553" s="25">
        <v>958</v>
      </c>
      <c r="O553" s="25" t="e">
        <f>VLOOKUP(A553,[2]Sheet1!$D:$Y,22,0)</f>
        <v>#N/A</v>
      </c>
    </row>
    <row r="554" spans="1:15" x14ac:dyDescent="0.3">
      <c r="A554" s="2" t="s">
        <v>3198</v>
      </c>
      <c r="B554" t="str">
        <f>VLOOKUP(A554,'[3]Complete Panthera Scope'!$A$2:$F$6403,6,0)</f>
        <v>REARWHEEL24" SPINERGY LX</v>
      </c>
      <c r="G554" s="5">
        <v>487.2</v>
      </c>
      <c r="H554" s="5">
        <v>413</v>
      </c>
      <c r="I554" s="5">
        <v>248</v>
      </c>
      <c r="J554" s="5">
        <v>395</v>
      </c>
      <c r="L554" s="5">
        <v>3500</v>
      </c>
      <c r="N554" s="25">
        <v>958</v>
      </c>
      <c r="O554" s="25" t="e">
        <f>VLOOKUP(A554,[2]Sheet1!$D:$Y,22,0)</f>
        <v>#N/A</v>
      </c>
    </row>
    <row r="555" spans="1:15" x14ac:dyDescent="0.3">
      <c r="A555" s="2" t="s">
        <v>3199</v>
      </c>
      <c r="B555" t="str">
        <f>VLOOKUP(A555,'[3]Complete Panthera Scope'!$A$2:$F$6403,6,0)</f>
        <v>REARWHEEL 24" SPINERGY LX</v>
      </c>
      <c r="G555" s="5">
        <v>487.2</v>
      </c>
      <c r="H555" s="5">
        <v>413</v>
      </c>
      <c r="I555" s="5">
        <v>248</v>
      </c>
      <c r="J555" s="5">
        <v>395</v>
      </c>
      <c r="L555" s="5">
        <v>3500</v>
      </c>
      <c r="N555" s="25">
        <v>958</v>
      </c>
      <c r="O555" s="25" t="e">
        <f>VLOOKUP(A555,[2]Sheet1!$D:$Y,22,0)</f>
        <v>#N/A</v>
      </c>
    </row>
    <row r="556" spans="1:15" x14ac:dyDescent="0.3">
      <c r="A556" s="2" t="s">
        <v>3200</v>
      </c>
      <c r="B556" t="str">
        <f>VLOOKUP(A556,'[3]Complete Panthera Scope'!$A$2:$F$6403,6,0)</f>
        <v>REARWHEEL25" SPINERGY LX</v>
      </c>
      <c r="G556" s="5">
        <v>487.2</v>
      </c>
      <c r="H556" s="5">
        <v>413</v>
      </c>
      <c r="I556" s="5">
        <v>248</v>
      </c>
      <c r="J556" s="5">
        <v>395</v>
      </c>
      <c r="L556" s="5">
        <v>3500</v>
      </c>
      <c r="N556" s="25">
        <v>958</v>
      </c>
      <c r="O556" s="25" t="e">
        <f>VLOOKUP(A556,[2]Sheet1!$D:$Y,22,0)</f>
        <v>#N/A</v>
      </c>
    </row>
    <row r="557" spans="1:15" x14ac:dyDescent="0.3">
      <c r="A557" s="2" t="s">
        <v>3201</v>
      </c>
      <c r="B557" t="str">
        <f>VLOOKUP(A557,'[3]Complete Panthera Scope'!$A$2:$F$6403,6,0)</f>
        <v>REARWHEEL 25" SPINERGY LX</v>
      </c>
      <c r="G557" s="5">
        <v>487.2</v>
      </c>
      <c r="H557" s="5">
        <v>413</v>
      </c>
      <c r="I557" s="5">
        <v>248</v>
      </c>
      <c r="J557" s="5">
        <v>395</v>
      </c>
      <c r="L557" s="5">
        <v>3500</v>
      </c>
      <c r="N557" s="25">
        <v>958</v>
      </c>
      <c r="O557" s="25" t="e">
        <f>VLOOKUP(A557,[2]Sheet1!$D:$Y,22,0)</f>
        <v>#N/A</v>
      </c>
    </row>
    <row r="558" spans="1:15" x14ac:dyDescent="0.3">
      <c r="A558" s="2" t="s">
        <v>3202</v>
      </c>
      <c r="B558" t="str">
        <f>VLOOKUP(A558,'[3]Complete Panthera Scope'!$A$2:$F$6403,6,0)</f>
        <v>REARWHEEL 25" SPINERGY LX</v>
      </c>
      <c r="G558" s="5">
        <v>487.2</v>
      </c>
      <c r="H558" s="5">
        <v>413</v>
      </c>
      <c r="I558" s="5">
        <v>248</v>
      </c>
      <c r="J558" s="5">
        <v>395</v>
      </c>
      <c r="L558" s="5">
        <v>3500</v>
      </c>
      <c r="N558" s="25">
        <v>958</v>
      </c>
      <c r="O558" s="25" t="e">
        <f>VLOOKUP(A558,[2]Sheet1!$D:$Y,22,0)</f>
        <v>#N/A</v>
      </c>
    </row>
    <row r="559" spans="1:15" x14ac:dyDescent="0.3">
      <c r="A559" s="2" t="s">
        <v>3203</v>
      </c>
      <c r="B559" t="str">
        <f>VLOOKUP(A559,'[3]Complete Panthera Scope'!$A$2:$F$6403,6,0)</f>
        <v>REARWHEEL 25" SPINERGY LX</v>
      </c>
      <c r="G559" s="5">
        <v>487.2</v>
      </c>
      <c r="H559" s="5">
        <v>413</v>
      </c>
      <c r="I559" s="5">
        <v>248</v>
      </c>
      <c r="J559" s="5">
        <v>395</v>
      </c>
      <c r="L559" s="5">
        <v>3500</v>
      </c>
      <c r="N559" s="25">
        <v>958</v>
      </c>
      <c r="O559" s="25" t="e">
        <f>VLOOKUP(A559,[2]Sheet1!$D:$Y,22,0)</f>
        <v>#N/A</v>
      </c>
    </row>
    <row r="560" spans="1:15" x14ac:dyDescent="0.3">
      <c r="A560" s="2" t="s">
        <v>3204</v>
      </c>
      <c r="B560" t="str">
        <f>VLOOKUP(A560,'[3]Complete Panthera Scope'!$A$2:$F$6403,6,0)</f>
        <v>REARWHEEL 25" SPINERGY LX</v>
      </c>
      <c r="G560" s="5">
        <v>487.2</v>
      </c>
      <c r="H560" s="5">
        <v>413</v>
      </c>
      <c r="I560" s="5">
        <v>248</v>
      </c>
      <c r="J560" s="5">
        <v>395</v>
      </c>
      <c r="L560" s="5">
        <v>3500</v>
      </c>
      <c r="N560" s="25">
        <v>958</v>
      </c>
      <c r="O560" s="25" t="e">
        <f>VLOOKUP(A560,[2]Sheet1!$D:$Y,22,0)</f>
        <v>#N/A</v>
      </c>
    </row>
    <row r="561" spans="1:15" x14ac:dyDescent="0.3">
      <c r="A561" s="2" t="s">
        <v>3205</v>
      </c>
      <c r="B561" t="str">
        <f>VLOOKUP(A561,'[3]Complete Panthera Scope'!$A$2:$F$6403,6,0)</f>
        <v>REARWHEEL25"SPINERGYLX BL</v>
      </c>
      <c r="G561" s="5">
        <v>487.2</v>
      </c>
      <c r="H561" s="5">
        <v>413</v>
      </c>
      <c r="I561" s="5">
        <v>248</v>
      </c>
      <c r="J561" s="5">
        <v>395</v>
      </c>
      <c r="L561" s="5">
        <v>3500</v>
      </c>
      <c r="N561" s="25">
        <v>958</v>
      </c>
      <c r="O561" s="25" t="e">
        <f>VLOOKUP(A561,[2]Sheet1!$D:$Y,22,0)</f>
        <v>#N/A</v>
      </c>
    </row>
    <row r="562" spans="1:15" x14ac:dyDescent="0.3">
      <c r="A562" s="2" t="s">
        <v>3206</v>
      </c>
      <c r="B562" t="str">
        <f>VLOOKUP(A562,'[3]Complete Panthera Scope'!$A$2:$F$6403,6,0)</f>
        <v>REARWHEEL 25" SPINERGY LX</v>
      </c>
      <c r="G562" s="5">
        <v>487.2</v>
      </c>
      <c r="H562" s="5">
        <v>413</v>
      </c>
      <c r="I562" s="5">
        <v>248</v>
      </c>
      <c r="J562" s="5">
        <v>395</v>
      </c>
      <c r="L562" s="5">
        <v>3500</v>
      </c>
      <c r="N562" s="25">
        <v>958</v>
      </c>
      <c r="O562" s="25" t="e">
        <f>VLOOKUP(A562,[2]Sheet1!$D:$Y,22,0)</f>
        <v>#N/A</v>
      </c>
    </row>
    <row r="563" spans="1:15" x14ac:dyDescent="0.3">
      <c r="A563" s="2" t="s">
        <v>3207</v>
      </c>
      <c r="B563" t="str">
        <f>VLOOKUP(A563,'[3]Complete Panthera Scope'!$A$2:$F$6403,6,0)</f>
        <v>REARWHEEL 25" SPINERGY LX</v>
      </c>
      <c r="G563" s="5">
        <v>487.2</v>
      </c>
      <c r="H563" s="5">
        <v>413</v>
      </c>
      <c r="I563" s="5">
        <v>248</v>
      </c>
      <c r="J563" s="5">
        <v>395</v>
      </c>
      <c r="L563" s="5">
        <v>3500</v>
      </c>
      <c r="N563" s="25">
        <v>958</v>
      </c>
      <c r="O563" s="25" t="e">
        <f>VLOOKUP(A563,[2]Sheet1!$D:$Y,22,0)</f>
        <v>#N/A</v>
      </c>
    </row>
    <row r="564" spans="1:15" x14ac:dyDescent="0.3">
      <c r="A564" s="2" t="s">
        <v>3208</v>
      </c>
      <c r="B564" t="str">
        <f>VLOOKUP(A564,'[3]Complete Panthera Scope'!$A$2:$F$6403,6,0)</f>
        <v>REARWHEEL 25" SPINERGY LX</v>
      </c>
      <c r="G564" s="5">
        <v>487.2</v>
      </c>
      <c r="H564" s="5">
        <v>413</v>
      </c>
      <c r="I564" s="5">
        <v>248</v>
      </c>
      <c r="J564" s="5">
        <v>395</v>
      </c>
      <c r="L564" s="5">
        <v>3500</v>
      </c>
      <c r="N564" s="25">
        <v>958</v>
      </c>
      <c r="O564" s="25" t="e">
        <f>VLOOKUP(A564,[2]Sheet1!$D:$Y,22,0)</f>
        <v>#N/A</v>
      </c>
    </row>
    <row r="565" spans="1:15" x14ac:dyDescent="0.3">
      <c r="A565" s="2" t="s">
        <v>3209</v>
      </c>
      <c r="B565" t="str">
        <f>VLOOKUP(A565,'[3]Complete Panthera Scope'!$A$2:$F$6403,6,0)</f>
        <v>REARWHEEL 25" SPINERGY LX</v>
      </c>
      <c r="G565" s="5">
        <v>487.2</v>
      </c>
      <c r="H565" s="5">
        <v>413</v>
      </c>
      <c r="I565" s="5">
        <v>248</v>
      </c>
      <c r="J565" s="5">
        <v>395</v>
      </c>
      <c r="L565" s="5">
        <v>3500</v>
      </c>
      <c r="N565" s="25">
        <v>958</v>
      </c>
      <c r="O565" s="25" t="e">
        <f>VLOOKUP(A565,[2]Sheet1!$D:$Y,22,0)</f>
        <v>#N/A</v>
      </c>
    </row>
    <row r="566" spans="1:15" x14ac:dyDescent="0.3">
      <c r="A566" s="2" t="s">
        <v>3210</v>
      </c>
      <c r="B566" t="str">
        <f>VLOOKUP(A566,'[3]Complete Panthera Scope'!$A$2:$F$6403,6,0)</f>
        <v>REARWHEEL 25" SPINERGY LX</v>
      </c>
      <c r="G566" s="5">
        <v>487.2</v>
      </c>
      <c r="H566" s="5">
        <v>413</v>
      </c>
      <c r="I566" s="5">
        <v>248</v>
      </c>
      <c r="J566" s="5">
        <v>395</v>
      </c>
      <c r="L566" s="5">
        <v>3500</v>
      </c>
      <c r="N566" s="25">
        <v>958</v>
      </c>
      <c r="O566" s="25" t="e">
        <f>VLOOKUP(A566,[2]Sheet1!$D:$Y,22,0)</f>
        <v>#N/A</v>
      </c>
    </row>
    <row r="567" spans="1:15" x14ac:dyDescent="0.3">
      <c r="A567" s="2" t="s">
        <v>3211</v>
      </c>
      <c r="B567" t="str">
        <f>VLOOKUP(A567,'[3]Complete Panthera Scope'!$A$2:$F$6403,6,0)</f>
        <v>REARWHEEL 25" SPINERGY LX</v>
      </c>
      <c r="G567" s="5">
        <v>487.2</v>
      </c>
      <c r="H567" s="5">
        <v>413</v>
      </c>
      <c r="I567" s="5">
        <v>248</v>
      </c>
      <c r="J567" s="5">
        <v>395</v>
      </c>
      <c r="L567" s="5">
        <v>3500</v>
      </c>
      <c r="N567" s="25">
        <v>958</v>
      </c>
      <c r="O567" s="25" t="e">
        <f>VLOOKUP(A567,[2]Sheet1!$D:$Y,22,0)</f>
        <v>#N/A</v>
      </c>
    </row>
    <row r="568" spans="1:15" x14ac:dyDescent="0.3">
      <c r="A568" s="2" t="s">
        <v>3212</v>
      </c>
      <c r="B568" t="str">
        <f>VLOOKUP(A568,'[3]Complete Panthera Scope'!$A$2:$F$6403,6,0)</f>
        <v>REARWHEEL25" SPINERGY LX</v>
      </c>
      <c r="G568" s="5">
        <v>487.2</v>
      </c>
      <c r="H568" s="5">
        <v>413</v>
      </c>
      <c r="I568" s="5">
        <v>248</v>
      </c>
      <c r="J568" s="5">
        <v>395</v>
      </c>
      <c r="L568" s="5">
        <v>3500</v>
      </c>
      <c r="N568" s="25">
        <v>958</v>
      </c>
      <c r="O568" s="25" t="e">
        <f>VLOOKUP(A568,[2]Sheet1!$D:$Y,22,0)</f>
        <v>#N/A</v>
      </c>
    </row>
    <row r="569" spans="1:15" x14ac:dyDescent="0.3">
      <c r="A569" s="2" t="s">
        <v>3213</v>
      </c>
      <c r="B569" t="str">
        <f>VLOOKUP(A569,'[3]Complete Panthera Scope'!$A$2:$F$6403,6,0)</f>
        <v>REARWHEEL 25" SPINERGY LX</v>
      </c>
      <c r="G569" s="5">
        <v>487.2</v>
      </c>
      <c r="H569" s="5">
        <v>413</v>
      </c>
      <c r="I569" s="5">
        <v>248</v>
      </c>
      <c r="J569" s="5">
        <v>395</v>
      </c>
      <c r="L569" s="5">
        <v>3500</v>
      </c>
      <c r="N569" s="25">
        <v>958</v>
      </c>
      <c r="O569" s="25" t="e">
        <f>VLOOKUP(A569,[2]Sheet1!$D:$Y,22,0)</f>
        <v>#N/A</v>
      </c>
    </row>
    <row r="570" spans="1:15" x14ac:dyDescent="0.3">
      <c r="A570" s="2" t="s">
        <v>3214</v>
      </c>
      <c r="B570" t="str">
        <f>VLOOKUP(A570,'[3]Complete Panthera Scope'!$A$2:$F$6403,6,0)</f>
        <v>REARWHEEL 25" SPINERGY LX</v>
      </c>
      <c r="G570" s="5">
        <v>487.2</v>
      </c>
      <c r="H570" s="5">
        <v>413</v>
      </c>
      <c r="I570" s="5">
        <v>248</v>
      </c>
      <c r="J570" s="5">
        <v>395</v>
      </c>
      <c r="L570" s="5">
        <v>3500</v>
      </c>
      <c r="N570" s="25">
        <v>958</v>
      </c>
      <c r="O570" s="25" t="e">
        <f>VLOOKUP(A570,[2]Sheet1!$D:$Y,22,0)</f>
        <v>#N/A</v>
      </c>
    </row>
    <row r="571" spans="1:15" x14ac:dyDescent="0.3">
      <c r="A571" s="2" t="s">
        <v>3215</v>
      </c>
      <c r="B571" t="str">
        <f>VLOOKUP(A571,'[3]Complete Panthera Scope'!$A$2:$F$6403,6,0)</f>
        <v>REARWHEEL 25" SPINERGY LX</v>
      </c>
      <c r="G571" s="5">
        <v>487.2</v>
      </c>
      <c r="H571" s="5">
        <v>413</v>
      </c>
      <c r="I571" s="5">
        <v>248</v>
      </c>
      <c r="J571" s="5">
        <v>395</v>
      </c>
      <c r="L571" s="5">
        <v>3500</v>
      </c>
      <c r="N571" s="25">
        <v>958</v>
      </c>
      <c r="O571" s="25" t="e">
        <f>VLOOKUP(A571,[2]Sheet1!$D:$Y,22,0)</f>
        <v>#N/A</v>
      </c>
    </row>
    <row r="572" spans="1:15" x14ac:dyDescent="0.3">
      <c r="A572" s="2" t="s">
        <v>3216</v>
      </c>
      <c r="B572" t="str">
        <f>VLOOKUP(A572,'[3]Complete Panthera Scope'!$A$2:$F$6403,6,0)</f>
        <v>REARWHEEL25" SPINERGY LX</v>
      </c>
      <c r="G572" s="5">
        <v>487.2</v>
      </c>
      <c r="H572" s="5">
        <v>413</v>
      </c>
      <c r="I572" s="5">
        <v>248</v>
      </c>
      <c r="J572" s="5">
        <v>395</v>
      </c>
      <c r="L572" s="5">
        <v>3500</v>
      </c>
      <c r="N572" s="25">
        <v>958</v>
      </c>
      <c r="O572" s="25" t="e">
        <f>VLOOKUP(A572,[2]Sheet1!$D:$Y,22,0)</f>
        <v>#N/A</v>
      </c>
    </row>
    <row r="573" spans="1:15" x14ac:dyDescent="0.3">
      <c r="A573" s="2" t="s">
        <v>3217</v>
      </c>
      <c r="B573" t="str">
        <f>VLOOKUP(A573,'[3]Complete Panthera Scope'!$A$2:$F$6403,6,0)</f>
        <v>REARWHEEL 25" SPINERGY LX</v>
      </c>
      <c r="G573" s="5">
        <v>487.2</v>
      </c>
      <c r="H573" s="5">
        <v>413</v>
      </c>
      <c r="I573" s="5">
        <v>248</v>
      </c>
      <c r="J573" s="5">
        <v>395</v>
      </c>
      <c r="L573" s="5">
        <v>3500</v>
      </c>
      <c r="N573" s="25">
        <v>958</v>
      </c>
      <c r="O573" s="25" t="e">
        <f>VLOOKUP(A573,[2]Sheet1!$D:$Y,22,0)</f>
        <v>#N/A</v>
      </c>
    </row>
    <row r="574" spans="1:15" x14ac:dyDescent="0.3">
      <c r="A574" s="2" t="s">
        <v>3218</v>
      </c>
      <c r="B574" t="str">
        <f>VLOOKUP(A574,'[3]Complete Panthera Scope'!$A$2:$F$6403,6,0)</f>
        <v>REARWHEEL 26" SPINERGY LX</v>
      </c>
      <c r="G574" s="5">
        <v>487.2</v>
      </c>
      <c r="H574" s="5">
        <v>413</v>
      </c>
      <c r="I574" s="5">
        <v>248</v>
      </c>
      <c r="J574" s="5">
        <v>395</v>
      </c>
      <c r="L574" s="5">
        <v>3500</v>
      </c>
      <c r="N574" s="25">
        <v>958</v>
      </c>
      <c r="O574" s="25" t="e">
        <f>VLOOKUP(A574,[2]Sheet1!$D:$Y,22,0)</f>
        <v>#N/A</v>
      </c>
    </row>
    <row r="575" spans="1:15" x14ac:dyDescent="0.3">
      <c r="A575" s="2" t="s">
        <v>3219</v>
      </c>
      <c r="B575" t="str">
        <f>VLOOKUP(A575,'[3]Complete Panthera Scope'!$A$2:$F$6403,6,0)</f>
        <v>REARWHEEL 26" SPINERGY LX</v>
      </c>
      <c r="G575" s="5">
        <v>487.2</v>
      </c>
      <c r="H575" s="5">
        <v>413</v>
      </c>
      <c r="I575" s="5">
        <v>248</v>
      </c>
      <c r="J575" s="5">
        <v>395</v>
      </c>
      <c r="L575" s="5">
        <v>3500</v>
      </c>
      <c r="N575" s="25">
        <v>958</v>
      </c>
      <c r="O575" s="25" t="e">
        <f>VLOOKUP(A575,[2]Sheet1!$D:$Y,22,0)</f>
        <v>#N/A</v>
      </c>
    </row>
    <row r="576" spans="1:15" x14ac:dyDescent="0.3">
      <c r="A576" s="2" t="s">
        <v>3220</v>
      </c>
      <c r="B576" t="str">
        <f>VLOOKUP(A576,'[3]Complete Panthera Scope'!$A$2:$F$6403,6,0)</f>
        <v>REARWHEEL 26" SPINERGY LX</v>
      </c>
      <c r="G576" s="5">
        <v>487.2</v>
      </c>
      <c r="H576" s="5">
        <v>413</v>
      </c>
      <c r="I576" s="5">
        <v>248</v>
      </c>
      <c r="J576" s="5">
        <v>395</v>
      </c>
      <c r="L576" s="5">
        <v>3500</v>
      </c>
      <c r="N576" s="25">
        <v>958</v>
      </c>
      <c r="O576" s="25" t="e">
        <f>VLOOKUP(A576,[2]Sheet1!$D:$Y,22,0)</f>
        <v>#N/A</v>
      </c>
    </row>
    <row r="577" spans="1:15" x14ac:dyDescent="0.3">
      <c r="A577" s="2" t="s">
        <v>3221</v>
      </c>
      <c r="B577" t="str">
        <f>VLOOKUP(A577,'[3]Complete Panthera Scope'!$A$2:$F$6403,6,0)</f>
        <v>REARWHEEL 26" SPINERGY LX</v>
      </c>
      <c r="G577" s="5">
        <v>487.2</v>
      </c>
      <c r="H577" s="5">
        <v>413</v>
      </c>
      <c r="I577" s="5">
        <v>248</v>
      </c>
      <c r="J577" s="5">
        <v>395</v>
      </c>
      <c r="L577" s="5">
        <v>3500</v>
      </c>
      <c r="N577" s="25">
        <v>958</v>
      </c>
      <c r="O577" s="25" t="e">
        <f>VLOOKUP(A577,[2]Sheet1!$D:$Y,22,0)</f>
        <v>#N/A</v>
      </c>
    </row>
    <row r="578" spans="1:15" x14ac:dyDescent="0.3">
      <c r="A578" s="2" t="s">
        <v>3222</v>
      </c>
      <c r="B578" t="str">
        <f>VLOOKUP(A578,'[3]Complete Panthera Scope'!$A$2:$F$6403,6,0)</f>
        <v>REARWHEEL 26" SPINERGY LX</v>
      </c>
      <c r="G578" s="5">
        <v>487.2</v>
      </c>
      <c r="H578" s="5">
        <v>413</v>
      </c>
      <c r="I578" s="5">
        <v>248</v>
      </c>
      <c r="J578" s="5">
        <v>395</v>
      </c>
      <c r="L578" s="5">
        <v>3500</v>
      </c>
      <c r="N578" s="25">
        <v>958</v>
      </c>
      <c r="O578" s="25" t="e">
        <f>VLOOKUP(A578,[2]Sheet1!$D:$Y,22,0)</f>
        <v>#N/A</v>
      </c>
    </row>
    <row r="579" spans="1:15" x14ac:dyDescent="0.3">
      <c r="A579" s="2" t="s">
        <v>3223</v>
      </c>
      <c r="B579" t="str">
        <f>VLOOKUP(A579,'[3]Complete Panthera Scope'!$A$2:$F$6403,6,0)</f>
        <v>REARWHEEL 26" SPINERGY LX</v>
      </c>
      <c r="G579" s="5">
        <v>487.2</v>
      </c>
      <c r="H579" s="5">
        <v>413</v>
      </c>
      <c r="I579" s="5">
        <v>248</v>
      </c>
      <c r="J579" s="5">
        <v>395</v>
      </c>
      <c r="L579" s="5">
        <v>3500</v>
      </c>
      <c r="N579" s="25">
        <v>958</v>
      </c>
      <c r="O579" s="25" t="e">
        <f>VLOOKUP(A579,[2]Sheet1!$D:$Y,22,0)</f>
        <v>#N/A</v>
      </c>
    </row>
    <row r="580" spans="1:15" x14ac:dyDescent="0.3">
      <c r="A580" s="2" t="s">
        <v>3224</v>
      </c>
      <c r="B580" t="str">
        <f>VLOOKUP(A580,'[3]Complete Panthera Scope'!$A$2:$F$6403,6,0)</f>
        <v>REARWHEEL 26" SPINERGY LX</v>
      </c>
      <c r="G580" s="5">
        <v>487.2</v>
      </c>
      <c r="H580" s="5">
        <v>413</v>
      </c>
      <c r="I580" s="5">
        <v>248</v>
      </c>
      <c r="J580" s="5">
        <v>395</v>
      </c>
      <c r="L580" s="5">
        <v>3500</v>
      </c>
      <c r="N580" s="25">
        <v>958</v>
      </c>
      <c r="O580" s="25" t="e">
        <f>VLOOKUP(A580,[2]Sheet1!$D:$Y,22,0)</f>
        <v>#N/A</v>
      </c>
    </row>
    <row r="581" spans="1:15" x14ac:dyDescent="0.3">
      <c r="A581" s="2" t="s">
        <v>3225</v>
      </c>
      <c r="B581" t="str">
        <f>VLOOKUP(A581,'[3]Complete Panthera Scope'!$A$2:$F$6403,6,0)</f>
        <v>REARWHEEL 26" SPINERGY LX</v>
      </c>
      <c r="G581" s="5">
        <v>487.2</v>
      </c>
      <c r="H581" s="5">
        <v>413</v>
      </c>
      <c r="I581" s="5">
        <v>248</v>
      </c>
      <c r="J581" s="5">
        <v>395</v>
      </c>
      <c r="L581" s="5">
        <v>3500</v>
      </c>
      <c r="N581" s="25">
        <v>958</v>
      </c>
      <c r="O581" s="25" t="e">
        <f>VLOOKUP(A581,[2]Sheet1!$D:$Y,22,0)</f>
        <v>#N/A</v>
      </c>
    </row>
    <row r="582" spans="1:15" x14ac:dyDescent="0.3">
      <c r="A582" s="2" t="s">
        <v>3226</v>
      </c>
      <c r="B582" t="str">
        <f>VLOOKUP(A582,'[3]Complete Panthera Scope'!$A$2:$F$6403,6,0)</f>
        <v>REARWHEEL 26" SPINERGY LX</v>
      </c>
      <c r="G582" s="5">
        <v>487.2</v>
      </c>
      <c r="H582" s="5">
        <v>413</v>
      </c>
      <c r="I582" s="5">
        <v>248</v>
      </c>
      <c r="J582" s="5">
        <v>395</v>
      </c>
      <c r="L582" s="5">
        <v>3500</v>
      </c>
      <c r="N582" s="25">
        <v>958</v>
      </c>
      <c r="O582" s="25" t="e">
        <f>VLOOKUP(A582,[2]Sheet1!$D:$Y,22,0)</f>
        <v>#N/A</v>
      </c>
    </row>
    <row r="583" spans="1:15" x14ac:dyDescent="0.3">
      <c r="A583" s="2" t="s">
        <v>3227</v>
      </c>
      <c r="B583" t="str">
        <f>VLOOKUP(A583,'[3]Complete Panthera Scope'!$A$2:$F$6403,6,0)</f>
        <v>REARWHEEL 26" SPINERGY LX</v>
      </c>
      <c r="G583" s="5">
        <v>487.2</v>
      </c>
      <c r="H583" s="5">
        <v>413</v>
      </c>
      <c r="I583" s="5">
        <v>248</v>
      </c>
      <c r="J583" s="5">
        <v>395</v>
      </c>
      <c r="L583" s="5">
        <v>3500</v>
      </c>
      <c r="N583" s="25">
        <v>958</v>
      </c>
      <c r="O583" s="25" t="e">
        <f>VLOOKUP(A583,[2]Sheet1!$D:$Y,22,0)</f>
        <v>#N/A</v>
      </c>
    </row>
    <row r="584" spans="1:15" x14ac:dyDescent="0.3">
      <c r="A584" s="2" t="s">
        <v>3228</v>
      </c>
      <c r="B584" t="str">
        <f>VLOOKUP(A584,'[3]Complete Panthera Scope'!$A$2:$F$6403,6,0)</f>
        <v>REARWHEEL26" SPINERGY LX</v>
      </c>
      <c r="G584" s="5">
        <v>487.2</v>
      </c>
      <c r="H584" s="5">
        <v>413</v>
      </c>
      <c r="I584" s="5">
        <v>248</v>
      </c>
      <c r="J584" s="5">
        <v>395</v>
      </c>
      <c r="L584" s="5">
        <v>3500</v>
      </c>
      <c r="N584" s="25">
        <v>958</v>
      </c>
      <c r="O584" s="25" t="e">
        <f>VLOOKUP(A584,[2]Sheet1!$D:$Y,22,0)</f>
        <v>#N/A</v>
      </c>
    </row>
    <row r="585" spans="1:15" x14ac:dyDescent="0.3">
      <c r="A585" s="2" t="s">
        <v>3229</v>
      </c>
      <c r="B585" t="str">
        <f>VLOOKUP(A585,'[3]Complete Panthera Scope'!$A$2:$F$6403,6,0)</f>
        <v>REARWHEEL 26" SPINERGY LX</v>
      </c>
      <c r="G585" s="5">
        <v>487.2</v>
      </c>
      <c r="H585" s="5">
        <v>413</v>
      </c>
      <c r="I585" s="5">
        <v>248</v>
      </c>
      <c r="J585" s="5">
        <v>395</v>
      </c>
      <c r="L585" s="5">
        <v>3500</v>
      </c>
      <c r="N585" s="25">
        <v>958</v>
      </c>
      <c r="O585" s="25" t="e">
        <f>VLOOKUP(A585,[2]Sheet1!$D:$Y,22,0)</f>
        <v>#N/A</v>
      </c>
    </row>
    <row r="586" spans="1:15" x14ac:dyDescent="0.3">
      <c r="A586" s="2" t="s">
        <v>3230</v>
      </c>
      <c r="B586" t="str">
        <f>VLOOKUP(A586,'[3]Complete Panthera Scope'!$A$2:$F$6403,6,0)</f>
        <v>REARWHEEL 26" SPINERGY LX</v>
      </c>
      <c r="G586" s="5">
        <v>487.2</v>
      </c>
      <c r="H586" s="5">
        <v>413</v>
      </c>
      <c r="I586" s="5">
        <v>248</v>
      </c>
      <c r="J586" s="5">
        <v>395</v>
      </c>
      <c r="L586" s="5">
        <v>3500</v>
      </c>
      <c r="N586" s="25">
        <v>958</v>
      </c>
      <c r="O586" s="25" t="e">
        <f>VLOOKUP(A586,[2]Sheet1!$D:$Y,22,0)</f>
        <v>#N/A</v>
      </c>
    </row>
    <row r="587" spans="1:15" x14ac:dyDescent="0.3">
      <c r="A587" s="2" t="s">
        <v>3231</v>
      </c>
      <c r="B587" t="str">
        <f>VLOOKUP(A587,'[3]Complete Panthera Scope'!$A$2:$F$6403,6,0)</f>
        <v>REARWHEEL 26" SPINERGY LX</v>
      </c>
      <c r="G587" s="5">
        <v>487.2</v>
      </c>
      <c r="H587" s="5">
        <v>413</v>
      </c>
      <c r="I587" s="5">
        <v>248</v>
      </c>
      <c r="J587" s="5">
        <v>395</v>
      </c>
      <c r="L587" s="5">
        <v>3500</v>
      </c>
      <c r="N587" s="25">
        <v>958</v>
      </c>
      <c r="O587" s="25" t="e">
        <f>VLOOKUP(A587,[2]Sheet1!$D:$Y,22,0)</f>
        <v>#N/A</v>
      </c>
    </row>
    <row r="588" spans="1:15" x14ac:dyDescent="0.3">
      <c r="A588" s="2" t="s">
        <v>3232</v>
      </c>
      <c r="B588" t="str">
        <f>VLOOKUP(A588,'[3]Complete Panthera Scope'!$A$2:$F$6403,6,0)</f>
        <v>REARWHEEL26" SPINERGY LX</v>
      </c>
      <c r="G588" s="5">
        <v>487.2</v>
      </c>
      <c r="H588" s="5">
        <v>413</v>
      </c>
      <c r="I588" s="5">
        <v>248</v>
      </c>
      <c r="J588" s="5">
        <v>395</v>
      </c>
      <c r="L588" s="5">
        <v>3500</v>
      </c>
      <c r="N588" s="25">
        <v>958</v>
      </c>
      <c r="O588" s="25" t="e">
        <f>VLOOKUP(A588,[2]Sheet1!$D:$Y,22,0)</f>
        <v>#N/A</v>
      </c>
    </row>
    <row r="589" spans="1:15" x14ac:dyDescent="0.3">
      <c r="A589" s="2" t="s">
        <v>3233</v>
      </c>
      <c r="B589" t="str">
        <f>VLOOKUP(A589,'[3]Complete Panthera Scope'!$A$2:$F$6403,6,0)</f>
        <v>REARWHEEL 26" SPINERGY LX</v>
      </c>
      <c r="G589" s="5">
        <v>487.2</v>
      </c>
      <c r="H589" s="5">
        <v>413</v>
      </c>
      <c r="I589" s="5">
        <v>248</v>
      </c>
      <c r="J589" s="5">
        <v>395</v>
      </c>
      <c r="L589" s="5">
        <v>3500</v>
      </c>
      <c r="N589" s="25">
        <v>958</v>
      </c>
      <c r="O589" s="25" t="e">
        <f>VLOOKUP(A589,[2]Sheet1!$D:$Y,22,0)</f>
        <v>#N/A</v>
      </c>
    </row>
    <row r="590" spans="1:15" x14ac:dyDescent="0.3">
      <c r="A590" s="2" t="s">
        <v>3234</v>
      </c>
      <c r="B590" t="str">
        <f>VLOOKUP(A590,'[3]Complete Panthera Scope'!$A$2:$F$6403,6,0)</f>
        <v>REARWHEEL 22" SPINERGY SL</v>
      </c>
      <c r="G590" s="5">
        <v>487.2</v>
      </c>
      <c r="H590" s="5">
        <v>413</v>
      </c>
      <c r="I590" s="5">
        <v>248</v>
      </c>
      <c r="J590" s="5">
        <v>395</v>
      </c>
      <c r="L590" s="5">
        <v>3500</v>
      </c>
      <c r="N590" s="25">
        <v>958</v>
      </c>
      <c r="O590" s="25" t="e">
        <f>VLOOKUP(A590,[2]Sheet1!$D:$Y,22,0)</f>
        <v>#N/A</v>
      </c>
    </row>
    <row r="591" spans="1:15" x14ac:dyDescent="0.3">
      <c r="A591" s="2" t="s">
        <v>3235</v>
      </c>
      <c r="B591" t="str">
        <f>VLOOKUP(A591,'[3]Complete Panthera Scope'!$A$2:$F$6403,6,0)</f>
        <v>REARWHEEL 22" SPINERGY SL</v>
      </c>
      <c r="G591" s="5">
        <v>487.2</v>
      </c>
      <c r="H591" s="5">
        <v>413</v>
      </c>
      <c r="I591" s="5">
        <v>248</v>
      </c>
      <c r="J591" s="5">
        <v>395</v>
      </c>
      <c r="L591" s="5">
        <v>3500</v>
      </c>
      <c r="N591" s="25">
        <v>958</v>
      </c>
      <c r="O591" s="25" t="e">
        <f>VLOOKUP(A591,[2]Sheet1!$D:$Y,22,0)</f>
        <v>#N/A</v>
      </c>
    </row>
    <row r="592" spans="1:15" x14ac:dyDescent="0.3">
      <c r="A592" s="2" t="s">
        <v>3236</v>
      </c>
      <c r="B592" t="str">
        <f>VLOOKUP(A592,'[3]Complete Panthera Scope'!$A$2:$F$6403,6,0)</f>
        <v>REARWHEEL 22" SPINERGYSLX</v>
      </c>
      <c r="G592" s="5">
        <v>487.2</v>
      </c>
      <c r="H592" s="5">
        <v>413</v>
      </c>
      <c r="I592" s="5">
        <v>248</v>
      </c>
      <c r="J592" s="5">
        <v>395</v>
      </c>
      <c r="L592" s="5">
        <v>3500</v>
      </c>
      <c r="N592" s="25">
        <v>958</v>
      </c>
      <c r="O592" s="25" t="e">
        <f>VLOOKUP(A592,[2]Sheet1!$D:$Y,22,0)</f>
        <v>#N/A</v>
      </c>
    </row>
    <row r="593" spans="1:15" x14ac:dyDescent="0.3">
      <c r="A593" s="2" t="s">
        <v>3237</v>
      </c>
      <c r="B593" t="str">
        <f>VLOOKUP(A593,'[3]Complete Panthera Scope'!$A$2:$F$6403,6,0)</f>
        <v>REARWHEEL 22" SPINERGY SL</v>
      </c>
      <c r="G593" s="5">
        <v>487.2</v>
      </c>
      <c r="H593" s="5">
        <v>413</v>
      </c>
      <c r="I593" s="5">
        <v>248</v>
      </c>
      <c r="J593" s="5">
        <v>395</v>
      </c>
      <c r="L593" s="5">
        <v>3500</v>
      </c>
      <c r="N593" s="25">
        <v>958</v>
      </c>
      <c r="O593" s="25" t="e">
        <f>VLOOKUP(A593,[2]Sheet1!$D:$Y,22,0)</f>
        <v>#N/A</v>
      </c>
    </row>
    <row r="594" spans="1:15" x14ac:dyDescent="0.3">
      <c r="A594" s="2" t="s">
        <v>3238</v>
      </c>
      <c r="B594" t="str">
        <f>VLOOKUP(A594,'[3]Complete Panthera Scope'!$A$2:$F$6403,6,0)</f>
        <v>REARWHEEL 22" SPINERGY SL</v>
      </c>
      <c r="G594" s="5">
        <v>487.2</v>
      </c>
      <c r="H594" s="5">
        <v>413</v>
      </c>
      <c r="I594" s="5">
        <v>248</v>
      </c>
      <c r="J594" s="5">
        <v>395</v>
      </c>
      <c r="L594" s="5">
        <v>3500</v>
      </c>
      <c r="N594" s="25">
        <v>958</v>
      </c>
      <c r="O594" s="25" t="e">
        <f>VLOOKUP(A594,[2]Sheet1!$D:$Y,22,0)</f>
        <v>#N/A</v>
      </c>
    </row>
    <row r="595" spans="1:15" x14ac:dyDescent="0.3">
      <c r="A595" s="2" t="s">
        <v>3239</v>
      </c>
      <c r="B595" t="str">
        <f>VLOOKUP(A595,'[3]Complete Panthera Scope'!$A$2:$F$6403,6,0)</f>
        <v>REARWHEEL 22" SPINERGY SL</v>
      </c>
      <c r="G595" s="5">
        <v>487.2</v>
      </c>
      <c r="H595" s="5">
        <v>413</v>
      </c>
      <c r="I595" s="5">
        <v>248</v>
      </c>
      <c r="J595" s="5">
        <v>395</v>
      </c>
      <c r="L595" s="5">
        <v>3500</v>
      </c>
      <c r="N595" s="25">
        <v>958</v>
      </c>
      <c r="O595" s="25" t="e">
        <f>VLOOKUP(A595,[2]Sheet1!$D:$Y,22,0)</f>
        <v>#N/A</v>
      </c>
    </row>
    <row r="596" spans="1:15" x14ac:dyDescent="0.3">
      <c r="A596" s="2" t="s">
        <v>3240</v>
      </c>
      <c r="B596" t="str">
        <f>VLOOKUP(A596,'[3]Complete Panthera Scope'!$A$2:$F$6403,6,0)</f>
        <v>REARWHEEL 22" SPINERGYSLX</v>
      </c>
      <c r="G596" s="5">
        <v>487.2</v>
      </c>
      <c r="H596" s="5">
        <v>413</v>
      </c>
      <c r="I596" s="5">
        <v>248</v>
      </c>
      <c r="J596" s="5">
        <v>395</v>
      </c>
      <c r="L596" s="5">
        <v>3500</v>
      </c>
      <c r="N596" s="25">
        <v>958</v>
      </c>
      <c r="O596" s="25" t="e">
        <f>VLOOKUP(A596,[2]Sheet1!$D:$Y,22,0)</f>
        <v>#N/A</v>
      </c>
    </row>
    <row r="597" spans="1:15" x14ac:dyDescent="0.3">
      <c r="A597" s="2" t="s">
        <v>3241</v>
      </c>
      <c r="B597" t="str">
        <f>VLOOKUP(A597,'[3]Complete Panthera Scope'!$A$2:$F$6403,6,0)</f>
        <v>REARWHEEL 22" SPINERGY SL</v>
      </c>
      <c r="G597" s="5">
        <v>487.2</v>
      </c>
      <c r="H597" s="5">
        <v>413</v>
      </c>
      <c r="I597" s="5">
        <v>248</v>
      </c>
      <c r="J597" s="5">
        <v>395</v>
      </c>
      <c r="L597" s="5">
        <v>3500</v>
      </c>
      <c r="N597" s="25">
        <v>958</v>
      </c>
      <c r="O597" s="25" t="e">
        <f>VLOOKUP(A597,[2]Sheet1!$D:$Y,22,0)</f>
        <v>#N/A</v>
      </c>
    </row>
    <row r="598" spans="1:15" x14ac:dyDescent="0.3">
      <c r="A598" s="2" t="s">
        <v>3242</v>
      </c>
      <c r="B598" t="str">
        <f>VLOOKUP(A598,'[3]Complete Panthera Scope'!$A$2:$F$6403,6,0)</f>
        <v>REARWHEEL22" SPINERGY SLX</v>
      </c>
      <c r="G598" s="5">
        <v>487.2</v>
      </c>
      <c r="H598" s="5">
        <v>413</v>
      </c>
      <c r="I598" s="5">
        <v>248</v>
      </c>
      <c r="J598" s="5">
        <v>395</v>
      </c>
      <c r="L598" s="5">
        <v>3500</v>
      </c>
      <c r="N598" s="25">
        <v>958</v>
      </c>
      <c r="O598" s="25" t="e">
        <f>VLOOKUP(A598,[2]Sheet1!$D:$Y,22,0)</f>
        <v>#N/A</v>
      </c>
    </row>
    <row r="599" spans="1:15" x14ac:dyDescent="0.3">
      <c r="A599" s="2" t="s">
        <v>3243</v>
      </c>
      <c r="B599" t="str">
        <f>VLOOKUP(A599,'[3]Complete Panthera Scope'!$A$2:$F$6403,6,0)</f>
        <v>REARWHEEL 22"SPINERGYSLX</v>
      </c>
      <c r="G599" s="5">
        <v>487.2</v>
      </c>
      <c r="H599" s="5">
        <v>413</v>
      </c>
      <c r="I599" s="5">
        <v>248</v>
      </c>
      <c r="J599" s="5">
        <v>395</v>
      </c>
      <c r="L599" s="5">
        <v>3500</v>
      </c>
      <c r="N599" s="25">
        <v>958</v>
      </c>
      <c r="O599" s="25" t="e">
        <f>VLOOKUP(A599,[2]Sheet1!$D:$Y,22,0)</f>
        <v>#N/A</v>
      </c>
    </row>
    <row r="600" spans="1:15" x14ac:dyDescent="0.3">
      <c r="A600" s="2" t="s">
        <v>3244</v>
      </c>
      <c r="B600" t="str">
        <f>VLOOKUP(A600,'[3]Complete Panthera Scope'!$A$2:$F$6403,6,0)</f>
        <v>REARWHEEL22" SPINERGY SLX</v>
      </c>
      <c r="G600" s="5">
        <v>487.2</v>
      </c>
      <c r="H600" s="5">
        <v>413</v>
      </c>
      <c r="I600" s="5">
        <v>248</v>
      </c>
      <c r="J600" s="5">
        <v>395</v>
      </c>
      <c r="L600" s="5">
        <v>3500</v>
      </c>
      <c r="N600" s="25">
        <v>958</v>
      </c>
      <c r="O600" s="25" t="e">
        <f>VLOOKUP(A600,[2]Sheet1!$D:$Y,22,0)</f>
        <v>#N/A</v>
      </c>
    </row>
    <row r="601" spans="1:15" x14ac:dyDescent="0.3">
      <c r="A601" s="2" t="s">
        <v>3245</v>
      </c>
      <c r="B601" t="str">
        <f>VLOOKUP(A601,'[3]Complete Panthera Scope'!$A$2:$F$6403,6,0)</f>
        <v>REARWHEEL 22" SPINERGYSLX</v>
      </c>
      <c r="G601" s="5">
        <v>487.2</v>
      </c>
      <c r="H601" s="5">
        <v>413</v>
      </c>
      <c r="I601" s="5">
        <v>248</v>
      </c>
      <c r="J601" s="5">
        <v>395</v>
      </c>
      <c r="L601" s="5">
        <v>3500</v>
      </c>
      <c r="N601" s="25">
        <v>958</v>
      </c>
      <c r="O601" s="25" t="e">
        <f>VLOOKUP(A601,[2]Sheet1!$D:$Y,22,0)</f>
        <v>#N/A</v>
      </c>
    </row>
    <row r="602" spans="1:15" x14ac:dyDescent="0.3">
      <c r="A602" s="2" t="s">
        <v>3246</v>
      </c>
      <c r="B602" t="str">
        <f>VLOOKUP(A602,'[3]Complete Panthera Scope'!$A$2:$F$6403,6,0)</f>
        <v>REARWHEEL 22" SPINERGY SL</v>
      </c>
      <c r="G602" s="5">
        <v>487.2</v>
      </c>
      <c r="H602" s="5">
        <v>413</v>
      </c>
      <c r="I602" s="5">
        <v>248</v>
      </c>
      <c r="J602" s="5">
        <v>395</v>
      </c>
      <c r="L602" s="5">
        <v>3500</v>
      </c>
      <c r="N602" s="25">
        <v>958</v>
      </c>
      <c r="O602" s="25" t="e">
        <f>VLOOKUP(A602,[2]Sheet1!$D:$Y,22,0)</f>
        <v>#N/A</v>
      </c>
    </row>
    <row r="603" spans="1:15" x14ac:dyDescent="0.3">
      <c r="A603" s="2" t="s">
        <v>3247</v>
      </c>
      <c r="B603" t="str">
        <f>VLOOKUP(A603,'[3]Complete Panthera Scope'!$A$2:$F$6403,6,0)</f>
        <v>REARWHEEL 22"SPINERGYSLX</v>
      </c>
      <c r="G603" s="5">
        <v>487.2</v>
      </c>
      <c r="H603" s="5">
        <v>413</v>
      </c>
      <c r="I603" s="5">
        <v>248</v>
      </c>
      <c r="J603" s="5">
        <v>395</v>
      </c>
      <c r="L603" s="5">
        <v>3500</v>
      </c>
      <c r="N603" s="25">
        <v>958</v>
      </c>
      <c r="O603" s="25" t="e">
        <f>VLOOKUP(A603,[2]Sheet1!$D:$Y,22,0)</f>
        <v>#N/A</v>
      </c>
    </row>
    <row r="604" spans="1:15" x14ac:dyDescent="0.3">
      <c r="A604" s="2" t="s">
        <v>3248</v>
      </c>
      <c r="B604" t="str">
        <f>VLOOKUP(A604,'[3]Complete Panthera Scope'!$A$2:$F$6403,6,0)</f>
        <v>REARWHEEL 22" SPINERGY SL</v>
      </c>
      <c r="G604" s="5">
        <v>487.2</v>
      </c>
      <c r="H604" s="5">
        <v>413</v>
      </c>
      <c r="I604" s="5">
        <v>248</v>
      </c>
      <c r="J604" s="5">
        <v>395</v>
      </c>
      <c r="L604" s="5">
        <v>3500</v>
      </c>
      <c r="N604" s="25">
        <v>958</v>
      </c>
      <c r="O604" s="25" t="e">
        <f>VLOOKUP(A604,[2]Sheet1!$D:$Y,22,0)</f>
        <v>#N/A</v>
      </c>
    </row>
    <row r="605" spans="1:15" x14ac:dyDescent="0.3">
      <c r="A605" s="2" t="s">
        <v>3249</v>
      </c>
      <c r="B605" t="str">
        <f>VLOOKUP(A605,'[3]Complete Panthera Scope'!$A$2:$F$6403,6,0)</f>
        <v>REARWHEEL 24" SPINERGY SL</v>
      </c>
      <c r="G605" s="5">
        <v>487.2</v>
      </c>
      <c r="H605" s="5">
        <v>413</v>
      </c>
      <c r="I605" s="5">
        <v>248</v>
      </c>
      <c r="J605" s="5">
        <v>395</v>
      </c>
      <c r="L605" s="5">
        <v>3500</v>
      </c>
      <c r="N605" s="25">
        <v>958</v>
      </c>
      <c r="O605" s="25" t="e">
        <f>VLOOKUP(A605,[2]Sheet1!$D:$Y,22,0)</f>
        <v>#N/A</v>
      </c>
    </row>
    <row r="606" spans="1:15" x14ac:dyDescent="0.3">
      <c r="A606" s="2" t="s">
        <v>3250</v>
      </c>
      <c r="B606" t="str">
        <f>VLOOKUP(A606,'[3]Complete Panthera Scope'!$A$2:$F$6403,6,0)</f>
        <v>REARWHEEL 24" SPINERGY SL</v>
      </c>
      <c r="G606" s="5">
        <v>487.2</v>
      </c>
      <c r="H606" s="5">
        <v>413</v>
      </c>
      <c r="I606" s="5">
        <v>248</v>
      </c>
      <c r="J606" s="5">
        <v>395</v>
      </c>
      <c r="L606" s="5">
        <v>3500</v>
      </c>
      <c r="N606" s="25">
        <v>958</v>
      </c>
      <c r="O606" s="25" t="e">
        <f>VLOOKUP(A606,[2]Sheet1!$D:$Y,22,0)</f>
        <v>#N/A</v>
      </c>
    </row>
    <row r="607" spans="1:15" x14ac:dyDescent="0.3">
      <c r="A607" s="2" t="s">
        <v>3251</v>
      </c>
      <c r="B607" t="str">
        <f>VLOOKUP(A607,'[3]Complete Panthera Scope'!$A$2:$F$6403,6,0)</f>
        <v>REARWHEEL 24" SPINERGYSLX</v>
      </c>
      <c r="G607" s="5">
        <v>487.2</v>
      </c>
      <c r="H607" s="5">
        <v>413</v>
      </c>
      <c r="I607" s="5">
        <v>248</v>
      </c>
      <c r="J607" s="5">
        <v>395</v>
      </c>
      <c r="L607" s="5">
        <v>3500</v>
      </c>
      <c r="N607" s="25">
        <v>958</v>
      </c>
      <c r="O607" s="25" t="e">
        <f>VLOOKUP(A607,[2]Sheet1!$D:$Y,22,0)</f>
        <v>#N/A</v>
      </c>
    </row>
    <row r="608" spans="1:15" x14ac:dyDescent="0.3">
      <c r="A608" s="2" t="s">
        <v>3252</v>
      </c>
      <c r="B608" t="str">
        <f>VLOOKUP(A608,'[3]Complete Panthera Scope'!$A$2:$F$6403,6,0)</f>
        <v>REARWHEEL 24" SPINERGY SL</v>
      </c>
      <c r="G608" s="5">
        <v>487.2</v>
      </c>
      <c r="H608" s="5">
        <v>413</v>
      </c>
      <c r="I608" s="5">
        <v>248</v>
      </c>
      <c r="J608" s="5">
        <v>395</v>
      </c>
      <c r="L608" s="5">
        <v>3500</v>
      </c>
      <c r="N608" s="25">
        <v>958</v>
      </c>
      <c r="O608" s="25" t="e">
        <f>VLOOKUP(A608,[2]Sheet1!$D:$Y,22,0)</f>
        <v>#N/A</v>
      </c>
    </row>
    <row r="609" spans="1:15" x14ac:dyDescent="0.3">
      <c r="A609" s="2" t="s">
        <v>3253</v>
      </c>
      <c r="B609" t="str">
        <f>VLOOKUP(A609,'[3]Complete Panthera Scope'!$A$2:$F$6403,6,0)</f>
        <v>REARWHEEL 24" SPINERGY SL</v>
      </c>
      <c r="G609" s="5">
        <v>487.2</v>
      </c>
      <c r="H609" s="5">
        <v>413</v>
      </c>
      <c r="I609" s="5">
        <v>248</v>
      </c>
      <c r="J609" s="5">
        <v>395</v>
      </c>
      <c r="L609" s="5">
        <v>3500</v>
      </c>
      <c r="N609" s="25">
        <v>958</v>
      </c>
      <c r="O609" s="25" t="e">
        <f>VLOOKUP(A609,[2]Sheet1!$D:$Y,22,0)</f>
        <v>#N/A</v>
      </c>
    </row>
    <row r="610" spans="1:15" x14ac:dyDescent="0.3">
      <c r="A610" s="2" t="s">
        <v>3254</v>
      </c>
      <c r="B610" t="str">
        <f>VLOOKUP(A610,'[3]Complete Panthera Scope'!$A$2:$F$6403,6,0)</f>
        <v>REARWHEEL 24" SPINERGY SL</v>
      </c>
      <c r="G610" s="5">
        <v>487.2</v>
      </c>
      <c r="H610" s="5">
        <v>413</v>
      </c>
      <c r="I610" s="5">
        <v>248</v>
      </c>
      <c r="J610" s="5">
        <v>395</v>
      </c>
      <c r="L610" s="5">
        <v>3500</v>
      </c>
      <c r="N610" s="25">
        <v>958</v>
      </c>
      <c r="O610" s="25" t="e">
        <f>VLOOKUP(A610,[2]Sheet1!$D:$Y,22,0)</f>
        <v>#N/A</v>
      </c>
    </row>
    <row r="611" spans="1:15" x14ac:dyDescent="0.3">
      <c r="A611" s="2" t="s">
        <v>3255</v>
      </c>
      <c r="B611" t="str">
        <f>VLOOKUP(A611,'[3]Complete Panthera Scope'!$A$2:$F$6403,6,0)</f>
        <v>REARWHEEL 24" SPINERGYSLX</v>
      </c>
      <c r="G611" s="5">
        <v>487.2</v>
      </c>
      <c r="H611" s="5">
        <v>413</v>
      </c>
      <c r="I611" s="5">
        <v>248</v>
      </c>
      <c r="J611" s="5">
        <v>395</v>
      </c>
      <c r="L611" s="5">
        <v>3500</v>
      </c>
      <c r="N611" s="25">
        <v>958</v>
      </c>
      <c r="O611" s="25" t="e">
        <f>VLOOKUP(A611,[2]Sheet1!$D:$Y,22,0)</f>
        <v>#N/A</v>
      </c>
    </row>
    <row r="612" spans="1:15" x14ac:dyDescent="0.3">
      <c r="A612" s="2" t="s">
        <v>3256</v>
      </c>
      <c r="B612" t="str">
        <f>VLOOKUP(A612,'[3]Complete Panthera Scope'!$A$2:$F$6403,6,0)</f>
        <v>REARWHEEL 24" SPINERGY SL</v>
      </c>
      <c r="G612" s="5">
        <v>487.2</v>
      </c>
      <c r="H612" s="5">
        <v>413</v>
      </c>
      <c r="I612" s="5">
        <v>248</v>
      </c>
      <c r="J612" s="5">
        <v>395</v>
      </c>
      <c r="L612" s="5">
        <v>3500</v>
      </c>
      <c r="N612" s="25">
        <v>958</v>
      </c>
      <c r="O612" s="25" t="e">
        <f>VLOOKUP(A612,[2]Sheet1!$D:$Y,22,0)</f>
        <v>#N/A</v>
      </c>
    </row>
    <row r="613" spans="1:15" x14ac:dyDescent="0.3">
      <c r="A613" s="2" t="s">
        <v>3257</v>
      </c>
      <c r="B613" t="str">
        <f>VLOOKUP(A613,'[3]Complete Panthera Scope'!$A$2:$F$6403,6,0)</f>
        <v>REARWHEEL 24" SPINERGY SL</v>
      </c>
      <c r="G613" s="5">
        <v>487.2</v>
      </c>
      <c r="H613" s="5">
        <v>413</v>
      </c>
      <c r="I613" s="5">
        <v>248</v>
      </c>
      <c r="J613" s="5">
        <v>395</v>
      </c>
      <c r="L613" s="5">
        <v>3500</v>
      </c>
      <c r="N613" s="25">
        <v>958</v>
      </c>
      <c r="O613" s="25" t="e">
        <f>VLOOKUP(A613,[2]Sheet1!$D:$Y,22,0)</f>
        <v>#N/A</v>
      </c>
    </row>
    <row r="614" spans="1:15" x14ac:dyDescent="0.3">
      <c r="A614" s="2" t="s">
        <v>3258</v>
      </c>
      <c r="B614" t="str">
        <f>VLOOKUP(A614,'[3]Complete Panthera Scope'!$A$2:$F$6403,6,0)</f>
        <v>REARWHEEL24" SPINERGY SLX</v>
      </c>
      <c r="G614" s="5">
        <v>487.2</v>
      </c>
      <c r="H614" s="5">
        <v>413</v>
      </c>
      <c r="I614" s="5">
        <v>248</v>
      </c>
      <c r="J614" s="5">
        <v>395</v>
      </c>
      <c r="L614" s="5">
        <v>3500</v>
      </c>
      <c r="N614" s="25">
        <v>958</v>
      </c>
      <c r="O614" s="25" t="e">
        <f>VLOOKUP(A614,[2]Sheet1!$D:$Y,22,0)</f>
        <v>#N/A</v>
      </c>
    </row>
    <row r="615" spans="1:15" x14ac:dyDescent="0.3">
      <c r="A615" s="2" t="s">
        <v>3259</v>
      </c>
      <c r="B615" t="str">
        <f>VLOOKUP(A615,'[3]Complete Panthera Scope'!$A$2:$F$6403,6,0)</f>
        <v>REARWHEEL 24"SPINERGYSLX</v>
      </c>
      <c r="G615" s="5">
        <v>487.2</v>
      </c>
      <c r="H615" s="5">
        <v>413</v>
      </c>
      <c r="I615" s="5">
        <v>248</v>
      </c>
      <c r="J615" s="5">
        <v>395</v>
      </c>
      <c r="L615" s="5">
        <v>3500</v>
      </c>
      <c r="N615" s="25">
        <v>958</v>
      </c>
      <c r="O615" s="25" t="e">
        <f>VLOOKUP(A615,[2]Sheet1!$D:$Y,22,0)</f>
        <v>#N/A</v>
      </c>
    </row>
    <row r="616" spans="1:15" x14ac:dyDescent="0.3">
      <c r="A616" s="2" t="s">
        <v>3260</v>
      </c>
      <c r="B616" t="str">
        <f>VLOOKUP(A616,'[3]Complete Panthera Scope'!$A$2:$F$6403,6,0)</f>
        <v>REARWHEEL24" SPINERGY SLX</v>
      </c>
      <c r="G616" s="5">
        <v>487.2</v>
      </c>
      <c r="H616" s="5">
        <v>413</v>
      </c>
      <c r="I616" s="5">
        <v>248</v>
      </c>
      <c r="J616" s="5">
        <v>395</v>
      </c>
      <c r="L616" s="5">
        <v>3500</v>
      </c>
      <c r="N616" s="25">
        <v>958</v>
      </c>
      <c r="O616" s="25" t="e">
        <f>VLOOKUP(A616,[2]Sheet1!$D:$Y,22,0)</f>
        <v>#N/A</v>
      </c>
    </row>
    <row r="617" spans="1:15" x14ac:dyDescent="0.3">
      <c r="A617" s="2" t="s">
        <v>3261</v>
      </c>
      <c r="B617" t="str">
        <f>VLOOKUP(A617,'[3]Complete Panthera Scope'!$A$2:$F$6403,6,0)</f>
        <v>REARWHEEL 24" SPINERGYSLX</v>
      </c>
      <c r="G617" s="5">
        <v>487.2</v>
      </c>
      <c r="H617" s="5">
        <v>413</v>
      </c>
      <c r="I617" s="5">
        <v>248</v>
      </c>
      <c r="J617" s="5">
        <v>395</v>
      </c>
      <c r="L617" s="5">
        <v>3500</v>
      </c>
      <c r="N617" s="25">
        <v>958</v>
      </c>
      <c r="O617" s="25" t="e">
        <f>VLOOKUP(A617,[2]Sheet1!$D:$Y,22,0)</f>
        <v>#N/A</v>
      </c>
    </row>
    <row r="618" spans="1:15" x14ac:dyDescent="0.3">
      <c r="A618" s="2" t="s">
        <v>3262</v>
      </c>
      <c r="B618" t="str">
        <f>VLOOKUP(A618,'[3]Complete Panthera Scope'!$A$2:$F$6403,6,0)</f>
        <v>REARWHEEL 24" SPINERGY SL</v>
      </c>
      <c r="G618" s="5">
        <v>487.2</v>
      </c>
      <c r="H618" s="5">
        <v>413</v>
      </c>
      <c r="I618" s="5">
        <v>248</v>
      </c>
      <c r="J618" s="5">
        <v>395</v>
      </c>
      <c r="L618" s="5">
        <v>3500</v>
      </c>
      <c r="N618" s="25">
        <v>958</v>
      </c>
      <c r="O618" s="25" t="e">
        <f>VLOOKUP(A618,[2]Sheet1!$D:$Y,22,0)</f>
        <v>#N/A</v>
      </c>
    </row>
    <row r="619" spans="1:15" x14ac:dyDescent="0.3">
      <c r="A619" s="2" t="s">
        <v>3263</v>
      </c>
      <c r="B619" t="str">
        <f>VLOOKUP(A619,'[3]Complete Panthera Scope'!$A$2:$F$6403,6,0)</f>
        <v>REARWHEEL 24"SPINERGYSLX</v>
      </c>
      <c r="G619" s="5">
        <v>487.2</v>
      </c>
      <c r="H619" s="5">
        <v>413</v>
      </c>
      <c r="I619" s="5">
        <v>248</v>
      </c>
      <c r="J619" s="5">
        <v>395</v>
      </c>
      <c r="L619" s="5">
        <v>3500</v>
      </c>
      <c r="N619" s="25">
        <v>958</v>
      </c>
      <c r="O619" s="25" t="e">
        <f>VLOOKUP(A619,[2]Sheet1!$D:$Y,22,0)</f>
        <v>#N/A</v>
      </c>
    </row>
    <row r="620" spans="1:15" x14ac:dyDescent="0.3">
      <c r="A620" s="2" t="s">
        <v>3264</v>
      </c>
      <c r="B620" t="str">
        <f>VLOOKUP(A620,'[3]Complete Panthera Scope'!$A$2:$F$6403,6,0)</f>
        <v>REARWHEEL 24" SPINERGY SL</v>
      </c>
      <c r="G620" s="5">
        <v>487.2</v>
      </c>
      <c r="H620" s="5">
        <v>413</v>
      </c>
      <c r="I620" s="5">
        <v>248</v>
      </c>
      <c r="J620" s="5">
        <v>395</v>
      </c>
      <c r="L620" s="5">
        <v>3500</v>
      </c>
      <c r="N620" s="25">
        <v>958</v>
      </c>
      <c r="O620" s="25" t="e">
        <f>VLOOKUP(A620,[2]Sheet1!$D:$Y,22,0)</f>
        <v>#N/A</v>
      </c>
    </row>
    <row r="621" spans="1:15" x14ac:dyDescent="0.3">
      <c r="A621" s="2" t="s">
        <v>3265</v>
      </c>
      <c r="B621" t="str">
        <f>VLOOKUP(A621,'[3]Complete Panthera Scope'!$A$2:$F$6403,6,0)</f>
        <v>REARWHEEL 25" SPINERGY SL</v>
      </c>
      <c r="G621" s="5">
        <v>487.2</v>
      </c>
      <c r="H621" s="5">
        <v>413</v>
      </c>
      <c r="I621" s="5">
        <v>248</v>
      </c>
      <c r="J621" s="5">
        <v>395</v>
      </c>
      <c r="L621" s="5">
        <v>3500</v>
      </c>
      <c r="N621" s="25">
        <v>958</v>
      </c>
      <c r="O621" s="25" t="e">
        <f>VLOOKUP(A621,[2]Sheet1!$D:$Y,22,0)</f>
        <v>#N/A</v>
      </c>
    </row>
    <row r="622" spans="1:15" x14ac:dyDescent="0.3">
      <c r="A622" s="2" t="s">
        <v>3266</v>
      </c>
      <c r="B622" t="str">
        <f>VLOOKUP(A622,'[3]Complete Panthera Scope'!$A$2:$F$6403,6,0)</f>
        <v>REARWHEEL 25" SPINERGY SL</v>
      </c>
      <c r="G622" s="5">
        <v>487.2</v>
      </c>
      <c r="H622" s="5">
        <v>413</v>
      </c>
      <c r="I622" s="5">
        <v>248</v>
      </c>
      <c r="J622" s="5">
        <v>395</v>
      </c>
      <c r="L622" s="5">
        <v>3500</v>
      </c>
      <c r="N622" s="25">
        <v>958</v>
      </c>
      <c r="O622" s="25" t="e">
        <f>VLOOKUP(A622,[2]Sheet1!$D:$Y,22,0)</f>
        <v>#N/A</v>
      </c>
    </row>
    <row r="623" spans="1:15" x14ac:dyDescent="0.3">
      <c r="A623" s="2" t="s">
        <v>3267</v>
      </c>
      <c r="B623" t="str">
        <f>VLOOKUP(A623,'[3]Complete Panthera Scope'!$A$2:$F$6403,6,0)</f>
        <v>REARWHEEL 25" SPINERGYSLX</v>
      </c>
      <c r="G623" s="5">
        <v>487.2</v>
      </c>
      <c r="H623" s="5">
        <v>413</v>
      </c>
      <c r="I623" s="5">
        <v>248</v>
      </c>
      <c r="J623" s="5">
        <v>395</v>
      </c>
      <c r="L623" s="5">
        <v>3500</v>
      </c>
      <c r="N623" s="25">
        <v>958</v>
      </c>
      <c r="O623" s="25" t="e">
        <f>VLOOKUP(A623,[2]Sheet1!$D:$Y,22,0)</f>
        <v>#N/A</v>
      </c>
    </row>
    <row r="624" spans="1:15" x14ac:dyDescent="0.3">
      <c r="A624" s="2" t="s">
        <v>3268</v>
      </c>
      <c r="B624" t="str">
        <f>VLOOKUP(A624,'[3]Complete Panthera Scope'!$A$2:$F$6403,6,0)</f>
        <v>REARWHEEL 25" SPINERGY SL</v>
      </c>
      <c r="G624" s="5">
        <v>487.2</v>
      </c>
      <c r="H624" s="5">
        <v>413</v>
      </c>
      <c r="I624" s="5">
        <v>248</v>
      </c>
      <c r="J624" s="5">
        <v>395</v>
      </c>
      <c r="L624" s="5">
        <v>3500</v>
      </c>
      <c r="N624" s="25">
        <v>958</v>
      </c>
      <c r="O624" s="25" t="e">
        <f>VLOOKUP(A624,[2]Sheet1!$D:$Y,22,0)</f>
        <v>#N/A</v>
      </c>
    </row>
    <row r="625" spans="1:15" x14ac:dyDescent="0.3">
      <c r="A625" s="2" t="s">
        <v>3269</v>
      </c>
      <c r="B625" t="str">
        <f>VLOOKUP(A625,'[3]Complete Panthera Scope'!$A$2:$F$6403,6,0)</f>
        <v>REARWHEEL 25" SPINERGY SL</v>
      </c>
      <c r="G625" s="5">
        <v>487.2</v>
      </c>
      <c r="H625" s="5">
        <v>413</v>
      </c>
      <c r="I625" s="5">
        <v>248</v>
      </c>
      <c r="J625" s="5">
        <v>395</v>
      </c>
      <c r="L625" s="5">
        <v>3500</v>
      </c>
      <c r="N625" s="25">
        <v>958</v>
      </c>
      <c r="O625" s="25" t="e">
        <f>VLOOKUP(A625,[2]Sheet1!$D:$Y,22,0)</f>
        <v>#N/A</v>
      </c>
    </row>
    <row r="626" spans="1:15" x14ac:dyDescent="0.3">
      <c r="A626" s="2" t="s">
        <v>3270</v>
      </c>
      <c r="B626" t="str">
        <f>VLOOKUP(A626,'[3]Complete Panthera Scope'!$A$2:$F$6403,6,0)</f>
        <v>REARWHEEL 25" SPINERGY SL</v>
      </c>
      <c r="G626" s="5">
        <v>487.2</v>
      </c>
      <c r="H626" s="5">
        <v>413</v>
      </c>
      <c r="I626" s="5">
        <v>248</v>
      </c>
      <c r="J626" s="5">
        <v>395</v>
      </c>
      <c r="L626" s="5">
        <v>3500</v>
      </c>
      <c r="N626" s="25">
        <v>958</v>
      </c>
      <c r="O626" s="25" t="e">
        <f>VLOOKUP(A626,[2]Sheet1!$D:$Y,22,0)</f>
        <v>#N/A</v>
      </c>
    </row>
    <row r="627" spans="1:15" x14ac:dyDescent="0.3">
      <c r="A627" s="2" t="s">
        <v>3271</v>
      </c>
      <c r="B627" t="str">
        <f>VLOOKUP(A627,'[3]Complete Panthera Scope'!$A$2:$F$6403,6,0)</f>
        <v>REARWHEEL 25" SPINERGYSLX</v>
      </c>
      <c r="G627" s="5">
        <v>487.2</v>
      </c>
      <c r="H627" s="5">
        <v>413</v>
      </c>
      <c r="I627" s="5">
        <v>248</v>
      </c>
      <c r="J627" s="5">
        <v>395</v>
      </c>
      <c r="L627" s="5">
        <v>3500</v>
      </c>
      <c r="N627" s="25">
        <v>958</v>
      </c>
      <c r="O627" s="25" t="e">
        <f>VLOOKUP(A627,[2]Sheet1!$D:$Y,22,0)</f>
        <v>#N/A</v>
      </c>
    </row>
    <row r="628" spans="1:15" x14ac:dyDescent="0.3">
      <c r="A628" s="2" t="s">
        <v>3272</v>
      </c>
      <c r="B628" t="str">
        <f>VLOOKUP(A628,'[3]Complete Panthera Scope'!$A$2:$F$6403,6,0)</f>
        <v>REARWHEEL 25" SPINERGY SL</v>
      </c>
      <c r="G628" s="5">
        <v>487.2</v>
      </c>
      <c r="H628" s="5">
        <v>413</v>
      </c>
      <c r="I628" s="5">
        <v>248</v>
      </c>
      <c r="J628" s="5">
        <v>395</v>
      </c>
      <c r="L628" s="5">
        <v>3500</v>
      </c>
      <c r="N628" s="25">
        <v>958</v>
      </c>
      <c r="O628" s="25" t="e">
        <f>VLOOKUP(A628,[2]Sheet1!$D:$Y,22,0)</f>
        <v>#N/A</v>
      </c>
    </row>
    <row r="629" spans="1:15" x14ac:dyDescent="0.3">
      <c r="A629" s="2" t="s">
        <v>3273</v>
      </c>
      <c r="B629" t="str">
        <f>VLOOKUP(A629,'[3]Complete Panthera Scope'!$A$2:$F$6403,6,0)</f>
        <v>REARWHEEL 25" SPINERGY SL</v>
      </c>
      <c r="G629" s="5">
        <v>487.2</v>
      </c>
      <c r="H629" s="5">
        <v>413</v>
      </c>
      <c r="I629" s="5">
        <v>248</v>
      </c>
      <c r="J629" s="5">
        <v>395</v>
      </c>
      <c r="L629" s="5">
        <v>3500</v>
      </c>
      <c r="N629" s="25">
        <v>958</v>
      </c>
      <c r="O629" s="25" t="e">
        <f>VLOOKUP(A629,[2]Sheet1!$D:$Y,22,0)</f>
        <v>#N/A</v>
      </c>
    </row>
    <row r="630" spans="1:15" x14ac:dyDescent="0.3">
      <c r="A630" s="2" t="s">
        <v>3274</v>
      </c>
      <c r="B630" t="str">
        <f>VLOOKUP(A630,'[3]Complete Panthera Scope'!$A$2:$F$6403,6,0)</f>
        <v>REARWHEEL25" SPINERGY SLX</v>
      </c>
      <c r="G630" s="5">
        <v>487.2</v>
      </c>
      <c r="H630" s="5">
        <v>413</v>
      </c>
      <c r="I630" s="5">
        <v>248</v>
      </c>
      <c r="J630" s="5">
        <v>395</v>
      </c>
      <c r="L630" s="5">
        <v>3500</v>
      </c>
      <c r="N630" s="25">
        <v>958</v>
      </c>
      <c r="O630" s="25" t="e">
        <f>VLOOKUP(A630,[2]Sheet1!$D:$Y,22,0)</f>
        <v>#N/A</v>
      </c>
    </row>
    <row r="631" spans="1:15" x14ac:dyDescent="0.3">
      <c r="A631" s="2" t="s">
        <v>3275</v>
      </c>
      <c r="B631" t="str">
        <f>VLOOKUP(A631,'[3]Complete Panthera Scope'!$A$2:$F$6403,6,0)</f>
        <v>REARWHEEL 25"SPINERGYSLX</v>
      </c>
      <c r="G631" s="5">
        <v>487.2</v>
      </c>
      <c r="H631" s="5">
        <v>413</v>
      </c>
      <c r="I631" s="5">
        <v>248</v>
      </c>
      <c r="J631" s="5">
        <v>395</v>
      </c>
      <c r="L631" s="5">
        <v>3500</v>
      </c>
      <c r="N631" s="25">
        <v>958</v>
      </c>
      <c r="O631" s="25" t="e">
        <f>VLOOKUP(A631,[2]Sheet1!$D:$Y,22,0)</f>
        <v>#N/A</v>
      </c>
    </row>
    <row r="632" spans="1:15" x14ac:dyDescent="0.3">
      <c r="A632" s="2" t="s">
        <v>3276</v>
      </c>
      <c r="B632" t="str">
        <f>VLOOKUP(A632,'[3]Complete Panthera Scope'!$A$2:$F$6403,6,0)</f>
        <v>REARWHEEL25" SPINERGY SLX</v>
      </c>
      <c r="G632" s="5">
        <v>487.2</v>
      </c>
      <c r="H632" s="5">
        <v>413</v>
      </c>
      <c r="I632" s="5">
        <v>248</v>
      </c>
      <c r="J632" s="5">
        <v>395</v>
      </c>
      <c r="L632" s="5">
        <v>3500</v>
      </c>
      <c r="N632" s="25">
        <v>958</v>
      </c>
      <c r="O632" s="25" t="e">
        <f>VLOOKUP(A632,[2]Sheet1!$D:$Y,22,0)</f>
        <v>#N/A</v>
      </c>
    </row>
    <row r="633" spans="1:15" x14ac:dyDescent="0.3">
      <c r="A633" s="2" t="s">
        <v>3277</v>
      </c>
      <c r="B633" t="str">
        <f>VLOOKUP(A633,'[3]Complete Panthera Scope'!$A$2:$F$6403,6,0)</f>
        <v>REARWHEEL 25" SPINERGYSLX</v>
      </c>
      <c r="G633" s="5">
        <v>487.2</v>
      </c>
      <c r="H633" s="5">
        <v>413</v>
      </c>
      <c r="I633" s="5">
        <v>248</v>
      </c>
      <c r="J633" s="5">
        <v>395</v>
      </c>
      <c r="L633" s="5">
        <v>3500</v>
      </c>
      <c r="N633" s="25">
        <v>958</v>
      </c>
      <c r="O633" s="25" t="e">
        <f>VLOOKUP(A633,[2]Sheet1!$D:$Y,22,0)</f>
        <v>#N/A</v>
      </c>
    </row>
    <row r="634" spans="1:15" x14ac:dyDescent="0.3">
      <c r="A634" s="2" t="s">
        <v>3278</v>
      </c>
      <c r="B634" t="str">
        <f>VLOOKUP(A634,'[3]Complete Panthera Scope'!$A$2:$F$6403,6,0)</f>
        <v>REARWHEEL 25" SPINERGY SL</v>
      </c>
      <c r="G634" s="5">
        <v>487.2</v>
      </c>
      <c r="H634" s="5">
        <v>413</v>
      </c>
      <c r="I634" s="5">
        <v>248</v>
      </c>
      <c r="J634" s="5">
        <v>395</v>
      </c>
      <c r="L634" s="5">
        <v>3500</v>
      </c>
      <c r="N634" s="25">
        <v>958</v>
      </c>
      <c r="O634" s="25" t="e">
        <f>VLOOKUP(A634,[2]Sheet1!$D:$Y,22,0)</f>
        <v>#N/A</v>
      </c>
    </row>
    <row r="635" spans="1:15" x14ac:dyDescent="0.3">
      <c r="A635" s="2" t="s">
        <v>3279</v>
      </c>
      <c r="B635" t="str">
        <f>VLOOKUP(A635,'[3]Complete Panthera Scope'!$A$2:$F$6403,6,0)</f>
        <v>REARWHEEL 25"SPINERGYSLX</v>
      </c>
      <c r="G635" s="5">
        <v>487.2</v>
      </c>
      <c r="H635" s="5">
        <v>413</v>
      </c>
      <c r="I635" s="5">
        <v>248</v>
      </c>
      <c r="J635" s="5">
        <v>395</v>
      </c>
      <c r="L635" s="5">
        <v>3500</v>
      </c>
      <c r="N635" s="25">
        <v>958</v>
      </c>
      <c r="O635" s="25" t="e">
        <f>VLOOKUP(A635,[2]Sheet1!$D:$Y,22,0)</f>
        <v>#N/A</v>
      </c>
    </row>
    <row r="636" spans="1:15" x14ac:dyDescent="0.3">
      <c r="A636" s="2" t="s">
        <v>3280</v>
      </c>
      <c r="B636" t="str">
        <f>VLOOKUP(A636,'[3]Complete Panthera Scope'!$A$2:$F$6403,6,0)</f>
        <v>REARWHEEL 25" SPINERGY SL</v>
      </c>
      <c r="G636" s="5">
        <v>487.2</v>
      </c>
      <c r="H636" s="5">
        <v>413</v>
      </c>
      <c r="I636" s="5">
        <v>248</v>
      </c>
      <c r="J636" s="5">
        <v>395</v>
      </c>
      <c r="L636" s="5">
        <v>3500</v>
      </c>
      <c r="N636" s="25">
        <v>958</v>
      </c>
      <c r="O636" s="25" t="e">
        <f>VLOOKUP(A636,[2]Sheet1!$D:$Y,22,0)</f>
        <v>#N/A</v>
      </c>
    </row>
    <row r="637" spans="1:15" x14ac:dyDescent="0.3">
      <c r="A637" s="2" t="s">
        <v>3281</v>
      </c>
      <c r="B637" t="str">
        <f>VLOOKUP(A637,'[3]Complete Panthera Scope'!$A$2:$F$6403,6,0)</f>
        <v>REARWHEEL 26" SPINERGY SL</v>
      </c>
      <c r="G637" s="5">
        <v>487.2</v>
      </c>
      <c r="H637" s="5">
        <v>413</v>
      </c>
      <c r="I637" s="5">
        <v>248</v>
      </c>
      <c r="J637" s="5">
        <v>395</v>
      </c>
      <c r="L637" s="5">
        <v>3500</v>
      </c>
      <c r="N637" s="25">
        <v>958</v>
      </c>
      <c r="O637" s="25" t="e">
        <f>VLOOKUP(A637,[2]Sheet1!$D:$Y,22,0)</f>
        <v>#N/A</v>
      </c>
    </row>
    <row r="638" spans="1:15" x14ac:dyDescent="0.3">
      <c r="A638" s="2" t="s">
        <v>3282</v>
      </c>
      <c r="B638" t="str">
        <f>VLOOKUP(A638,'[3]Complete Panthera Scope'!$A$2:$F$6403,6,0)</f>
        <v>REARWHEEL 26" SPINERGY SL</v>
      </c>
      <c r="G638" s="5">
        <v>487.2</v>
      </c>
      <c r="H638" s="5">
        <v>413</v>
      </c>
      <c r="I638" s="5">
        <v>248</v>
      </c>
      <c r="J638" s="5">
        <v>395</v>
      </c>
      <c r="L638" s="5">
        <v>3500</v>
      </c>
      <c r="N638" s="25">
        <v>958</v>
      </c>
      <c r="O638" s="25" t="e">
        <f>VLOOKUP(A638,[2]Sheet1!$D:$Y,22,0)</f>
        <v>#N/A</v>
      </c>
    </row>
    <row r="639" spans="1:15" x14ac:dyDescent="0.3">
      <c r="A639" s="2" t="s">
        <v>3283</v>
      </c>
      <c r="B639" t="str">
        <f>VLOOKUP(A639,'[3]Complete Panthera Scope'!$A$2:$F$6403,6,0)</f>
        <v>REARWHEEL 26" SPINERGYSLX</v>
      </c>
      <c r="G639" s="5">
        <v>487.2</v>
      </c>
      <c r="H639" s="5">
        <v>413</v>
      </c>
      <c r="I639" s="5">
        <v>248</v>
      </c>
      <c r="J639" s="5">
        <v>395</v>
      </c>
      <c r="L639" s="5">
        <v>3500</v>
      </c>
      <c r="N639" s="25">
        <v>958</v>
      </c>
      <c r="O639" s="25" t="e">
        <f>VLOOKUP(A639,[2]Sheet1!$D:$Y,22,0)</f>
        <v>#N/A</v>
      </c>
    </row>
    <row r="640" spans="1:15" x14ac:dyDescent="0.3">
      <c r="A640" s="2" t="s">
        <v>3284</v>
      </c>
      <c r="B640" t="str">
        <f>VLOOKUP(A640,'[3]Complete Panthera Scope'!$A$2:$F$6403,6,0)</f>
        <v>REARWHEEL 26" SPINERGY SL</v>
      </c>
      <c r="G640" s="5">
        <v>487.2</v>
      </c>
      <c r="H640" s="5">
        <v>413</v>
      </c>
      <c r="I640" s="5">
        <v>248</v>
      </c>
      <c r="J640" s="5">
        <v>395</v>
      </c>
      <c r="L640" s="5">
        <v>3500</v>
      </c>
      <c r="N640" s="25">
        <v>958</v>
      </c>
      <c r="O640" s="25" t="e">
        <f>VLOOKUP(A640,[2]Sheet1!$D:$Y,22,0)</f>
        <v>#N/A</v>
      </c>
    </row>
    <row r="641" spans="1:15" x14ac:dyDescent="0.3">
      <c r="A641" s="2" t="s">
        <v>3285</v>
      </c>
      <c r="B641" t="str">
        <f>VLOOKUP(A641,'[3]Complete Panthera Scope'!$A$2:$F$6403,6,0)</f>
        <v>REARWHEEL 26" SPINERGY SL</v>
      </c>
      <c r="G641" s="5">
        <v>487.2</v>
      </c>
      <c r="H641" s="5">
        <v>413</v>
      </c>
      <c r="I641" s="5">
        <v>248</v>
      </c>
      <c r="J641" s="5">
        <v>395</v>
      </c>
      <c r="L641" s="5">
        <v>3500</v>
      </c>
      <c r="N641" s="25">
        <v>958</v>
      </c>
      <c r="O641" s="25" t="e">
        <f>VLOOKUP(A641,[2]Sheet1!$D:$Y,22,0)</f>
        <v>#N/A</v>
      </c>
    </row>
    <row r="642" spans="1:15" x14ac:dyDescent="0.3">
      <c r="A642" s="2" t="s">
        <v>3286</v>
      </c>
      <c r="B642" t="str">
        <f>VLOOKUP(A642,'[3]Complete Panthera Scope'!$A$2:$F$6403,6,0)</f>
        <v>REARWHEEL 26" SPINERGY SL</v>
      </c>
      <c r="G642" s="5">
        <v>487.2</v>
      </c>
      <c r="H642" s="5">
        <v>413</v>
      </c>
      <c r="I642" s="5">
        <v>248</v>
      </c>
      <c r="J642" s="5">
        <v>395</v>
      </c>
      <c r="L642" s="5">
        <v>3500</v>
      </c>
      <c r="N642" s="25">
        <v>958</v>
      </c>
      <c r="O642" s="25" t="e">
        <f>VLOOKUP(A642,[2]Sheet1!$D:$Y,22,0)</f>
        <v>#N/A</v>
      </c>
    </row>
    <row r="643" spans="1:15" x14ac:dyDescent="0.3">
      <c r="A643" s="2" t="s">
        <v>3287</v>
      </c>
      <c r="B643" t="str">
        <f>VLOOKUP(A643,'[3]Complete Panthera Scope'!$A$2:$F$6403,6,0)</f>
        <v>REARWHEEL 26" SPINERGYSLX</v>
      </c>
      <c r="G643" s="5">
        <v>487.2</v>
      </c>
      <c r="H643" s="5">
        <v>413</v>
      </c>
      <c r="I643" s="5">
        <v>248</v>
      </c>
      <c r="J643" s="5">
        <v>395</v>
      </c>
      <c r="L643" s="5">
        <v>3500</v>
      </c>
      <c r="N643" s="25">
        <v>958</v>
      </c>
      <c r="O643" s="25" t="e">
        <f>VLOOKUP(A643,[2]Sheet1!$D:$Y,22,0)</f>
        <v>#N/A</v>
      </c>
    </row>
    <row r="644" spans="1:15" x14ac:dyDescent="0.3">
      <c r="A644" s="2" t="s">
        <v>3288</v>
      </c>
      <c r="B644" t="str">
        <f>VLOOKUP(A644,'[3]Complete Panthera Scope'!$A$2:$F$6403,6,0)</f>
        <v>REARWHEEL 26" SPINERGY SL</v>
      </c>
      <c r="G644" s="5">
        <v>487.2</v>
      </c>
      <c r="H644" s="5">
        <v>413</v>
      </c>
      <c r="I644" s="5">
        <v>248</v>
      </c>
      <c r="J644" s="5">
        <v>395</v>
      </c>
      <c r="L644" s="5">
        <v>3500</v>
      </c>
      <c r="N644" s="25">
        <v>958</v>
      </c>
      <c r="O644" s="25" t="e">
        <f>VLOOKUP(A644,[2]Sheet1!$D:$Y,22,0)</f>
        <v>#N/A</v>
      </c>
    </row>
    <row r="645" spans="1:15" x14ac:dyDescent="0.3">
      <c r="A645" s="2" t="s">
        <v>3289</v>
      </c>
      <c r="B645" t="str">
        <f>VLOOKUP(A645,'[3]Complete Panthera Scope'!$A$2:$F$6403,6,0)</f>
        <v>REARWHEEL 26" SPINERGY SL</v>
      </c>
      <c r="G645" s="5">
        <v>487.2</v>
      </c>
      <c r="H645" s="5">
        <v>413</v>
      </c>
      <c r="I645" s="5">
        <v>248</v>
      </c>
      <c r="J645" s="5">
        <v>395</v>
      </c>
      <c r="L645" s="5">
        <v>3500</v>
      </c>
      <c r="N645" s="25">
        <v>958</v>
      </c>
      <c r="O645" s="25" t="e">
        <f>VLOOKUP(A645,[2]Sheet1!$D:$Y,22,0)</f>
        <v>#N/A</v>
      </c>
    </row>
    <row r="646" spans="1:15" x14ac:dyDescent="0.3">
      <c r="A646" s="2" t="s">
        <v>3290</v>
      </c>
      <c r="B646" t="str">
        <f>VLOOKUP(A646,'[3]Complete Panthera Scope'!$A$2:$F$6403,6,0)</f>
        <v>REARWHEEL26" SPINERGY SLX</v>
      </c>
      <c r="G646" s="5">
        <v>487.2</v>
      </c>
      <c r="H646" s="5">
        <v>413</v>
      </c>
      <c r="I646" s="5">
        <v>248</v>
      </c>
      <c r="J646" s="5">
        <v>395</v>
      </c>
      <c r="L646" s="5">
        <v>3500</v>
      </c>
      <c r="N646" s="25">
        <v>958</v>
      </c>
      <c r="O646" s="25" t="e">
        <f>VLOOKUP(A646,[2]Sheet1!$D:$Y,22,0)</f>
        <v>#N/A</v>
      </c>
    </row>
    <row r="647" spans="1:15" x14ac:dyDescent="0.3">
      <c r="A647" s="2" t="s">
        <v>3291</v>
      </c>
      <c r="B647" t="str">
        <f>VLOOKUP(A647,'[3]Complete Panthera Scope'!$A$2:$F$6403,6,0)</f>
        <v>REARWHEEL 26"SPINERGYSLX</v>
      </c>
      <c r="G647" s="5">
        <v>487.2</v>
      </c>
      <c r="H647" s="5">
        <v>413</v>
      </c>
      <c r="I647" s="5">
        <v>248</v>
      </c>
      <c r="J647" s="5">
        <v>395</v>
      </c>
      <c r="L647" s="5">
        <v>3500</v>
      </c>
      <c r="N647" s="25">
        <v>958</v>
      </c>
      <c r="O647" s="25" t="e">
        <f>VLOOKUP(A647,[2]Sheet1!$D:$Y,22,0)</f>
        <v>#N/A</v>
      </c>
    </row>
    <row r="648" spans="1:15" x14ac:dyDescent="0.3">
      <c r="A648" s="2" t="s">
        <v>3292</v>
      </c>
      <c r="B648" t="str">
        <f>VLOOKUP(A648,'[3]Complete Panthera Scope'!$A$2:$F$6403,6,0)</f>
        <v>REARWHEEL26" SPINERGY SLX</v>
      </c>
      <c r="G648" s="5">
        <v>487.2</v>
      </c>
      <c r="H648" s="5">
        <v>413</v>
      </c>
      <c r="I648" s="5">
        <v>248</v>
      </c>
      <c r="J648" s="5">
        <v>395</v>
      </c>
      <c r="L648" s="5">
        <v>3500</v>
      </c>
      <c r="N648" s="25">
        <v>958</v>
      </c>
      <c r="O648" s="25" t="e">
        <f>VLOOKUP(A648,[2]Sheet1!$D:$Y,22,0)</f>
        <v>#N/A</v>
      </c>
    </row>
    <row r="649" spans="1:15" x14ac:dyDescent="0.3">
      <c r="A649" s="2" t="s">
        <v>3293</v>
      </c>
      <c r="B649" t="str">
        <f>VLOOKUP(A649,'[3]Complete Panthera Scope'!$A$2:$F$6403,6,0)</f>
        <v>REARWHEEL 26" SPINERGYSLX</v>
      </c>
      <c r="G649" s="5">
        <v>487.2</v>
      </c>
      <c r="H649" s="5">
        <v>413</v>
      </c>
      <c r="I649" s="5">
        <v>248</v>
      </c>
      <c r="J649" s="5">
        <v>395</v>
      </c>
      <c r="L649" s="5">
        <v>3500</v>
      </c>
      <c r="N649" s="25">
        <v>958</v>
      </c>
      <c r="O649" s="25" t="e">
        <f>VLOOKUP(A649,[2]Sheet1!$D:$Y,22,0)</f>
        <v>#N/A</v>
      </c>
    </row>
    <row r="650" spans="1:15" x14ac:dyDescent="0.3">
      <c r="A650" s="2" t="s">
        <v>3294</v>
      </c>
      <c r="B650" t="str">
        <f>VLOOKUP(A650,'[3]Complete Panthera Scope'!$A$2:$F$6403,6,0)</f>
        <v>REARWHEEL 26" SPINERGY SL</v>
      </c>
      <c r="G650" s="5">
        <v>487.2</v>
      </c>
      <c r="H650" s="5">
        <v>413</v>
      </c>
      <c r="I650" s="5">
        <v>248</v>
      </c>
      <c r="J650" s="5">
        <v>395</v>
      </c>
      <c r="L650" s="5">
        <v>3500</v>
      </c>
      <c r="N650" s="25">
        <v>958</v>
      </c>
      <c r="O650" s="25" t="e">
        <f>VLOOKUP(A650,[2]Sheet1!$D:$Y,22,0)</f>
        <v>#N/A</v>
      </c>
    </row>
    <row r="651" spans="1:15" x14ac:dyDescent="0.3">
      <c r="A651" s="2" t="s">
        <v>3295</v>
      </c>
      <c r="B651" t="str">
        <f>VLOOKUP(A651,'[3]Complete Panthera Scope'!$A$2:$F$6403,6,0)</f>
        <v>REARWHEEL 26"SPINERGYSLX</v>
      </c>
      <c r="G651" s="5">
        <v>487.2</v>
      </c>
      <c r="H651" s="5">
        <v>413</v>
      </c>
      <c r="I651" s="5">
        <v>248</v>
      </c>
      <c r="J651" s="5">
        <v>395</v>
      </c>
      <c r="L651" s="5">
        <v>3500</v>
      </c>
      <c r="N651" s="25">
        <v>958</v>
      </c>
      <c r="O651" s="25" t="e">
        <f>VLOOKUP(A651,[2]Sheet1!$D:$Y,22,0)</f>
        <v>#N/A</v>
      </c>
    </row>
    <row r="652" spans="1:15" x14ac:dyDescent="0.3">
      <c r="A652" s="2" t="s">
        <v>3296</v>
      </c>
      <c r="B652" t="str">
        <f>VLOOKUP(A652,'[3]Complete Panthera Scope'!$A$2:$F$6403,6,0)</f>
        <v>REARWHEEL 26" SPINERGY SL</v>
      </c>
      <c r="G652" s="5">
        <v>487.2</v>
      </c>
      <c r="H652" s="5">
        <v>413</v>
      </c>
      <c r="I652" s="5">
        <v>248</v>
      </c>
      <c r="J652" s="5">
        <v>395</v>
      </c>
      <c r="L652" s="5">
        <v>3500</v>
      </c>
      <c r="N652" s="25">
        <v>958</v>
      </c>
      <c r="O652" s="25" t="e">
        <f>VLOOKUP(A652,[2]Sheet1!$D:$Y,22,0)</f>
        <v>#N/A</v>
      </c>
    </row>
    <row r="653" spans="1:15" x14ac:dyDescent="0.3">
      <c r="A653" s="2" t="s">
        <v>3297</v>
      </c>
      <c r="B653" t="str">
        <f>VLOOKUP(A653,'[3]Complete Panthera Scope'!$A$2:$F$6403,6,0)</f>
        <v>PUSHRIM TITANIUM SPINERGY</v>
      </c>
      <c r="G653" s="5" t="e">
        <v>#N/A</v>
      </c>
      <c r="H653" s="5" t="e">
        <v>#N/A</v>
      </c>
      <c r="I653" s="5" t="e">
        <v>#N/A</v>
      </c>
      <c r="J653" s="5">
        <v>0</v>
      </c>
      <c r="L653" s="5">
        <v>0</v>
      </c>
      <c r="N653" s="25">
        <v>0</v>
      </c>
      <c r="O653" s="25" t="e">
        <f>VLOOKUP(A653,[2]Sheet1!$D:$Y,22,0)</f>
        <v>#N/A</v>
      </c>
    </row>
    <row r="654" spans="1:15" x14ac:dyDescent="0.3">
      <c r="A654" s="2" t="s">
        <v>2869</v>
      </c>
      <c r="B654" t="str">
        <f>VLOOKUP(A654,'[3]Complete Panthera Scope'!$A$2:$F$6403,6,0)</f>
        <v>PUSHRIM TITANIUM SPINERGY</v>
      </c>
      <c r="G654" s="5" t="e">
        <v>#N/A</v>
      </c>
      <c r="H654" s="5" t="e">
        <v>#N/A</v>
      </c>
      <c r="I654" s="5" t="e">
        <v>#N/A</v>
      </c>
      <c r="J654" s="5">
        <v>0</v>
      </c>
      <c r="L654" s="5">
        <v>0</v>
      </c>
      <c r="N654" s="25">
        <v>0</v>
      </c>
      <c r="O654" s="25" t="e">
        <f>VLOOKUP(A654,[2]Sheet1!$D:$Y,22,0)</f>
        <v>#N/A</v>
      </c>
    </row>
    <row r="655" spans="1:15" x14ac:dyDescent="0.3">
      <c r="A655" s="2" t="s">
        <v>3298</v>
      </c>
      <c r="B655" t="str">
        <f>VLOOKUP(A655,'[3]Complete Panthera Scope'!$A$2:$F$6403,6,0)</f>
        <v>PUSHRIM TITANIUM SPINERG</v>
      </c>
      <c r="G655" s="5" t="e">
        <v>#N/A</v>
      </c>
      <c r="H655" s="5" t="e">
        <v>#N/A</v>
      </c>
      <c r="I655" s="5" t="e">
        <v>#N/A</v>
      </c>
      <c r="J655" s="5" t="e">
        <v>#N/A</v>
      </c>
      <c r="L655" s="5">
        <v>0</v>
      </c>
      <c r="N655" s="25">
        <v>0</v>
      </c>
      <c r="O655" s="25" t="e">
        <f>VLOOKUP(A655,[2]Sheet1!$D:$Y,22,0)</f>
        <v>#N/A</v>
      </c>
    </row>
    <row r="656" spans="1:15" x14ac:dyDescent="0.3">
      <c r="A656" s="2" t="s">
        <v>3299</v>
      </c>
      <c r="B656" t="str">
        <f>VLOOKUP(A656,'[3]Complete Panthera Scope'!$A$2:$F$6403,6,0)</f>
        <v>REARWHEEL 26" SPINERGY LX</v>
      </c>
      <c r="G656" s="5">
        <v>487.2</v>
      </c>
      <c r="H656" s="5">
        <v>795</v>
      </c>
      <c r="I656" s="5">
        <v>477</v>
      </c>
      <c r="J656" s="5">
        <v>395</v>
      </c>
      <c r="L656" s="5">
        <v>3500</v>
      </c>
      <c r="N656" s="25">
        <v>958</v>
      </c>
      <c r="O656" s="25" t="e">
        <f>VLOOKUP(A656,[2]Sheet1!$D:$Y,22,0)</f>
        <v>#N/A</v>
      </c>
    </row>
    <row r="657" spans="1:15" x14ac:dyDescent="0.3">
      <c r="A657" s="2" t="s">
        <v>3300</v>
      </c>
      <c r="B657" t="str">
        <f>VLOOKUP(A657,'[3]Complete Panthera Scope'!$A$2:$F$6403,6,0)</f>
        <v>REARWHEEL SPINERGY 24" LX</v>
      </c>
      <c r="G657" s="5">
        <v>487.2</v>
      </c>
      <c r="H657" s="5">
        <v>795</v>
      </c>
      <c r="I657" s="5">
        <v>477</v>
      </c>
      <c r="J657" s="5">
        <v>395</v>
      </c>
      <c r="L657" s="5">
        <v>3500</v>
      </c>
      <c r="N657" s="25">
        <v>958</v>
      </c>
      <c r="O657" s="25" t="e">
        <f>VLOOKUP(A657,[2]Sheet1!$D:$Y,22,0)</f>
        <v>#N/A</v>
      </c>
    </row>
    <row r="658" spans="1:15" x14ac:dyDescent="0.3">
      <c r="A658" s="2" t="s">
        <v>3301</v>
      </c>
      <c r="B658" t="str">
        <f>VLOOKUP(A658,'[3]Complete Panthera Scope'!$A$2:$F$6403,6,0)</f>
        <v>REARWHEEL SPINERGY 26" SL</v>
      </c>
      <c r="G658" s="5">
        <v>487.2</v>
      </c>
      <c r="H658" s="5">
        <v>795</v>
      </c>
      <c r="I658" s="5">
        <v>477</v>
      </c>
      <c r="J658" s="5">
        <v>395</v>
      </c>
      <c r="L658" s="5">
        <v>3500</v>
      </c>
      <c r="N658" s="25">
        <v>958</v>
      </c>
      <c r="O658" s="25" t="e">
        <f>VLOOKUP(A658,[2]Sheet1!$D:$Y,22,0)</f>
        <v>#N/A</v>
      </c>
    </row>
    <row r="659" spans="1:15" x14ac:dyDescent="0.3">
      <c r="A659" s="2" t="s">
        <v>3302</v>
      </c>
      <c r="B659" t="str">
        <f>VLOOKUP(A659,'[3]Complete Panthera Scope'!$A$2:$F$6403,6,0)</f>
        <v>SPINERGY X 24" WITH RED S</v>
      </c>
      <c r="G659" s="5">
        <v>487.2</v>
      </c>
      <c r="H659" s="5">
        <v>795</v>
      </c>
      <c r="I659" s="5">
        <v>477</v>
      </c>
      <c r="J659" s="5">
        <v>395</v>
      </c>
      <c r="L659" s="5">
        <v>3500</v>
      </c>
      <c r="N659" s="25">
        <v>958</v>
      </c>
      <c r="O659" s="25" t="e">
        <f>VLOOKUP(A659,[2]Sheet1!$D:$Y,22,0)</f>
        <v>#N/A</v>
      </c>
    </row>
    <row r="660" spans="1:15" x14ac:dyDescent="0.3">
      <c r="A660" s="2" t="s">
        <v>3303</v>
      </c>
      <c r="B660" t="str">
        <f>VLOOKUP(A660,'[3]Complete Panthera Scope'!$A$2:$F$6403,6,0)</f>
        <v>REARWHEEL26" SPINERGYSLX</v>
      </c>
      <c r="G660" s="5">
        <v>487.2</v>
      </c>
      <c r="H660" s="5">
        <v>795</v>
      </c>
      <c r="I660" s="5">
        <v>477</v>
      </c>
      <c r="J660" s="5">
        <v>395</v>
      </c>
      <c r="L660" s="5">
        <v>3500</v>
      </c>
      <c r="N660" s="25">
        <v>958</v>
      </c>
      <c r="O660" s="25" t="e">
        <f>VLOOKUP(A660,[2]Sheet1!$D:$Y,22,0)</f>
        <v>#N/A</v>
      </c>
    </row>
    <row r="661" spans="1:15" x14ac:dyDescent="0.3">
      <c r="A661" s="2" t="s">
        <v>3304</v>
      </c>
      <c r="B661" t="str">
        <f>VLOOKUP(A661,'[3]Complete Panthera Scope'!$A$2:$F$6403,6,0)</f>
        <v>REARWHEEL SPINERGY 26" SL</v>
      </c>
      <c r="G661" s="5">
        <v>487.2</v>
      </c>
      <c r="H661" s="5">
        <v>795</v>
      </c>
      <c r="I661" s="5">
        <v>477</v>
      </c>
      <c r="J661" s="5">
        <v>395</v>
      </c>
      <c r="L661" s="5">
        <v>3500</v>
      </c>
      <c r="N661" s="25">
        <v>958</v>
      </c>
      <c r="O661" s="25" t="e">
        <f>VLOOKUP(A661,[2]Sheet1!$D:$Y,22,0)</f>
        <v>#N/A</v>
      </c>
    </row>
    <row r="662" spans="1:15" x14ac:dyDescent="0.3">
      <c r="A662" s="2" t="s">
        <v>3305</v>
      </c>
      <c r="B662" t="str">
        <f>VLOOKUP(A662,'[3]Complete Panthera Scope'!$A$2:$F$6403,6,0)</f>
        <v>REARWHEEL SPINERGY SPORT</v>
      </c>
      <c r="G662" s="5">
        <v>487.2</v>
      </c>
      <c r="H662" s="5">
        <v>795</v>
      </c>
      <c r="I662" s="5">
        <v>477</v>
      </c>
      <c r="J662" s="5">
        <v>395</v>
      </c>
      <c r="L662" s="5">
        <v>3500</v>
      </c>
      <c r="N662" s="25">
        <v>958</v>
      </c>
      <c r="O662" s="25" t="e">
        <f>VLOOKUP(A662,[2]Sheet1!$D:$Y,22,0)</f>
        <v>#N/A</v>
      </c>
    </row>
    <row r="663" spans="1:15" x14ac:dyDescent="0.3">
      <c r="A663" s="2" t="s">
        <v>3306</v>
      </c>
      <c r="B663" t="str">
        <f>VLOOKUP(A663,'[3]Complete Panthera Scope'!$A$2:$F$6403,6,0)</f>
        <v>REARWHEEL 26" SPINERGY SL</v>
      </c>
      <c r="G663" s="5">
        <v>487.2</v>
      </c>
      <c r="H663" s="5">
        <v>795</v>
      </c>
      <c r="I663" s="5">
        <v>477</v>
      </c>
      <c r="J663" s="5">
        <v>395</v>
      </c>
      <c r="L663" s="5">
        <v>3500</v>
      </c>
      <c r="N663" s="25">
        <v>958</v>
      </c>
      <c r="O663" s="25" t="e">
        <f>VLOOKUP(A663,[2]Sheet1!$D:$Y,22,0)</f>
        <v>#N/A</v>
      </c>
    </row>
    <row r="664" spans="1:15" x14ac:dyDescent="0.3">
      <c r="A664" s="2" t="s">
        <v>3307</v>
      </c>
      <c r="B664" t="str">
        <f>VLOOKUP(A664,'[3]Complete Panthera Scope'!$A$2:$F$6403,6,0)</f>
        <v>REARWHEEL SPINERGY24" CLX</v>
      </c>
      <c r="G664" s="5">
        <v>487.2</v>
      </c>
      <c r="H664" s="5">
        <v>795</v>
      </c>
      <c r="I664" s="5">
        <v>477</v>
      </c>
      <c r="J664" s="5">
        <v>395</v>
      </c>
      <c r="L664" s="5">
        <v>3500</v>
      </c>
      <c r="N664" s="25">
        <v>958</v>
      </c>
      <c r="O664" s="25" t="e">
        <f>VLOOKUP(A664,[2]Sheet1!$D:$Y,22,0)</f>
        <v>#N/A</v>
      </c>
    </row>
    <row r="665" spans="1:15" x14ac:dyDescent="0.3">
      <c r="A665" s="2" t="s">
        <v>3308</v>
      </c>
      <c r="B665" t="str">
        <f>VLOOKUP(A665,'[3]Complete Panthera Scope'!$A$2:$F$6403,6,0)</f>
        <v>REARWHEEL 26" SPINERGY SL</v>
      </c>
      <c r="G665" s="5">
        <v>487.2</v>
      </c>
      <c r="H665" s="5">
        <v>795</v>
      </c>
      <c r="I665" s="5">
        <v>477</v>
      </c>
      <c r="J665" s="5">
        <v>395</v>
      </c>
      <c r="L665" s="5">
        <v>3500</v>
      </c>
      <c r="N665" s="25">
        <v>958</v>
      </c>
      <c r="O665" s="25" t="e">
        <f>VLOOKUP(A665,[2]Sheet1!$D:$Y,22,0)</f>
        <v>#N/A</v>
      </c>
    </row>
    <row r="666" spans="1:15" x14ac:dyDescent="0.3">
      <c r="A666" s="2" t="s">
        <v>3309</v>
      </c>
      <c r="B666" t="str">
        <f>VLOOKUP(A666,'[3]Complete Panthera Scope'!$A$2:$F$6403,6,0)</f>
        <v>REARWHEEL 25" SPINERGY SL</v>
      </c>
      <c r="G666" s="5">
        <v>487.2</v>
      </c>
      <c r="H666" s="5">
        <v>795</v>
      </c>
      <c r="I666" s="5">
        <v>477</v>
      </c>
      <c r="J666" s="5">
        <v>395</v>
      </c>
      <c r="L666" s="5">
        <v>3500</v>
      </c>
      <c r="N666" s="25">
        <v>958</v>
      </c>
      <c r="O666" s="25" t="e">
        <f>VLOOKUP(A666,[2]Sheet1!$D:$Y,22,0)</f>
        <v>#N/A</v>
      </c>
    </row>
    <row r="667" spans="1:15" x14ac:dyDescent="0.3">
      <c r="A667" s="2" t="s">
        <v>3310</v>
      </c>
      <c r="B667" t="s">
        <v>3311</v>
      </c>
      <c r="G667" s="5">
        <v>0</v>
      </c>
      <c r="H667" s="5">
        <v>0</v>
      </c>
      <c r="I667" s="5">
        <v>0</v>
      </c>
      <c r="J667" s="5">
        <v>0</v>
      </c>
      <c r="K667" s="5">
        <v>0</v>
      </c>
      <c r="L667" s="5">
        <v>0</v>
      </c>
      <c r="N667" s="25">
        <v>0</v>
      </c>
      <c r="O667" s="25" t="e">
        <f>VLOOKUP(A667,[2]Sheet1!$D:$Y,22,0)</f>
        <v>#N/A</v>
      </c>
    </row>
    <row r="668" spans="1:15" x14ac:dyDescent="0.3">
      <c r="A668" s="2" t="s">
        <v>3312</v>
      </c>
      <c r="B668" t="s">
        <v>3313</v>
      </c>
      <c r="G668" s="5">
        <v>0</v>
      </c>
      <c r="H668" s="5">
        <v>0</v>
      </c>
      <c r="I668" s="5">
        <v>0</v>
      </c>
      <c r="J668" s="5">
        <v>0</v>
      </c>
      <c r="K668" s="5">
        <v>0</v>
      </c>
      <c r="L668" s="5">
        <v>0</v>
      </c>
      <c r="N668" s="25">
        <v>0</v>
      </c>
      <c r="O668" s="25" t="e">
        <f>VLOOKUP(A668,[2]Sheet1!$D:$Y,22,0)</f>
        <v>#N/A</v>
      </c>
    </row>
    <row r="669" spans="1:15" x14ac:dyDescent="0.3">
      <c r="A669" s="2" t="s">
        <v>2839</v>
      </c>
      <c r="B669" t="s">
        <v>2840</v>
      </c>
      <c r="G669" s="5">
        <v>0</v>
      </c>
      <c r="H669" s="5">
        <v>0</v>
      </c>
      <c r="I669" s="5">
        <v>0</v>
      </c>
      <c r="J669" s="5">
        <v>0</v>
      </c>
      <c r="K669" s="5">
        <v>0</v>
      </c>
      <c r="L669" s="5">
        <v>0</v>
      </c>
      <c r="N669" s="25">
        <v>0</v>
      </c>
      <c r="O669" s="25" t="e">
        <f>VLOOKUP(A669,[2]Sheet1!$D:$Y,22,0)</f>
        <v>#N/A</v>
      </c>
    </row>
    <row r="670" spans="1:15" x14ac:dyDescent="0.3">
      <c r="A670" s="2" t="s">
        <v>3314</v>
      </c>
      <c r="B670" t="s">
        <v>3315</v>
      </c>
      <c r="G670" s="5">
        <v>0</v>
      </c>
      <c r="H670" s="5">
        <v>0</v>
      </c>
      <c r="I670" s="5">
        <v>0</v>
      </c>
      <c r="J670" s="5">
        <v>0</v>
      </c>
      <c r="K670" s="5">
        <v>0</v>
      </c>
      <c r="L670" s="5">
        <v>0</v>
      </c>
      <c r="N670" s="25">
        <v>0</v>
      </c>
      <c r="O670" s="25" t="e">
        <f>VLOOKUP(A670,[2]Sheet1!$D:$Y,22,0)</f>
        <v>#N/A</v>
      </c>
    </row>
    <row r="671" spans="1:15" x14ac:dyDescent="0.3">
      <c r="A671" s="2" t="s">
        <v>3316</v>
      </c>
      <c r="B671" t="s">
        <v>3317</v>
      </c>
      <c r="G671" s="5">
        <v>0</v>
      </c>
      <c r="H671" s="5">
        <v>0</v>
      </c>
      <c r="I671" s="5">
        <v>0</v>
      </c>
      <c r="J671" s="5">
        <v>0</v>
      </c>
      <c r="K671" s="5">
        <v>0</v>
      </c>
      <c r="L671" s="5">
        <v>0</v>
      </c>
      <c r="N671" s="25">
        <v>0</v>
      </c>
      <c r="O671" s="25" t="e">
        <f>VLOOKUP(A671,[2]Sheet1!$D:$Y,22,0)</f>
        <v>#N/A</v>
      </c>
    </row>
    <row r="672" spans="1:15" x14ac:dyDescent="0.3">
      <c r="A672" s="2" t="s">
        <v>3318</v>
      </c>
      <c r="B672" t="s">
        <v>3319</v>
      </c>
      <c r="G672" s="5">
        <v>0</v>
      </c>
      <c r="H672" s="5">
        <v>0</v>
      </c>
      <c r="I672" s="5">
        <v>0</v>
      </c>
      <c r="J672" s="5">
        <v>0</v>
      </c>
      <c r="K672" s="5">
        <v>0</v>
      </c>
      <c r="L672" s="5">
        <v>0</v>
      </c>
      <c r="N672" s="25">
        <v>0</v>
      </c>
      <c r="O672" s="25" t="e">
        <f>VLOOKUP(A672,[2]Sheet1!$D:$Y,22,0)</f>
        <v>#N/A</v>
      </c>
    </row>
    <row r="673" spans="1:15" x14ac:dyDescent="0.3">
      <c r="A673" s="2" t="s">
        <v>3320</v>
      </c>
      <c r="B673" t="s">
        <v>3321</v>
      </c>
      <c r="G673" s="5">
        <v>0</v>
      </c>
      <c r="H673" s="5">
        <v>0</v>
      </c>
      <c r="I673" s="5">
        <v>0</v>
      </c>
      <c r="J673" s="5">
        <v>0</v>
      </c>
      <c r="K673" s="5">
        <v>0</v>
      </c>
      <c r="L673" s="5">
        <v>0</v>
      </c>
      <c r="N673" s="25">
        <v>0</v>
      </c>
      <c r="O673" s="25" t="e">
        <f>VLOOKUP(A673,[2]Sheet1!$D:$Y,22,0)</f>
        <v>#N/A</v>
      </c>
    </row>
    <row r="674" spans="1:15" x14ac:dyDescent="0.3">
      <c r="A674" s="2" t="s">
        <v>2841</v>
      </c>
      <c r="B674" t="s">
        <v>2842</v>
      </c>
      <c r="G674" s="5">
        <v>0</v>
      </c>
      <c r="H674" s="5">
        <v>0</v>
      </c>
      <c r="I674" s="5">
        <v>0</v>
      </c>
      <c r="J674" s="5">
        <v>0</v>
      </c>
      <c r="K674" s="5">
        <v>0</v>
      </c>
      <c r="L674" s="5">
        <v>0</v>
      </c>
      <c r="N674" s="25">
        <v>0</v>
      </c>
      <c r="O674" s="25" t="e">
        <f>VLOOKUP(A674,[2]Sheet1!$D:$Y,22,0)</f>
        <v>#N/A</v>
      </c>
    </row>
    <row r="675" spans="1:15" x14ac:dyDescent="0.3">
      <c r="A675" s="2" t="s">
        <v>3322</v>
      </c>
      <c r="B675" t="s">
        <v>3323</v>
      </c>
      <c r="G675" s="5">
        <v>0</v>
      </c>
      <c r="H675" s="5">
        <v>0</v>
      </c>
      <c r="I675" s="5">
        <v>0</v>
      </c>
      <c r="J675" s="5">
        <v>0</v>
      </c>
      <c r="K675" s="5">
        <v>0</v>
      </c>
      <c r="L675" s="5">
        <v>0</v>
      </c>
      <c r="N675" s="25">
        <v>0</v>
      </c>
      <c r="O675" s="25" t="e">
        <f>VLOOKUP(A675,[2]Sheet1!$D:$Y,22,0)</f>
        <v>#N/A</v>
      </c>
    </row>
    <row r="676" spans="1:15" x14ac:dyDescent="0.3">
      <c r="A676" s="2" t="s">
        <v>3324</v>
      </c>
      <c r="B676" t="s">
        <v>3325</v>
      </c>
      <c r="G676" s="5">
        <v>0</v>
      </c>
      <c r="H676" s="5">
        <v>0</v>
      </c>
      <c r="I676" s="5">
        <v>0</v>
      </c>
      <c r="J676" s="5">
        <v>0</v>
      </c>
      <c r="K676" s="5">
        <v>0</v>
      </c>
      <c r="L676" s="5">
        <v>0</v>
      </c>
      <c r="N676" s="25">
        <v>0</v>
      </c>
      <c r="O676" s="25" t="e">
        <f>VLOOKUP(A676,[2]Sheet1!$D:$Y,22,0)</f>
        <v>#N/A</v>
      </c>
    </row>
    <row r="677" spans="1:15" x14ac:dyDescent="0.3">
      <c r="A677" s="2" t="s">
        <v>3326</v>
      </c>
      <c r="B677" t="s">
        <v>3327</v>
      </c>
      <c r="G677" s="5">
        <v>0</v>
      </c>
      <c r="H677" s="5">
        <v>0</v>
      </c>
      <c r="I677" s="5">
        <v>0</v>
      </c>
      <c r="J677" s="5">
        <v>0</v>
      </c>
      <c r="K677" s="5">
        <v>0</v>
      </c>
      <c r="L677" s="5">
        <v>0</v>
      </c>
      <c r="N677" s="25">
        <v>0</v>
      </c>
      <c r="O677" s="25" t="e">
        <f>VLOOKUP(A677,[2]Sheet1!$D:$Y,22,0)</f>
        <v>#N/A</v>
      </c>
    </row>
    <row r="678" spans="1:15" x14ac:dyDescent="0.3">
      <c r="A678" s="2" t="s">
        <v>3328</v>
      </c>
      <c r="B678" t="s">
        <v>3329</v>
      </c>
      <c r="G678" s="5">
        <v>0</v>
      </c>
      <c r="H678" s="5">
        <v>0</v>
      </c>
      <c r="I678" s="5">
        <v>0</v>
      </c>
      <c r="J678" s="5">
        <v>0</v>
      </c>
      <c r="K678" s="5">
        <v>0</v>
      </c>
      <c r="L678" s="5">
        <v>0</v>
      </c>
      <c r="N678" s="25">
        <v>0</v>
      </c>
      <c r="O678" s="25" t="e">
        <f>VLOOKUP(A678,[2]Sheet1!$D:$Y,22,0)</f>
        <v>#N/A</v>
      </c>
    </row>
    <row r="679" spans="1:15" x14ac:dyDescent="0.3">
      <c r="A679" s="2" t="s">
        <v>2843</v>
      </c>
      <c r="B679" t="s">
        <v>2844</v>
      </c>
      <c r="G679" s="5">
        <v>0</v>
      </c>
      <c r="H679" s="5">
        <v>0</v>
      </c>
      <c r="I679" s="5">
        <v>0</v>
      </c>
      <c r="J679" s="5">
        <v>0</v>
      </c>
      <c r="K679" s="5">
        <v>0</v>
      </c>
      <c r="L679" s="5">
        <v>0</v>
      </c>
      <c r="N679" s="25">
        <v>0</v>
      </c>
      <c r="O679" s="25" t="e">
        <f>VLOOKUP(A679,[2]Sheet1!$D:$Y,22,0)</f>
        <v>#N/A</v>
      </c>
    </row>
    <row r="680" spans="1:15" x14ac:dyDescent="0.3">
      <c r="A680" s="2" t="s">
        <v>3330</v>
      </c>
      <c r="B680" t="s">
        <v>3331</v>
      </c>
      <c r="G680" s="5">
        <v>0</v>
      </c>
      <c r="H680" s="5">
        <v>0</v>
      </c>
      <c r="I680" s="5">
        <v>0</v>
      </c>
      <c r="J680" s="5">
        <v>0</v>
      </c>
      <c r="K680" s="5">
        <v>0</v>
      </c>
      <c r="L680" s="5">
        <v>0</v>
      </c>
      <c r="N680" s="25">
        <v>0</v>
      </c>
      <c r="O680" s="25" t="e">
        <f>VLOOKUP(A680,[2]Sheet1!$D:$Y,22,0)</f>
        <v>#N/A</v>
      </c>
    </row>
    <row r="681" spans="1:15" x14ac:dyDescent="0.3">
      <c r="A681" s="2" t="s">
        <v>3332</v>
      </c>
      <c r="B681" t="s">
        <v>3333</v>
      </c>
      <c r="G681" s="5">
        <v>0</v>
      </c>
      <c r="H681" s="5">
        <v>0</v>
      </c>
      <c r="I681" s="5">
        <v>0</v>
      </c>
      <c r="J681" s="5">
        <v>0</v>
      </c>
      <c r="K681" s="5">
        <v>0</v>
      </c>
      <c r="L681" s="5">
        <v>0</v>
      </c>
      <c r="N681" s="25">
        <v>0</v>
      </c>
      <c r="O681" s="25" t="e">
        <f>VLOOKUP(A681,[2]Sheet1!$D:$Y,22,0)</f>
        <v>#N/A</v>
      </c>
    </row>
    <row r="682" spans="1:15" x14ac:dyDescent="0.3">
      <c r="A682" s="2" t="s">
        <v>3334</v>
      </c>
      <c r="B682" t="s">
        <v>3335</v>
      </c>
      <c r="G682" s="5">
        <v>0</v>
      </c>
      <c r="H682" s="5">
        <v>0</v>
      </c>
      <c r="I682" s="5">
        <v>0</v>
      </c>
      <c r="J682" s="5">
        <v>0</v>
      </c>
      <c r="K682" s="5">
        <v>0</v>
      </c>
      <c r="L682" s="5">
        <v>0</v>
      </c>
      <c r="N682" s="25">
        <v>0</v>
      </c>
      <c r="O682" s="25" t="e">
        <f>VLOOKUP(A682,[2]Sheet1!$D:$Y,22,0)</f>
        <v>#N/A</v>
      </c>
    </row>
    <row r="683" spans="1:15" x14ac:dyDescent="0.3">
      <c r="A683" s="5" t="s">
        <v>3336</v>
      </c>
      <c r="B683" t="s">
        <v>3337</v>
      </c>
      <c r="G683" s="5">
        <v>0</v>
      </c>
      <c r="H683" s="5">
        <v>0</v>
      </c>
      <c r="I683" s="5">
        <v>0</v>
      </c>
      <c r="J683" s="5">
        <v>0</v>
      </c>
      <c r="K683" s="5">
        <v>0</v>
      </c>
      <c r="L683" s="5">
        <v>0</v>
      </c>
      <c r="N683" s="25">
        <v>0</v>
      </c>
      <c r="O683" s="25" t="e">
        <f>VLOOKUP(A683,[2]Sheet1!$D:$Y,22,0)</f>
        <v>#N/A</v>
      </c>
    </row>
    <row r="684" spans="1:15" x14ac:dyDescent="0.3">
      <c r="A684" s="5" t="s">
        <v>3338</v>
      </c>
      <c r="B684" t="s">
        <v>3339</v>
      </c>
      <c r="G684" s="5">
        <v>0</v>
      </c>
      <c r="H684" s="5">
        <v>0</v>
      </c>
      <c r="I684" s="5">
        <v>0</v>
      </c>
      <c r="J684" s="5">
        <v>0</v>
      </c>
      <c r="K684" s="5">
        <v>0</v>
      </c>
      <c r="L684" s="5">
        <v>0</v>
      </c>
      <c r="N684" s="25">
        <v>0</v>
      </c>
      <c r="O684" s="25" t="e">
        <f>VLOOKUP(A684,[2]Sheet1!$D:$Y,22,0)</f>
        <v>#N/A</v>
      </c>
    </row>
    <row r="685" spans="1:15" x14ac:dyDescent="0.3">
      <c r="A685" s="5" t="s">
        <v>3340</v>
      </c>
      <c r="B685" t="s">
        <v>3341</v>
      </c>
      <c r="G685" s="5">
        <v>0</v>
      </c>
      <c r="H685" s="5">
        <v>0</v>
      </c>
      <c r="I685" s="5">
        <v>0</v>
      </c>
      <c r="J685" s="5">
        <v>0</v>
      </c>
      <c r="K685" s="5">
        <v>0</v>
      </c>
      <c r="L685" s="5">
        <v>0</v>
      </c>
      <c r="N685" s="25">
        <v>0</v>
      </c>
      <c r="O685" s="25" t="e">
        <f>VLOOKUP(A685,[2]Sheet1!$D:$Y,22,0)</f>
        <v>#N/A</v>
      </c>
    </row>
    <row r="686" spans="1:15" x14ac:dyDescent="0.3">
      <c r="A686" s="5" t="s">
        <v>3342</v>
      </c>
      <c r="B686" t="s">
        <v>3343</v>
      </c>
      <c r="G686" s="5">
        <v>0</v>
      </c>
      <c r="H686" s="5">
        <v>0</v>
      </c>
      <c r="I686" s="5">
        <v>0</v>
      </c>
      <c r="J686" s="5">
        <v>0</v>
      </c>
      <c r="K686" s="5">
        <v>0</v>
      </c>
      <c r="L686" s="5">
        <v>0</v>
      </c>
      <c r="N686" s="25">
        <v>0</v>
      </c>
      <c r="O686" s="25" t="e">
        <f>VLOOKUP(A686,[2]Sheet1!$D:$Y,22,0)</f>
        <v>#N/A</v>
      </c>
    </row>
    <row r="687" spans="1:15" x14ac:dyDescent="0.3">
      <c r="A687" s="5" t="s">
        <v>3344</v>
      </c>
      <c r="B687" t="s">
        <v>3345</v>
      </c>
      <c r="G687" s="5">
        <v>0</v>
      </c>
      <c r="H687" s="5">
        <v>0</v>
      </c>
      <c r="I687" s="5">
        <v>0</v>
      </c>
      <c r="J687" s="5">
        <v>0</v>
      </c>
      <c r="K687" s="5">
        <v>0</v>
      </c>
      <c r="L687" s="5">
        <v>0</v>
      </c>
      <c r="N687" s="25">
        <v>0</v>
      </c>
      <c r="O687" s="25" t="e">
        <f>VLOOKUP(A687,[2]Sheet1!$D:$Y,22,0)</f>
        <v>#N/A</v>
      </c>
    </row>
    <row r="688" spans="1:15" x14ac:dyDescent="0.3">
      <c r="A688" s="2" t="s">
        <v>3346</v>
      </c>
      <c r="B688" t="s">
        <v>3347</v>
      </c>
      <c r="G688" s="5">
        <v>0</v>
      </c>
      <c r="H688" s="5">
        <v>0</v>
      </c>
      <c r="I688" s="5">
        <v>0</v>
      </c>
      <c r="J688" s="5">
        <v>0</v>
      </c>
      <c r="K688" s="5">
        <v>0</v>
      </c>
      <c r="L688" s="5">
        <v>0</v>
      </c>
      <c r="N688" s="25">
        <v>0</v>
      </c>
      <c r="O688" s="25" t="e">
        <f>VLOOKUP(A688,[2]Sheet1!$D:$Y,22,0)</f>
        <v>#N/A</v>
      </c>
    </row>
    <row r="689" spans="1:15" x14ac:dyDescent="0.3">
      <c r="A689" s="2" t="s">
        <v>3348</v>
      </c>
      <c r="B689" t="s">
        <v>3349</v>
      </c>
      <c r="G689" s="5">
        <v>0</v>
      </c>
      <c r="H689" s="5">
        <v>0</v>
      </c>
      <c r="I689" s="5">
        <v>0</v>
      </c>
      <c r="J689" s="5">
        <v>0</v>
      </c>
      <c r="K689" s="5">
        <v>0</v>
      </c>
      <c r="L689" s="5">
        <v>0</v>
      </c>
      <c r="N689" s="25">
        <v>214</v>
      </c>
      <c r="O689" s="25" t="e">
        <f>VLOOKUP(A689,[2]Sheet1!$D:$Y,22,0)</f>
        <v>#N/A</v>
      </c>
    </row>
    <row r="690" spans="1:15" x14ac:dyDescent="0.3">
      <c r="A690" s="312" t="s">
        <v>2831</v>
      </c>
      <c r="B690" s="312" t="s">
        <v>3350</v>
      </c>
      <c r="G690" s="5">
        <v>0</v>
      </c>
      <c r="I690" s="5">
        <v>0</v>
      </c>
      <c r="J690" s="5">
        <v>0</v>
      </c>
      <c r="K690" s="5">
        <v>0</v>
      </c>
      <c r="L690" s="5">
        <v>0</v>
      </c>
      <c r="N690" s="25">
        <v>0</v>
      </c>
      <c r="O690" s="25">
        <f>VLOOKUP(A690,[2]Sheet1!$D:$Y,22,0)</f>
        <v>0</v>
      </c>
    </row>
    <row r="691" spans="1:15" x14ac:dyDescent="0.3">
      <c r="A691" s="312" t="s">
        <v>2832</v>
      </c>
      <c r="B691" s="312" t="s">
        <v>3351</v>
      </c>
      <c r="G691" s="5">
        <v>0</v>
      </c>
      <c r="I691" s="5">
        <v>0</v>
      </c>
      <c r="J691" s="5">
        <v>0</v>
      </c>
      <c r="K691" s="5">
        <v>0</v>
      </c>
      <c r="L691" s="5">
        <v>0</v>
      </c>
      <c r="N691" s="25">
        <v>0</v>
      </c>
      <c r="O691" s="25">
        <f>VLOOKUP(A691,[2]Sheet1!$D:$Y,22,0)</f>
        <v>0</v>
      </c>
    </row>
    <row r="692" spans="1:15" x14ac:dyDescent="0.3">
      <c r="A692" s="312">
        <v>2100017</v>
      </c>
      <c r="B692" s="312" t="s">
        <v>3350</v>
      </c>
      <c r="G692" s="5">
        <v>400</v>
      </c>
      <c r="H692" s="5">
        <v>350</v>
      </c>
      <c r="I692" s="5">
        <v>263</v>
      </c>
      <c r="J692" s="5">
        <v>198</v>
      </c>
      <c r="K692" s="5">
        <v>310</v>
      </c>
      <c r="L692" s="5">
        <v>2092</v>
      </c>
      <c r="N692" s="25">
        <v>461</v>
      </c>
      <c r="O692" s="25">
        <f>VLOOKUP(A692,[2]Sheet1!$D:$Y,22,0)</f>
        <v>461</v>
      </c>
    </row>
    <row r="693" spans="1:15" x14ac:dyDescent="0.3">
      <c r="A693" s="312">
        <v>2100018</v>
      </c>
      <c r="B693" s="312" t="s">
        <v>3351</v>
      </c>
      <c r="G693" s="5">
        <v>400</v>
      </c>
      <c r="H693" s="5">
        <v>350</v>
      </c>
      <c r="I693" s="5">
        <v>263</v>
      </c>
      <c r="J693" s="5">
        <v>198</v>
      </c>
      <c r="K693" s="5">
        <v>310</v>
      </c>
      <c r="L693" s="5">
        <v>2092</v>
      </c>
      <c r="N693" s="25">
        <v>461</v>
      </c>
      <c r="O693" s="25">
        <f>VLOOKUP(A693,[2]Sheet1!$D:$Y,22,0)</f>
        <v>461</v>
      </c>
    </row>
    <row r="694" spans="1:15" x14ac:dyDescent="0.3">
      <c r="A694" s="312">
        <v>4200012</v>
      </c>
      <c r="B694" s="312" t="s">
        <v>3352</v>
      </c>
      <c r="G694" s="5">
        <v>72</v>
      </c>
      <c r="H694" s="5">
        <v>55</v>
      </c>
      <c r="I694" s="5">
        <v>41</v>
      </c>
      <c r="J694" s="5">
        <v>63</v>
      </c>
      <c r="K694" s="5">
        <v>48</v>
      </c>
      <c r="L694" s="5">
        <v>440</v>
      </c>
      <c r="N694" s="25">
        <v>78</v>
      </c>
      <c r="O694" s="25">
        <f>VLOOKUP(A694,[2]Sheet1!$D:$Y,22,0)</f>
        <v>78</v>
      </c>
    </row>
    <row r="695" spans="1:15" x14ac:dyDescent="0.3">
      <c r="A695" s="312">
        <v>4200013</v>
      </c>
      <c r="B695" s="312" t="s">
        <v>3353</v>
      </c>
      <c r="G695" s="5">
        <v>72</v>
      </c>
      <c r="H695" s="5">
        <v>55</v>
      </c>
      <c r="I695" s="5">
        <v>41</v>
      </c>
      <c r="J695" s="5">
        <v>63</v>
      </c>
      <c r="K695" s="5">
        <v>48</v>
      </c>
      <c r="L695" s="5">
        <v>440</v>
      </c>
      <c r="N695" s="25">
        <v>78</v>
      </c>
      <c r="O695" s="25">
        <f>VLOOKUP(A695,[2]Sheet1!$D:$Y,22,0)</f>
        <v>78</v>
      </c>
    </row>
    <row r="696" spans="1:15" x14ac:dyDescent="0.3">
      <c r="A696" s="312">
        <v>4200016</v>
      </c>
      <c r="B696" s="312" t="s">
        <v>3354</v>
      </c>
      <c r="G696" s="5">
        <v>143</v>
      </c>
      <c r="H696" s="5">
        <v>108</v>
      </c>
      <c r="I696" s="5">
        <v>81</v>
      </c>
      <c r="J696" s="5">
        <v>125</v>
      </c>
      <c r="K696" s="5">
        <v>96</v>
      </c>
      <c r="L696" s="5">
        <v>880</v>
      </c>
      <c r="N696" s="25">
        <v>156</v>
      </c>
      <c r="O696" s="25">
        <f>VLOOKUP(A696,[2]Sheet1!$D:$Y,22,0)</f>
        <v>156</v>
      </c>
    </row>
    <row r="697" spans="1:15" x14ac:dyDescent="0.3">
      <c r="A697" s="312" t="s">
        <v>2545</v>
      </c>
      <c r="B697" s="312" t="s">
        <v>3354</v>
      </c>
      <c r="G697" s="5">
        <v>123.22</v>
      </c>
      <c r="H697" s="5">
        <v>88</v>
      </c>
      <c r="I697" s="5">
        <v>53</v>
      </c>
      <c r="J697" s="5">
        <v>114</v>
      </c>
      <c r="K697" s="5">
        <v>63</v>
      </c>
      <c r="L697" s="5">
        <v>800</v>
      </c>
      <c r="N697" s="25">
        <v>156</v>
      </c>
      <c r="O697" s="25">
        <f>VLOOKUP(A697,[2]Sheet1!$D:$Y,22,0)</f>
        <v>156</v>
      </c>
    </row>
    <row r="698" spans="1:15" x14ac:dyDescent="0.3">
      <c r="A698" s="312" t="s">
        <v>2547</v>
      </c>
      <c r="B698" s="312" t="s">
        <v>3355</v>
      </c>
      <c r="G698" s="5">
        <v>123.22</v>
      </c>
      <c r="H698" s="5">
        <v>124</v>
      </c>
      <c r="I698" s="5">
        <v>74</v>
      </c>
      <c r="J698" s="5">
        <v>128</v>
      </c>
      <c r="K698" s="5">
        <v>87</v>
      </c>
      <c r="L698" s="5">
        <v>1350</v>
      </c>
      <c r="N698" s="25">
        <v>265</v>
      </c>
      <c r="O698" s="25">
        <f>VLOOKUP(A698,[2]Sheet1!$D:$Y,22,0)</f>
        <v>265</v>
      </c>
    </row>
    <row r="699" spans="1:15" x14ac:dyDescent="0.3">
      <c r="A699" s="312">
        <v>4200017</v>
      </c>
      <c r="B699" s="312" t="s">
        <v>3355</v>
      </c>
      <c r="G699" s="5">
        <v>195</v>
      </c>
      <c r="H699" s="5">
        <v>155</v>
      </c>
      <c r="I699" s="5">
        <v>116</v>
      </c>
      <c r="J699" s="5">
        <v>140</v>
      </c>
      <c r="K699" s="5">
        <v>137</v>
      </c>
      <c r="L699" s="5">
        <v>1485</v>
      </c>
      <c r="N699" s="25">
        <v>265</v>
      </c>
      <c r="O699" s="25">
        <f>VLOOKUP(A699,[2]Sheet1!$D:$Y,22,0)</f>
        <v>265</v>
      </c>
    </row>
    <row r="700" spans="1:15" x14ac:dyDescent="0.3">
      <c r="A700" s="312">
        <v>4200014</v>
      </c>
      <c r="B700" s="312" t="s">
        <v>3356</v>
      </c>
      <c r="G700" s="5">
        <v>98</v>
      </c>
      <c r="H700" s="5">
        <v>77</v>
      </c>
      <c r="I700" s="5">
        <v>58</v>
      </c>
      <c r="J700" s="5">
        <v>70</v>
      </c>
      <c r="K700" s="5">
        <v>68</v>
      </c>
      <c r="L700" s="5">
        <v>743</v>
      </c>
      <c r="N700" s="25">
        <v>133</v>
      </c>
      <c r="O700" s="25">
        <f>VLOOKUP(A700,[2]Sheet1!$D:$Y,22,0)</f>
        <v>133</v>
      </c>
    </row>
    <row r="701" spans="1:15" x14ac:dyDescent="0.3">
      <c r="A701" s="312">
        <v>4200015</v>
      </c>
      <c r="B701" s="312" t="s">
        <v>3357</v>
      </c>
      <c r="G701" s="5">
        <v>98</v>
      </c>
      <c r="H701" s="5">
        <v>77</v>
      </c>
      <c r="I701" s="5">
        <v>58</v>
      </c>
      <c r="J701" s="5">
        <v>70</v>
      </c>
      <c r="K701" s="5">
        <v>68</v>
      </c>
      <c r="L701" s="5">
        <v>743</v>
      </c>
      <c r="N701" s="25">
        <v>133</v>
      </c>
      <c r="O701" s="25">
        <f>VLOOKUP(A701,[2]Sheet1!$D:$Y,22,0)</f>
        <v>133</v>
      </c>
    </row>
    <row r="702" spans="1:15" x14ac:dyDescent="0.3">
      <c r="A702" s="312">
        <v>4813931</v>
      </c>
      <c r="B702" s="312" t="s">
        <v>3358</v>
      </c>
      <c r="G702" s="5">
        <v>87</v>
      </c>
      <c r="H702" s="5">
        <v>75</v>
      </c>
      <c r="I702" s="5">
        <v>56</v>
      </c>
      <c r="J702" s="5">
        <v>60</v>
      </c>
      <c r="K702" s="5">
        <v>66</v>
      </c>
      <c r="L702" s="5">
        <v>520</v>
      </c>
      <c r="N702" s="25">
        <v>106</v>
      </c>
      <c r="O702" s="25">
        <f>VLOOKUP(A702,[2]Sheet1!$D:$Y,22,0)</f>
        <v>106</v>
      </c>
    </row>
    <row r="703" spans="1:15" x14ac:dyDescent="0.3">
      <c r="A703" s="312">
        <v>4813932</v>
      </c>
      <c r="B703" s="312" t="s">
        <v>3359</v>
      </c>
      <c r="G703" s="5">
        <v>87</v>
      </c>
      <c r="H703" s="5">
        <v>75</v>
      </c>
      <c r="I703" s="5">
        <v>56</v>
      </c>
      <c r="J703" s="5">
        <v>60</v>
      </c>
      <c r="K703" s="5">
        <v>66</v>
      </c>
      <c r="L703" s="5">
        <v>520</v>
      </c>
      <c r="N703" s="25">
        <v>106</v>
      </c>
      <c r="O703" s="25">
        <f>VLOOKUP(A703,[2]Sheet1!$D:$Y,22,0)</f>
        <v>106</v>
      </c>
    </row>
    <row r="704" spans="1:15" x14ac:dyDescent="0.3">
      <c r="A704" s="312">
        <v>4813942</v>
      </c>
      <c r="B704" s="312" t="s">
        <v>3360</v>
      </c>
      <c r="G704" s="5">
        <v>347</v>
      </c>
      <c r="H704" s="5">
        <v>299</v>
      </c>
      <c r="I704" s="5">
        <v>224</v>
      </c>
      <c r="J704" s="5">
        <v>240</v>
      </c>
      <c r="K704" s="5">
        <v>264</v>
      </c>
      <c r="L704" s="5">
        <v>2079</v>
      </c>
      <c r="M704" s="25"/>
      <c r="N704" s="354">
        <v>437</v>
      </c>
      <c r="O704" s="25">
        <f>VLOOKUP(A704,[2]Sheet1!$D:$Y,22,0)</f>
        <v>424</v>
      </c>
    </row>
    <row r="705" spans="1:16" x14ac:dyDescent="0.3">
      <c r="A705" s="312">
        <v>4813943</v>
      </c>
      <c r="B705" s="312" t="s">
        <v>3361</v>
      </c>
      <c r="G705" s="5">
        <v>347</v>
      </c>
      <c r="H705" s="5">
        <v>299</v>
      </c>
      <c r="I705" s="5">
        <v>224</v>
      </c>
      <c r="J705" s="5">
        <v>240</v>
      </c>
      <c r="K705" s="5">
        <v>264</v>
      </c>
      <c r="L705" s="5">
        <v>2079</v>
      </c>
      <c r="M705" s="25"/>
      <c r="N705" s="25">
        <v>424</v>
      </c>
      <c r="O705" s="25">
        <f>VLOOKUP(A705,[2]Sheet1!$D:$Y,22,0)</f>
        <v>424</v>
      </c>
    </row>
    <row r="706" spans="1:16" x14ac:dyDescent="0.3">
      <c r="A706" s="312" t="s">
        <v>2540</v>
      </c>
      <c r="B706" s="312" t="s">
        <v>3360</v>
      </c>
      <c r="G706" s="5">
        <v>284.36</v>
      </c>
      <c r="H706" s="5">
        <v>237</v>
      </c>
      <c r="I706" s="5">
        <v>142</v>
      </c>
      <c r="J706" s="5">
        <v>216</v>
      </c>
      <c r="K706" s="5">
        <v>168</v>
      </c>
      <c r="L706" s="5">
        <v>1890</v>
      </c>
      <c r="M706" s="25"/>
      <c r="N706" s="25">
        <v>437</v>
      </c>
      <c r="O706" s="25">
        <f>VLOOKUP(A706,[2]Sheet1!$D:$Y,22,0)</f>
        <v>424</v>
      </c>
    </row>
    <row r="707" spans="1:16" x14ac:dyDescent="0.3">
      <c r="A707" s="312" t="s">
        <v>2544</v>
      </c>
      <c r="B707" s="312" t="s">
        <v>3361</v>
      </c>
      <c r="G707" s="5">
        <v>284.36</v>
      </c>
      <c r="H707" s="5">
        <v>237</v>
      </c>
      <c r="I707" s="5">
        <v>142</v>
      </c>
      <c r="J707" s="5">
        <v>216</v>
      </c>
      <c r="K707" s="5">
        <v>168</v>
      </c>
      <c r="L707" s="5">
        <v>1890</v>
      </c>
      <c r="M707" s="25"/>
      <c r="N707" s="25">
        <v>424</v>
      </c>
      <c r="O707" s="25">
        <f>VLOOKUP(A707,[2]Sheet1!$D:$Y,22,0)</f>
        <v>424</v>
      </c>
    </row>
    <row r="708" spans="1:16" x14ac:dyDescent="0.3">
      <c r="A708" s="312" t="s">
        <v>2557</v>
      </c>
      <c r="B708" s="312" t="s">
        <v>3362</v>
      </c>
      <c r="G708" s="5">
        <v>65.400000000000006</v>
      </c>
      <c r="H708" s="5">
        <v>39</v>
      </c>
      <c r="I708" s="5">
        <v>23</v>
      </c>
      <c r="J708" s="5">
        <v>33</v>
      </c>
      <c r="K708" s="5">
        <v>27</v>
      </c>
      <c r="L708" s="5">
        <v>350</v>
      </c>
      <c r="M708" s="25"/>
      <c r="N708" s="25">
        <v>72</v>
      </c>
      <c r="O708" s="25">
        <f>VLOOKUP(A708,[2]Sheet1!$D:$Y,22,0)</f>
        <v>72</v>
      </c>
    </row>
    <row r="709" spans="1:16" x14ac:dyDescent="0.3">
      <c r="A709" s="312">
        <v>9024020</v>
      </c>
      <c r="B709" s="312" t="s">
        <v>3362</v>
      </c>
      <c r="G709" s="5">
        <v>71</v>
      </c>
      <c r="H709" s="5">
        <v>48</v>
      </c>
      <c r="I709" s="5">
        <v>36</v>
      </c>
      <c r="J709" s="5">
        <v>76</v>
      </c>
      <c r="K709" s="5">
        <v>42</v>
      </c>
      <c r="L709" s="5">
        <v>385</v>
      </c>
      <c r="M709" s="25"/>
      <c r="N709" s="25">
        <v>72</v>
      </c>
      <c r="O709" s="25">
        <f>VLOOKUP(A709,[2]Sheet1!$D:$Y,22,0)</f>
        <v>72</v>
      </c>
    </row>
    <row r="710" spans="1:16" x14ac:dyDescent="0.3">
      <c r="A710" s="5" t="s">
        <v>2558</v>
      </c>
      <c r="B710" s="355" t="s">
        <v>3363</v>
      </c>
      <c r="M710" s="25"/>
      <c r="N710" s="25">
        <v>113</v>
      </c>
      <c r="P710" s="25" t="s">
        <v>3364</v>
      </c>
    </row>
    <row r="711" spans="1:16" x14ac:dyDescent="0.3">
      <c r="A711" s="5" t="s">
        <v>2559</v>
      </c>
      <c r="B711" t="s">
        <v>3365</v>
      </c>
      <c r="G711" s="5">
        <v>65.400000000000006</v>
      </c>
      <c r="H711" s="5">
        <v>39</v>
      </c>
      <c r="I711" s="5">
        <v>23</v>
      </c>
      <c r="J711" s="5">
        <v>33</v>
      </c>
      <c r="K711" s="5">
        <v>45</v>
      </c>
      <c r="L711" s="5">
        <v>350</v>
      </c>
      <c r="M711" s="25"/>
      <c r="N711" s="354">
        <v>74</v>
      </c>
      <c r="O711" s="25" t="e">
        <f>VLOOKUP(A711,[2]Sheet1!$D:$Y,22,0)</f>
        <v>#N/A</v>
      </c>
    </row>
    <row r="712" spans="1:16" x14ac:dyDescent="0.3">
      <c r="A712" s="5">
        <v>9900255</v>
      </c>
      <c r="B712" t="s">
        <v>3365</v>
      </c>
      <c r="G712" s="5">
        <v>65.400000000000006</v>
      </c>
      <c r="H712" s="5">
        <v>48</v>
      </c>
      <c r="I712" s="5">
        <v>35</v>
      </c>
      <c r="J712" s="5">
        <v>76</v>
      </c>
      <c r="K712" s="5">
        <v>56</v>
      </c>
      <c r="L712" s="5">
        <v>385</v>
      </c>
      <c r="M712" s="25"/>
      <c r="N712" s="25" t="e">
        <v>#N/A</v>
      </c>
      <c r="O712" s="25" t="e">
        <f>VLOOKUP(A712,[2]Sheet1!$D:$Y,22,0)</f>
        <v>#N/A</v>
      </c>
    </row>
    <row r="713" spans="1:16" x14ac:dyDescent="0.3">
      <c r="A713" s="2"/>
      <c r="B713"/>
    </row>
    <row r="714" spans="1:16" x14ac:dyDescent="0.3">
      <c r="A714" s="2"/>
      <c r="B714"/>
    </row>
    <row r="715" spans="1:16" x14ac:dyDescent="0.3">
      <c r="A715" s="2"/>
      <c r="B715"/>
    </row>
    <row r="716" spans="1:16" x14ac:dyDescent="0.3">
      <c r="A716" s="2"/>
      <c r="B716"/>
    </row>
    <row r="717" spans="1:16" x14ac:dyDescent="0.3">
      <c r="A717" s="2"/>
      <c r="B717"/>
    </row>
    <row r="718" spans="1:16" x14ac:dyDescent="0.3">
      <c r="A718" s="2"/>
      <c r="B718"/>
    </row>
    <row r="719" spans="1:16" x14ac:dyDescent="0.3">
      <c r="A719" s="2"/>
      <c r="B719"/>
    </row>
    <row r="720" spans="1:16" x14ac:dyDescent="0.3">
      <c r="A720" s="2"/>
      <c r="B720"/>
    </row>
    <row r="721" spans="1:2" x14ac:dyDescent="0.3">
      <c r="A721" s="2"/>
      <c r="B721"/>
    </row>
    <row r="722" spans="1:2" x14ac:dyDescent="0.3">
      <c r="A722" s="2"/>
      <c r="B722"/>
    </row>
    <row r="723" spans="1:2" x14ac:dyDescent="0.3">
      <c r="A723" s="2"/>
      <c r="B723"/>
    </row>
    <row r="724" spans="1:2" x14ac:dyDescent="0.3">
      <c r="A724" s="2"/>
      <c r="B724"/>
    </row>
    <row r="725" spans="1:2" x14ac:dyDescent="0.3">
      <c r="A725" s="2"/>
      <c r="B725"/>
    </row>
    <row r="726" spans="1:2" x14ac:dyDescent="0.3">
      <c r="A726" s="2"/>
      <c r="B726"/>
    </row>
    <row r="727" spans="1:2" x14ac:dyDescent="0.3">
      <c r="A727" s="2"/>
      <c r="B727"/>
    </row>
    <row r="728" spans="1:2" x14ac:dyDescent="0.3">
      <c r="A728" s="2"/>
      <c r="B728"/>
    </row>
    <row r="729" spans="1:2" x14ac:dyDescent="0.3">
      <c r="A729" s="2"/>
      <c r="B729"/>
    </row>
    <row r="730" spans="1:2" x14ac:dyDescent="0.3">
      <c r="A730" s="2"/>
      <c r="B730"/>
    </row>
    <row r="731" spans="1:2" x14ac:dyDescent="0.3">
      <c r="A731" s="2"/>
      <c r="B731"/>
    </row>
    <row r="732" spans="1:2" x14ac:dyDescent="0.3">
      <c r="A732" s="2"/>
      <c r="B732"/>
    </row>
    <row r="733" spans="1:2" x14ac:dyDescent="0.3">
      <c r="A733" s="2"/>
      <c r="B733"/>
    </row>
    <row r="734" spans="1:2" x14ac:dyDescent="0.3">
      <c r="A734" s="2"/>
      <c r="B734"/>
    </row>
    <row r="735" spans="1:2" x14ac:dyDescent="0.3">
      <c r="A735" s="2"/>
      <c r="B735"/>
    </row>
    <row r="736" spans="1:2" x14ac:dyDescent="0.3">
      <c r="A736" s="2"/>
      <c r="B736"/>
    </row>
    <row r="737" spans="1:2" x14ac:dyDescent="0.3">
      <c r="A737" s="2"/>
      <c r="B737"/>
    </row>
    <row r="738" spans="1:2" x14ac:dyDescent="0.3">
      <c r="A738" s="2"/>
      <c r="B738"/>
    </row>
    <row r="739" spans="1:2" x14ac:dyDescent="0.3">
      <c r="A739" s="2"/>
      <c r="B739"/>
    </row>
    <row r="740" spans="1:2" x14ac:dyDescent="0.3">
      <c r="A740" s="2"/>
      <c r="B740"/>
    </row>
    <row r="741" spans="1:2" x14ac:dyDescent="0.3">
      <c r="A741" s="2"/>
      <c r="B741"/>
    </row>
    <row r="742" spans="1:2" x14ac:dyDescent="0.3">
      <c r="A742" s="2"/>
      <c r="B742"/>
    </row>
    <row r="743" spans="1:2" x14ac:dyDescent="0.3">
      <c r="A743" s="2"/>
      <c r="B743"/>
    </row>
    <row r="744" spans="1:2" x14ac:dyDescent="0.3">
      <c r="A744" s="2"/>
      <c r="B744"/>
    </row>
    <row r="745" spans="1:2" x14ac:dyDescent="0.3">
      <c r="A745" s="2"/>
      <c r="B745"/>
    </row>
    <row r="746" spans="1:2" x14ac:dyDescent="0.3">
      <c r="A746" s="2"/>
      <c r="B746"/>
    </row>
    <row r="747" spans="1:2" x14ac:dyDescent="0.3">
      <c r="A747" s="2"/>
      <c r="B747"/>
    </row>
    <row r="748" spans="1:2" x14ac:dyDescent="0.3">
      <c r="A748" s="2"/>
      <c r="B748"/>
    </row>
    <row r="749" spans="1:2" x14ac:dyDescent="0.3">
      <c r="A749" s="2"/>
      <c r="B749"/>
    </row>
    <row r="750" spans="1:2" x14ac:dyDescent="0.3">
      <c r="A750" s="2"/>
      <c r="B750"/>
    </row>
    <row r="751" spans="1:2" x14ac:dyDescent="0.3">
      <c r="A751" s="2"/>
      <c r="B751"/>
    </row>
    <row r="752" spans="1:2" x14ac:dyDescent="0.3">
      <c r="A752" s="2"/>
      <c r="B752"/>
    </row>
    <row r="753" spans="1:2" x14ac:dyDescent="0.3">
      <c r="A753" s="2"/>
      <c r="B753"/>
    </row>
    <row r="754" spans="1:2" x14ac:dyDescent="0.3">
      <c r="A754" s="2"/>
      <c r="B754"/>
    </row>
    <row r="755" spans="1:2" x14ac:dyDescent="0.3">
      <c r="A755" s="2"/>
      <c r="B755"/>
    </row>
    <row r="756" spans="1:2" x14ac:dyDescent="0.3">
      <c r="A756" s="2"/>
      <c r="B756"/>
    </row>
    <row r="757" spans="1:2" x14ac:dyDescent="0.3">
      <c r="A757" s="2"/>
      <c r="B757"/>
    </row>
    <row r="758" spans="1:2" x14ac:dyDescent="0.3">
      <c r="A758" s="2"/>
      <c r="B758"/>
    </row>
    <row r="759" spans="1:2" x14ac:dyDescent="0.3">
      <c r="A759" s="2"/>
      <c r="B759"/>
    </row>
    <row r="760" spans="1:2" x14ac:dyDescent="0.3">
      <c r="A760" s="2"/>
      <c r="B760"/>
    </row>
    <row r="761" spans="1:2" x14ac:dyDescent="0.3">
      <c r="A761" s="2"/>
      <c r="B761"/>
    </row>
    <row r="762" spans="1:2" x14ac:dyDescent="0.3">
      <c r="A762" s="2"/>
      <c r="B762"/>
    </row>
    <row r="763" spans="1:2" x14ac:dyDescent="0.3">
      <c r="A763" s="2"/>
      <c r="B763"/>
    </row>
    <row r="764" spans="1:2" x14ac:dyDescent="0.3">
      <c r="A764" s="2"/>
      <c r="B764"/>
    </row>
    <row r="765" spans="1:2" x14ac:dyDescent="0.3">
      <c r="A765" s="2"/>
      <c r="B765"/>
    </row>
    <row r="766" spans="1:2" x14ac:dyDescent="0.3">
      <c r="A766" s="2"/>
      <c r="B766"/>
    </row>
    <row r="767" spans="1:2" x14ac:dyDescent="0.3">
      <c r="A767" s="2"/>
      <c r="B767"/>
    </row>
    <row r="768" spans="1:2" x14ac:dyDescent="0.3">
      <c r="A768" s="2"/>
      <c r="B768"/>
    </row>
    <row r="769" spans="1:2" x14ac:dyDescent="0.3">
      <c r="A769" s="2"/>
      <c r="B769"/>
    </row>
    <row r="770" spans="1:2" x14ac:dyDescent="0.3">
      <c r="A770" s="2"/>
      <c r="B770"/>
    </row>
    <row r="771" spans="1:2" x14ac:dyDescent="0.3">
      <c r="A771" s="2"/>
      <c r="B771"/>
    </row>
    <row r="772" spans="1:2" x14ac:dyDescent="0.3">
      <c r="A772" s="2"/>
      <c r="B772"/>
    </row>
    <row r="773" spans="1:2" x14ac:dyDescent="0.3">
      <c r="A773" s="2"/>
      <c r="B773"/>
    </row>
    <row r="774" spans="1:2" x14ac:dyDescent="0.3">
      <c r="A774" s="2"/>
      <c r="B774"/>
    </row>
    <row r="775" spans="1:2" x14ac:dyDescent="0.3">
      <c r="A775" s="2"/>
      <c r="B775"/>
    </row>
    <row r="776" spans="1:2" x14ac:dyDescent="0.3">
      <c r="A776" s="2"/>
      <c r="B776"/>
    </row>
    <row r="777" spans="1:2" x14ac:dyDescent="0.3">
      <c r="A777" s="2"/>
      <c r="B777"/>
    </row>
    <row r="778" spans="1:2" x14ac:dyDescent="0.3">
      <c r="A778" s="2"/>
      <c r="B778"/>
    </row>
    <row r="779" spans="1:2" x14ac:dyDescent="0.3">
      <c r="A779" s="2"/>
      <c r="B779"/>
    </row>
    <row r="780" spans="1:2" x14ac:dyDescent="0.3">
      <c r="A780" s="2"/>
      <c r="B780"/>
    </row>
    <row r="781" spans="1:2" x14ac:dyDescent="0.3">
      <c r="A781" s="2"/>
      <c r="B781"/>
    </row>
    <row r="782" spans="1:2" x14ac:dyDescent="0.3">
      <c r="A782" s="2"/>
      <c r="B782"/>
    </row>
    <row r="783" spans="1:2" x14ac:dyDescent="0.3">
      <c r="A783" s="2"/>
      <c r="B783"/>
    </row>
    <row r="784" spans="1:2" x14ac:dyDescent="0.3">
      <c r="A784" s="2"/>
      <c r="B784"/>
    </row>
    <row r="785" spans="1:2" x14ac:dyDescent="0.3">
      <c r="A785" s="2"/>
      <c r="B785"/>
    </row>
    <row r="786" spans="1:2" x14ac:dyDescent="0.3">
      <c r="A786" s="2"/>
      <c r="B786"/>
    </row>
    <row r="787" spans="1:2" x14ac:dyDescent="0.3">
      <c r="A787" s="2"/>
      <c r="B787"/>
    </row>
    <row r="788" spans="1:2" x14ac:dyDescent="0.3">
      <c r="A788" s="2"/>
      <c r="B788"/>
    </row>
    <row r="789" spans="1:2" x14ac:dyDescent="0.3">
      <c r="A789" s="2"/>
      <c r="B789"/>
    </row>
    <row r="790" spans="1:2" x14ac:dyDescent="0.3">
      <c r="A790" s="2"/>
      <c r="B790"/>
    </row>
    <row r="791" spans="1:2" x14ac:dyDescent="0.3">
      <c r="A791" s="2"/>
      <c r="B791"/>
    </row>
    <row r="792" spans="1:2" x14ac:dyDescent="0.3">
      <c r="A792" s="2"/>
      <c r="B792"/>
    </row>
    <row r="793" spans="1:2" x14ac:dyDescent="0.3">
      <c r="A793" s="2"/>
      <c r="B793"/>
    </row>
    <row r="794" spans="1:2" x14ac:dyDescent="0.3">
      <c r="A794" s="2"/>
      <c r="B794"/>
    </row>
    <row r="795" spans="1:2" x14ac:dyDescent="0.3">
      <c r="A795" s="2"/>
      <c r="B795"/>
    </row>
    <row r="796" spans="1:2" x14ac:dyDescent="0.3">
      <c r="A796" s="2"/>
      <c r="B796"/>
    </row>
    <row r="797" spans="1:2" x14ac:dyDescent="0.3">
      <c r="A797" s="2"/>
      <c r="B797"/>
    </row>
    <row r="798" spans="1:2" x14ac:dyDescent="0.3">
      <c r="A798" s="2"/>
      <c r="B798"/>
    </row>
    <row r="799" spans="1:2" x14ac:dyDescent="0.3">
      <c r="A799" s="2"/>
      <c r="B799"/>
    </row>
    <row r="800" spans="1:2" x14ac:dyDescent="0.3">
      <c r="A800" s="2"/>
      <c r="B800"/>
    </row>
    <row r="801" spans="1:2" x14ac:dyDescent="0.3">
      <c r="A801" s="2"/>
      <c r="B801"/>
    </row>
    <row r="802" spans="1:2" x14ac:dyDescent="0.3">
      <c r="A802" s="2"/>
      <c r="B802"/>
    </row>
    <row r="803" spans="1:2" x14ac:dyDescent="0.3">
      <c r="A803" s="2"/>
      <c r="B803"/>
    </row>
    <row r="804" spans="1:2" x14ac:dyDescent="0.3">
      <c r="A804" s="2"/>
      <c r="B804"/>
    </row>
    <row r="805" spans="1:2" x14ac:dyDescent="0.3">
      <c r="A805" s="2"/>
      <c r="B805"/>
    </row>
    <row r="806" spans="1:2" x14ac:dyDescent="0.3">
      <c r="A806" s="2"/>
      <c r="B806"/>
    </row>
    <row r="807" spans="1:2" x14ac:dyDescent="0.3">
      <c r="A807" s="2"/>
      <c r="B807"/>
    </row>
    <row r="808" spans="1:2" x14ac:dyDescent="0.3">
      <c r="A808" s="2"/>
      <c r="B808"/>
    </row>
    <row r="809" spans="1:2" x14ac:dyDescent="0.3">
      <c r="A809" s="2"/>
      <c r="B809"/>
    </row>
    <row r="810" spans="1:2" x14ac:dyDescent="0.3">
      <c r="A810" s="2"/>
      <c r="B810"/>
    </row>
    <row r="811" spans="1:2" x14ac:dyDescent="0.3">
      <c r="A811" s="2"/>
      <c r="B811"/>
    </row>
    <row r="812" spans="1:2" x14ac:dyDescent="0.3">
      <c r="A812" s="2"/>
      <c r="B812"/>
    </row>
    <row r="813" spans="1:2" x14ac:dyDescent="0.3">
      <c r="A813" s="2"/>
      <c r="B813"/>
    </row>
    <row r="814" spans="1:2" x14ac:dyDescent="0.3">
      <c r="A814" s="2"/>
      <c r="B814"/>
    </row>
    <row r="815" spans="1:2" x14ac:dyDescent="0.3">
      <c r="A815" s="2"/>
      <c r="B815"/>
    </row>
    <row r="816" spans="1:2" x14ac:dyDescent="0.3">
      <c r="A816" s="2"/>
      <c r="B816"/>
    </row>
    <row r="817" spans="1:2" x14ac:dyDescent="0.3">
      <c r="A817" s="2"/>
      <c r="B817"/>
    </row>
    <row r="818" spans="1:2" x14ac:dyDescent="0.3">
      <c r="A818" s="2"/>
      <c r="B818"/>
    </row>
    <row r="819" spans="1:2" x14ac:dyDescent="0.3">
      <c r="A819" s="2"/>
      <c r="B819"/>
    </row>
    <row r="820" spans="1:2" x14ac:dyDescent="0.3">
      <c r="A820" s="2"/>
      <c r="B820"/>
    </row>
    <row r="821" spans="1:2" x14ac:dyDescent="0.3">
      <c r="A821" s="2"/>
      <c r="B821"/>
    </row>
    <row r="822" spans="1:2" x14ac:dyDescent="0.3">
      <c r="A822" s="2"/>
      <c r="B822"/>
    </row>
    <row r="823" spans="1:2" x14ac:dyDescent="0.3">
      <c r="A823" s="2"/>
      <c r="B823"/>
    </row>
    <row r="824" spans="1:2" x14ac:dyDescent="0.3">
      <c r="A824" s="2"/>
      <c r="B824"/>
    </row>
    <row r="825" spans="1:2" x14ac:dyDescent="0.3">
      <c r="A825" s="2"/>
      <c r="B825"/>
    </row>
    <row r="826" spans="1:2" x14ac:dyDescent="0.3">
      <c r="A826" s="2"/>
      <c r="B826"/>
    </row>
    <row r="827" spans="1:2" x14ac:dyDescent="0.3">
      <c r="A827" s="2"/>
      <c r="B827"/>
    </row>
    <row r="828" spans="1:2" x14ac:dyDescent="0.3">
      <c r="A828" s="2"/>
      <c r="B828"/>
    </row>
    <row r="829" spans="1:2" x14ac:dyDescent="0.3">
      <c r="A829" s="2"/>
      <c r="B829"/>
    </row>
    <row r="830" spans="1:2" x14ac:dyDescent="0.3">
      <c r="A830" s="2"/>
      <c r="B830"/>
    </row>
    <row r="831" spans="1:2" x14ac:dyDescent="0.3">
      <c r="A831" s="2"/>
      <c r="B831"/>
    </row>
    <row r="832" spans="1:2" x14ac:dyDescent="0.3">
      <c r="A832" s="2"/>
      <c r="B832"/>
    </row>
    <row r="833" spans="1:2" x14ac:dyDescent="0.3">
      <c r="A833" s="2"/>
      <c r="B833"/>
    </row>
    <row r="834" spans="1:2" x14ac:dyDescent="0.3">
      <c r="A834" s="2"/>
      <c r="B834"/>
    </row>
    <row r="835" spans="1:2" x14ac:dyDescent="0.3">
      <c r="A835" s="2"/>
      <c r="B835"/>
    </row>
    <row r="836" spans="1:2" x14ac:dyDescent="0.3">
      <c r="A836" s="2"/>
      <c r="B836"/>
    </row>
    <row r="837" spans="1:2" x14ac:dyDescent="0.3">
      <c r="A837" s="2"/>
      <c r="B837"/>
    </row>
    <row r="838" spans="1:2" x14ac:dyDescent="0.3">
      <c r="A838" s="2"/>
      <c r="B838"/>
    </row>
    <row r="839" spans="1:2" x14ac:dyDescent="0.3">
      <c r="A839" s="2"/>
      <c r="B839"/>
    </row>
    <row r="840" spans="1:2" x14ac:dyDescent="0.3">
      <c r="A840" s="2"/>
      <c r="B840"/>
    </row>
    <row r="841" spans="1:2" x14ac:dyDescent="0.3">
      <c r="A841" s="2"/>
      <c r="B841"/>
    </row>
    <row r="842" spans="1:2" x14ac:dyDescent="0.3">
      <c r="A842" s="2"/>
      <c r="B842"/>
    </row>
    <row r="843" spans="1:2" x14ac:dyDescent="0.3">
      <c r="A843" s="2"/>
      <c r="B843"/>
    </row>
    <row r="844" spans="1:2" x14ac:dyDescent="0.3">
      <c r="A844" s="2"/>
      <c r="B844"/>
    </row>
    <row r="845" spans="1:2" x14ac:dyDescent="0.3">
      <c r="A845" s="2"/>
      <c r="B845"/>
    </row>
    <row r="846" spans="1:2" x14ac:dyDescent="0.3">
      <c r="A846" s="2"/>
      <c r="B846"/>
    </row>
    <row r="847" spans="1:2" x14ac:dyDescent="0.3">
      <c r="A847" s="2"/>
      <c r="B847"/>
    </row>
    <row r="848" spans="1:2" x14ac:dyDescent="0.3">
      <c r="A848" s="2"/>
      <c r="B848"/>
    </row>
    <row r="849" spans="1:2" x14ac:dyDescent="0.3">
      <c r="A849" s="2"/>
      <c r="B849"/>
    </row>
    <row r="850" spans="1:2" x14ac:dyDescent="0.3">
      <c r="A850" s="2"/>
      <c r="B850"/>
    </row>
    <row r="851" spans="1:2" x14ac:dyDescent="0.3">
      <c r="A851" s="2"/>
      <c r="B851"/>
    </row>
    <row r="852" spans="1:2" x14ac:dyDescent="0.3">
      <c r="A852" s="2"/>
      <c r="B852"/>
    </row>
    <row r="853" spans="1:2" x14ac:dyDescent="0.3">
      <c r="A853" s="2"/>
      <c r="B853"/>
    </row>
    <row r="854" spans="1:2" x14ac:dyDescent="0.3">
      <c r="A854" s="2"/>
      <c r="B854"/>
    </row>
    <row r="855" spans="1:2" x14ac:dyDescent="0.3">
      <c r="A855" s="2"/>
      <c r="B855"/>
    </row>
    <row r="856" spans="1:2" x14ac:dyDescent="0.3">
      <c r="A856" s="2"/>
      <c r="B856"/>
    </row>
    <row r="857" spans="1:2" x14ac:dyDescent="0.3">
      <c r="A857" s="2"/>
      <c r="B857"/>
    </row>
    <row r="858" spans="1:2" x14ac:dyDescent="0.3">
      <c r="A858" s="2"/>
      <c r="B858"/>
    </row>
    <row r="859" spans="1:2" x14ac:dyDescent="0.3">
      <c r="A859" s="2"/>
      <c r="B859"/>
    </row>
    <row r="860" spans="1:2" x14ac:dyDescent="0.3">
      <c r="A860" s="2"/>
      <c r="B860"/>
    </row>
    <row r="861" spans="1:2" x14ac:dyDescent="0.3">
      <c r="A861" s="2"/>
      <c r="B861"/>
    </row>
    <row r="862" spans="1:2" x14ac:dyDescent="0.3">
      <c r="A862" s="2"/>
      <c r="B862"/>
    </row>
    <row r="863" spans="1:2" x14ac:dyDescent="0.3">
      <c r="A863" s="2"/>
      <c r="B863"/>
    </row>
    <row r="864" spans="1:2" x14ac:dyDescent="0.3">
      <c r="A864" s="2"/>
      <c r="B864"/>
    </row>
    <row r="865" spans="1:2" x14ac:dyDescent="0.3">
      <c r="A865" s="2"/>
      <c r="B865"/>
    </row>
    <row r="866" spans="1:2" x14ac:dyDescent="0.3">
      <c r="A866" s="2"/>
      <c r="B866"/>
    </row>
    <row r="867" spans="1:2" x14ac:dyDescent="0.3">
      <c r="A867" s="2"/>
      <c r="B867"/>
    </row>
    <row r="868" spans="1:2" x14ac:dyDescent="0.3">
      <c r="A868" s="2"/>
      <c r="B868"/>
    </row>
    <row r="869" spans="1:2" x14ac:dyDescent="0.3">
      <c r="A869" s="2"/>
      <c r="B869"/>
    </row>
    <row r="870" spans="1:2" x14ac:dyDescent="0.3">
      <c r="A870" s="2"/>
      <c r="B870"/>
    </row>
    <row r="871" spans="1:2" x14ac:dyDescent="0.3">
      <c r="A871" s="2"/>
      <c r="B871"/>
    </row>
    <row r="872" spans="1:2" x14ac:dyDescent="0.3">
      <c r="A872" s="2"/>
      <c r="B872"/>
    </row>
    <row r="873" spans="1:2" x14ac:dyDescent="0.3">
      <c r="A873" s="2"/>
      <c r="B873"/>
    </row>
    <row r="874" spans="1:2" x14ac:dyDescent="0.3">
      <c r="A874" s="2"/>
      <c r="B874"/>
    </row>
    <row r="875" spans="1:2" x14ac:dyDescent="0.3">
      <c r="A875" s="2"/>
      <c r="B875"/>
    </row>
    <row r="876" spans="1:2" x14ac:dyDescent="0.3">
      <c r="A876" s="2"/>
      <c r="B876"/>
    </row>
    <row r="877" spans="1:2" x14ac:dyDescent="0.3">
      <c r="A877" s="2"/>
      <c r="B877"/>
    </row>
    <row r="878" spans="1:2" x14ac:dyDescent="0.3">
      <c r="A878" s="2"/>
      <c r="B878"/>
    </row>
    <row r="879" spans="1:2" x14ac:dyDescent="0.3">
      <c r="A879" s="2"/>
      <c r="B879"/>
    </row>
    <row r="880" spans="1:2" x14ac:dyDescent="0.3">
      <c r="A880" s="2"/>
      <c r="B880"/>
    </row>
    <row r="881" spans="1:2" x14ac:dyDescent="0.3">
      <c r="A881" s="2"/>
      <c r="B881"/>
    </row>
    <row r="882" spans="1:2" x14ac:dyDescent="0.3">
      <c r="A882" s="2"/>
      <c r="B882"/>
    </row>
    <row r="883" spans="1:2" x14ac:dyDescent="0.3">
      <c r="A883" s="2"/>
      <c r="B883"/>
    </row>
    <row r="884" spans="1:2" x14ac:dyDescent="0.3">
      <c r="A884" s="2"/>
      <c r="B884"/>
    </row>
    <row r="885" spans="1:2" x14ac:dyDescent="0.3">
      <c r="A885" s="2"/>
      <c r="B885"/>
    </row>
    <row r="886" spans="1:2" x14ac:dyDescent="0.3">
      <c r="A886" s="2"/>
      <c r="B886"/>
    </row>
    <row r="887" spans="1:2" x14ac:dyDescent="0.3">
      <c r="A887" s="2"/>
      <c r="B887"/>
    </row>
    <row r="888" spans="1:2" x14ac:dyDescent="0.3">
      <c r="A888" s="2"/>
      <c r="B888"/>
    </row>
    <row r="889" spans="1:2" x14ac:dyDescent="0.3">
      <c r="A889" s="2"/>
      <c r="B889"/>
    </row>
    <row r="890" spans="1:2" x14ac:dyDescent="0.3">
      <c r="A890" s="2"/>
      <c r="B890"/>
    </row>
    <row r="891" spans="1:2" x14ac:dyDescent="0.3">
      <c r="A891" s="2"/>
      <c r="B891"/>
    </row>
    <row r="892" spans="1:2" x14ac:dyDescent="0.3">
      <c r="A892" s="2"/>
      <c r="B892"/>
    </row>
    <row r="893" spans="1:2" x14ac:dyDescent="0.3">
      <c r="A893" s="2"/>
      <c r="B893"/>
    </row>
    <row r="894" spans="1:2" x14ac:dyDescent="0.3">
      <c r="A894" s="2"/>
      <c r="B894"/>
    </row>
    <row r="895" spans="1:2" x14ac:dyDescent="0.3">
      <c r="A895" s="2"/>
      <c r="B895"/>
    </row>
    <row r="896" spans="1:2" x14ac:dyDescent="0.3">
      <c r="A896" s="2"/>
      <c r="B896"/>
    </row>
    <row r="897" spans="1:2" x14ac:dyDescent="0.3">
      <c r="A897" s="2"/>
      <c r="B897"/>
    </row>
    <row r="898" spans="1:2" x14ac:dyDescent="0.3">
      <c r="A898" s="2"/>
      <c r="B898"/>
    </row>
    <row r="899" spans="1:2" x14ac:dyDescent="0.3">
      <c r="A899" s="2"/>
      <c r="B899"/>
    </row>
    <row r="900" spans="1:2" x14ac:dyDescent="0.3">
      <c r="A900" s="2"/>
      <c r="B900"/>
    </row>
    <row r="901" spans="1:2" x14ac:dyDescent="0.3">
      <c r="A901" s="2"/>
      <c r="B901"/>
    </row>
    <row r="902" spans="1:2" x14ac:dyDescent="0.3">
      <c r="A902" s="2"/>
      <c r="B902"/>
    </row>
    <row r="903" spans="1:2" x14ac:dyDescent="0.3">
      <c r="A903" s="2"/>
      <c r="B903"/>
    </row>
    <row r="904" spans="1:2" x14ac:dyDescent="0.3">
      <c r="A904" s="2"/>
      <c r="B904"/>
    </row>
    <row r="905" spans="1:2" x14ac:dyDescent="0.3">
      <c r="A905" s="2"/>
      <c r="B905"/>
    </row>
    <row r="906" spans="1:2" x14ac:dyDescent="0.3">
      <c r="A906" s="2"/>
      <c r="B906"/>
    </row>
    <row r="907" spans="1:2" x14ac:dyDescent="0.3">
      <c r="A907" s="2"/>
      <c r="B907"/>
    </row>
    <row r="908" spans="1:2" x14ac:dyDescent="0.3">
      <c r="A908" s="2"/>
      <c r="B908"/>
    </row>
    <row r="909" spans="1:2" x14ac:dyDescent="0.3">
      <c r="A909" s="2"/>
      <c r="B909"/>
    </row>
    <row r="910" spans="1:2" x14ac:dyDescent="0.3">
      <c r="A910" s="2"/>
      <c r="B910"/>
    </row>
    <row r="911" spans="1:2" x14ac:dyDescent="0.3">
      <c r="A911" s="2"/>
      <c r="B911"/>
    </row>
    <row r="912" spans="1:2" x14ac:dyDescent="0.3">
      <c r="A912" s="2"/>
      <c r="B912"/>
    </row>
    <row r="913" spans="1:2" x14ac:dyDescent="0.3">
      <c r="A913" s="2"/>
      <c r="B913"/>
    </row>
    <row r="914" spans="1:2" x14ac:dyDescent="0.3">
      <c r="A914" s="2"/>
      <c r="B914"/>
    </row>
    <row r="915" spans="1:2" x14ac:dyDescent="0.3">
      <c r="A915" s="2"/>
      <c r="B915"/>
    </row>
    <row r="916" spans="1:2" x14ac:dyDescent="0.3">
      <c r="A916" s="2"/>
      <c r="B916"/>
    </row>
    <row r="917" spans="1:2" x14ac:dyDescent="0.3">
      <c r="A917" s="2"/>
      <c r="B917"/>
    </row>
    <row r="918" spans="1:2" x14ac:dyDescent="0.3">
      <c r="A918" s="2"/>
      <c r="B918"/>
    </row>
    <row r="919" spans="1:2" x14ac:dyDescent="0.3">
      <c r="A919" s="2"/>
      <c r="B919"/>
    </row>
    <row r="920" spans="1:2" x14ac:dyDescent="0.3">
      <c r="A920" s="2"/>
      <c r="B920"/>
    </row>
    <row r="921" spans="1:2" x14ac:dyDescent="0.3">
      <c r="A921" s="2"/>
      <c r="B921"/>
    </row>
    <row r="922" spans="1:2" x14ac:dyDescent="0.3">
      <c r="A922" s="2"/>
      <c r="B922"/>
    </row>
    <row r="923" spans="1:2" x14ac:dyDescent="0.3">
      <c r="A923" s="2"/>
      <c r="B923"/>
    </row>
    <row r="924" spans="1:2" x14ac:dyDescent="0.3">
      <c r="A924" s="2"/>
      <c r="B924"/>
    </row>
    <row r="925" spans="1:2" x14ac:dyDescent="0.3">
      <c r="A925" s="2"/>
      <c r="B925"/>
    </row>
    <row r="926" spans="1:2" x14ac:dyDescent="0.3">
      <c r="A926" s="2"/>
      <c r="B926"/>
    </row>
    <row r="927" spans="1:2" x14ac:dyDescent="0.3">
      <c r="A927" s="2"/>
      <c r="B927"/>
    </row>
    <row r="928" spans="1:2" x14ac:dyDescent="0.3">
      <c r="A928" s="2"/>
      <c r="B928"/>
    </row>
    <row r="929" spans="1:2" x14ac:dyDescent="0.3">
      <c r="A929" s="2"/>
      <c r="B929"/>
    </row>
    <row r="930" spans="1:2" x14ac:dyDescent="0.3">
      <c r="A930" s="2"/>
      <c r="B930"/>
    </row>
    <row r="931" spans="1:2" x14ac:dyDescent="0.3">
      <c r="A931" s="2"/>
      <c r="B931"/>
    </row>
    <row r="932" spans="1:2" x14ac:dyDescent="0.3">
      <c r="A932" s="2"/>
      <c r="B932"/>
    </row>
    <row r="933" spans="1:2" x14ac:dyDescent="0.3">
      <c r="A933" s="2"/>
      <c r="B933"/>
    </row>
    <row r="934" spans="1:2" x14ac:dyDescent="0.3">
      <c r="A934" s="2"/>
      <c r="B934"/>
    </row>
    <row r="935" spans="1:2" x14ac:dyDescent="0.3">
      <c r="A935" s="2"/>
      <c r="B935"/>
    </row>
    <row r="936" spans="1:2" x14ac:dyDescent="0.3">
      <c r="A936" s="2"/>
      <c r="B936"/>
    </row>
    <row r="937" spans="1:2" x14ac:dyDescent="0.3">
      <c r="A937" s="2"/>
      <c r="B937"/>
    </row>
    <row r="938" spans="1:2" x14ac:dyDescent="0.3">
      <c r="A938" s="2"/>
      <c r="B938"/>
    </row>
    <row r="939" spans="1:2" x14ac:dyDescent="0.3">
      <c r="A939" s="2"/>
      <c r="B939"/>
    </row>
    <row r="940" spans="1:2" x14ac:dyDescent="0.3">
      <c r="A940" s="2"/>
      <c r="B940"/>
    </row>
    <row r="941" spans="1:2" x14ac:dyDescent="0.3">
      <c r="A941" s="2"/>
      <c r="B941"/>
    </row>
    <row r="942" spans="1:2" x14ac:dyDescent="0.3">
      <c r="A942" s="2"/>
      <c r="B942"/>
    </row>
    <row r="943" spans="1:2" x14ac:dyDescent="0.3">
      <c r="A943" s="2"/>
      <c r="B943"/>
    </row>
    <row r="944" spans="1:2" x14ac:dyDescent="0.3">
      <c r="A944" s="2"/>
      <c r="B944"/>
    </row>
    <row r="945" spans="1:2" x14ac:dyDescent="0.3">
      <c r="A945" s="2"/>
      <c r="B945"/>
    </row>
    <row r="946" spans="1:2" x14ac:dyDescent="0.3">
      <c r="A946" s="2"/>
      <c r="B946"/>
    </row>
    <row r="947" spans="1:2" x14ac:dyDescent="0.3">
      <c r="A947" s="2"/>
      <c r="B947"/>
    </row>
    <row r="948" spans="1:2" x14ac:dyDescent="0.3">
      <c r="A948" s="2"/>
      <c r="B948"/>
    </row>
    <row r="949" spans="1:2" x14ac:dyDescent="0.3">
      <c r="A949" s="2"/>
      <c r="B949"/>
    </row>
    <row r="950" spans="1:2" x14ac:dyDescent="0.3">
      <c r="A950" s="2"/>
      <c r="B950"/>
    </row>
    <row r="951" spans="1:2" x14ac:dyDescent="0.3">
      <c r="A951" s="2"/>
      <c r="B951"/>
    </row>
    <row r="952" spans="1:2" x14ac:dyDescent="0.3">
      <c r="A952" s="2"/>
      <c r="B952"/>
    </row>
    <row r="953" spans="1:2" x14ac:dyDescent="0.3">
      <c r="A953" s="2"/>
      <c r="B953"/>
    </row>
    <row r="954" spans="1:2" x14ac:dyDescent="0.3">
      <c r="A954" s="2"/>
      <c r="B954"/>
    </row>
    <row r="955" spans="1:2" x14ac:dyDescent="0.3">
      <c r="A955" s="2"/>
      <c r="B955"/>
    </row>
    <row r="956" spans="1:2" x14ac:dyDescent="0.3">
      <c r="A956" s="2"/>
      <c r="B956"/>
    </row>
    <row r="957" spans="1:2" x14ac:dyDescent="0.3">
      <c r="A957" s="2"/>
      <c r="B957"/>
    </row>
    <row r="958" spans="1:2" x14ac:dyDescent="0.3">
      <c r="A958" s="2"/>
      <c r="B958"/>
    </row>
    <row r="959" spans="1:2" x14ac:dyDescent="0.3">
      <c r="A959" s="2"/>
      <c r="B959"/>
    </row>
    <row r="960" spans="1:2" x14ac:dyDescent="0.3">
      <c r="A960" s="2"/>
      <c r="B960"/>
    </row>
    <row r="961" spans="1:2" x14ac:dyDescent="0.3">
      <c r="A961" s="2"/>
      <c r="B961"/>
    </row>
    <row r="962" spans="1:2" x14ac:dyDescent="0.3">
      <c r="A962" s="2"/>
      <c r="B962"/>
    </row>
    <row r="963" spans="1:2" x14ac:dyDescent="0.3">
      <c r="A963" s="2"/>
      <c r="B963"/>
    </row>
    <row r="964" spans="1:2" x14ac:dyDescent="0.3">
      <c r="A964" s="2"/>
      <c r="B964"/>
    </row>
    <row r="965" spans="1:2" x14ac:dyDescent="0.3">
      <c r="A965" s="2"/>
      <c r="B965"/>
    </row>
    <row r="966" spans="1:2" x14ac:dyDescent="0.3">
      <c r="A966" s="2"/>
      <c r="B966"/>
    </row>
    <row r="967" spans="1:2" x14ac:dyDescent="0.3">
      <c r="A967" s="2"/>
      <c r="B967"/>
    </row>
    <row r="968" spans="1:2" x14ac:dyDescent="0.3">
      <c r="A968" s="2"/>
      <c r="B968"/>
    </row>
    <row r="969" spans="1:2" x14ac:dyDescent="0.3">
      <c r="A969" s="2"/>
      <c r="B969"/>
    </row>
    <row r="970" spans="1:2" x14ac:dyDescent="0.3">
      <c r="A970" s="2"/>
      <c r="B970"/>
    </row>
    <row r="971" spans="1:2" x14ac:dyDescent="0.3">
      <c r="A971" s="2"/>
      <c r="B971"/>
    </row>
    <row r="972" spans="1:2" x14ac:dyDescent="0.3">
      <c r="A972" s="2"/>
      <c r="B972"/>
    </row>
    <row r="973" spans="1:2" x14ac:dyDescent="0.3">
      <c r="A973" s="2"/>
      <c r="B973"/>
    </row>
    <row r="974" spans="1:2" x14ac:dyDescent="0.3">
      <c r="A974" s="2"/>
      <c r="B974"/>
    </row>
    <row r="975" spans="1:2" x14ac:dyDescent="0.3">
      <c r="A975" s="2"/>
      <c r="B975"/>
    </row>
    <row r="976" spans="1:2" x14ac:dyDescent="0.3">
      <c r="A976" s="2"/>
      <c r="B976"/>
    </row>
    <row r="977" spans="1:2" x14ac:dyDescent="0.3">
      <c r="A977" s="2"/>
      <c r="B977"/>
    </row>
    <row r="978" spans="1:2" x14ac:dyDescent="0.3">
      <c r="A978" s="2"/>
      <c r="B978"/>
    </row>
    <row r="979" spans="1:2" x14ac:dyDescent="0.3">
      <c r="A979" s="2"/>
      <c r="B979"/>
    </row>
    <row r="980" spans="1:2" x14ac:dyDescent="0.3">
      <c r="A980" s="2"/>
      <c r="B980"/>
    </row>
    <row r="981" spans="1:2" x14ac:dyDescent="0.3">
      <c r="A981" s="2"/>
      <c r="B981"/>
    </row>
    <row r="982" spans="1:2" x14ac:dyDescent="0.3">
      <c r="A982" s="2"/>
      <c r="B982"/>
    </row>
    <row r="983" spans="1:2" x14ac:dyDescent="0.3">
      <c r="A983" s="2"/>
      <c r="B983"/>
    </row>
    <row r="984" spans="1:2" x14ac:dyDescent="0.3">
      <c r="A984" s="2"/>
      <c r="B984"/>
    </row>
    <row r="985" spans="1:2" x14ac:dyDescent="0.3">
      <c r="A985" s="2"/>
      <c r="B985"/>
    </row>
    <row r="986" spans="1:2" x14ac:dyDescent="0.3">
      <c r="A986" s="2"/>
      <c r="B986"/>
    </row>
    <row r="987" spans="1:2" x14ac:dyDescent="0.3">
      <c r="A987" s="2"/>
      <c r="B987"/>
    </row>
    <row r="988" spans="1:2" x14ac:dyDescent="0.3">
      <c r="A988" s="2"/>
      <c r="B988"/>
    </row>
    <row r="989" spans="1:2" x14ac:dyDescent="0.3">
      <c r="A989" s="2"/>
      <c r="B989"/>
    </row>
    <row r="990" spans="1:2" x14ac:dyDescent="0.3">
      <c r="A990" s="2"/>
      <c r="B990"/>
    </row>
    <row r="991" spans="1:2" x14ac:dyDescent="0.3">
      <c r="A991" s="2"/>
      <c r="B991"/>
    </row>
    <row r="992" spans="1:2" x14ac:dyDescent="0.3">
      <c r="A992" s="2"/>
      <c r="B992"/>
    </row>
    <row r="993" spans="1:2" x14ac:dyDescent="0.3">
      <c r="A993" s="2"/>
      <c r="B993"/>
    </row>
    <row r="994" spans="1:2" x14ac:dyDescent="0.3">
      <c r="A994" s="2"/>
      <c r="B994"/>
    </row>
    <row r="995" spans="1:2" x14ac:dyDescent="0.3">
      <c r="A995" s="2"/>
      <c r="B995"/>
    </row>
    <row r="996" spans="1:2" x14ac:dyDescent="0.3">
      <c r="A996" s="2"/>
      <c r="B996"/>
    </row>
    <row r="997" spans="1:2" x14ac:dyDescent="0.3">
      <c r="A997" s="2"/>
      <c r="B997"/>
    </row>
    <row r="998" spans="1:2" x14ac:dyDescent="0.3">
      <c r="A998" s="2"/>
      <c r="B998"/>
    </row>
    <row r="999" spans="1:2" x14ac:dyDescent="0.3">
      <c r="A999" s="2"/>
      <c r="B999"/>
    </row>
    <row r="1000" spans="1:2" x14ac:dyDescent="0.3">
      <c r="A1000" s="2"/>
      <c r="B1000"/>
    </row>
    <row r="1001" spans="1:2" x14ac:dyDescent="0.3">
      <c r="A1001" s="2"/>
      <c r="B1001"/>
    </row>
    <row r="1002" spans="1:2" x14ac:dyDescent="0.3">
      <c r="A1002" s="2"/>
      <c r="B1002"/>
    </row>
    <row r="1003" spans="1:2" x14ac:dyDescent="0.3">
      <c r="A1003" s="2"/>
      <c r="B1003"/>
    </row>
    <row r="1004" spans="1:2" x14ac:dyDescent="0.3">
      <c r="A1004" s="2"/>
      <c r="B1004"/>
    </row>
    <row r="1005" spans="1:2" x14ac:dyDescent="0.3">
      <c r="A1005" s="2"/>
      <c r="B1005"/>
    </row>
    <row r="1006" spans="1:2" x14ac:dyDescent="0.3">
      <c r="A1006" s="2"/>
      <c r="B1006"/>
    </row>
    <row r="1007" spans="1:2" x14ac:dyDescent="0.3">
      <c r="A1007" s="2"/>
      <c r="B1007"/>
    </row>
    <row r="1008" spans="1:2" x14ac:dyDescent="0.3">
      <c r="A1008" s="2"/>
      <c r="B1008"/>
    </row>
    <row r="1009" spans="1:2" x14ac:dyDescent="0.3">
      <c r="A1009" s="2"/>
      <c r="B1009"/>
    </row>
    <row r="1010" spans="1:2" x14ac:dyDescent="0.3">
      <c r="A1010" s="2"/>
      <c r="B1010"/>
    </row>
    <row r="1011" spans="1:2" x14ac:dyDescent="0.3">
      <c r="A1011" s="2"/>
      <c r="B1011"/>
    </row>
    <row r="1012" spans="1:2" x14ac:dyDescent="0.3">
      <c r="A1012" s="2"/>
      <c r="B1012"/>
    </row>
    <row r="1013" spans="1:2" x14ac:dyDescent="0.3">
      <c r="A1013" s="2"/>
      <c r="B1013"/>
    </row>
    <row r="1014" spans="1:2" x14ac:dyDescent="0.3">
      <c r="A1014" s="2"/>
      <c r="B1014"/>
    </row>
    <row r="1015" spans="1:2" x14ac:dyDescent="0.3">
      <c r="A1015" s="2"/>
      <c r="B1015"/>
    </row>
    <row r="1016" spans="1:2" x14ac:dyDescent="0.3">
      <c r="A1016" s="2"/>
      <c r="B1016"/>
    </row>
    <row r="1017" spans="1:2" x14ac:dyDescent="0.3">
      <c r="A1017" s="2"/>
      <c r="B1017"/>
    </row>
    <row r="1018" spans="1:2" x14ac:dyDescent="0.3">
      <c r="A1018" s="2"/>
      <c r="B1018"/>
    </row>
    <row r="1019" spans="1:2" x14ac:dyDescent="0.3">
      <c r="A1019" s="2"/>
      <c r="B1019"/>
    </row>
    <row r="1020" spans="1:2" x14ac:dyDescent="0.3">
      <c r="A1020" s="2"/>
      <c r="B1020"/>
    </row>
    <row r="1021" spans="1:2" x14ac:dyDescent="0.3">
      <c r="A1021" s="2"/>
      <c r="B1021"/>
    </row>
    <row r="1022" spans="1:2" x14ac:dyDescent="0.3">
      <c r="A1022" s="2"/>
      <c r="B1022"/>
    </row>
    <row r="1023" spans="1:2" x14ac:dyDescent="0.3">
      <c r="A1023" s="2"/>
      <c r="B1023"/>
    </row>
    <row r="1024" spans="1:2" x14ac:dyDescent="0.3">
      <c r="A1024" s="2"/>
      <c r="B1024"/>
    </row>
    <row r="1025" spans="1:2" x14ac:dyDescent="0.3">
      <c r="A1025" s="2"/>
      <c r="B1025"/>
    </row>
    <row r="1026" spans="1:2" x14ac:dyDescent="0.3">
      <c r="A1026" s="2"/>
      <c r="B1026"/>
    </row>
    <row r="1027" spans="1:2" x14ac:dyDescent="0.3">
      <c r="A1027" s="2"/>
      <c r="B1027"/>
    </row>
    <row r="1028" spans="1:2" x14ac:dyDescent="0.3">
      <c r="A1028" s="2"/>
      <c r="B1028"/>
    </row>
    <row r="1029" spans="1:2" x14ac:dyDescent="0.3">
      <c r="A1029" s="2"/>
      <c r="B1029"/>
    </row>
    <row r="1030" spans="1:2" x14ac:dyDescent="0.3">
      <c r="A1030" s="2"/>
      <c r="B1030"/>
    </row>
    <row r="1031" spans="1:2" x14ac:dyDescent="0.3">
      <c r="A1031" s="2"/>
      <c r="B1031"/>
    </row>
    <row r="1032" spans="1:2" x14ac:dyDescent="0.3">
      <c r="A1032" s="2"/>
      <c r="B1032"/>
    </row>
    <row r="1033" spans="1:2" x14ac:dyDescent="0.3">
      <c r="A1033" s="2"/>
      <c r="B1033"/>
    </row>
    <row r="1034" spans="1:2" x14ac:dyDescent="0.3">
      <c r="A1034" s="2"/>
      <c r="B1034"/>
    </row>
    <row r="1035" spans="1:2" x14ac:dyDescent="0.3">
      <c r="A1035" s="2"/>
      <c r="B1035"/>
    </row>
    <row r="1036" spans="1:2" x14ac:dyDescent="0.3">
      <c r="A1036" s="2"/>
      <c r="B1036"/>
    </row>
    <row r="1037" spans="1:2" x14ac:dyDescent="0.3">
      <c r="A1037" s="2"/>
      <c r="B1037"/>
    </row>
    <row r="1038" spans="1:2" x14ac:dyDescent="0.3">
      <c r="A1038" s="2"/>
      <c r="B1038"/>
    </row>
    <row r="1039" spans="1:2" x14ac:dyDescent="0.3">
      <c r="A1039" s="2"/>
      <c r="B1039"/>
    </row>
    <row r="1040" spans="1:2" x14ac:dyDescent="0.3">
      <c r="A1040" s="2"/>
      <c r="B1040"/>
    </row>
    <row r="1041" spans="1:2" x14ac:dyDescent="0.3">
      <c r="A1041" s="2"/>
      <c r="B1041"/>
    </row>
    <row r="1042" spans="1:2" x14ac:dyDescent="0.3">
      <c r="A1042" s="2"/>
      <c r="B1042"/>
    </row>
    <row r="1043" spans="1:2" x14ac:dyDescent="0.3">
      <c r="A1043" s="2"/>
      <c r="B1043"/>
    </row>
    <row r="1044" spans="1:2" x14ac:dyDescent="0.3">
      <c r="A1044" s="2"/>
      <c r="B1044"/>
    </row>
    <row r="1045" spans="1:2" x14ac:dyDescent="0.3">
      <c r="A1045" s="2"/>
      <c r="B1045"/>
    </row>
    <row r="1046" spans="1:2" x14ac:dyDescent="0.3">
      <c r="A1046" s="2"/>
      <c r="B1046"/>
    </row>
    <row r="1047" spans="1:2" x14ac:dyDescent="0.3">
      <c r="A1047" s="2"/>
      <c r="B1047"/>
    </row>
    <row r="1048" spans="1:2" x14ac:dyDescent="0.3">
      <c r="A1048" s="2"/>
      <c r="B1048"/>
    </row>
    <row r="1049" spans="1:2" x14ac:dyDescent="0.3">
      <c r="A1049" s="2"/>
      <c r="B1049"/>
    </row>
    <row r="1050" spans="1:2" x14ac:dyDescent="0.3">
      <c r="A1050" s="2"/>
      <c r="B1050"/>
    </row>
    <row r="1051" spans="1:2" x14ac:dyDescent="0.3">
      <c r="A1051" s="2"/>
      <c r="B1051"/>
    </row>
    <row r="1052" spans="1:2" x14ac:dyDescent="0.3">
      <c r="A1052" s="2"/>
      <c r="B1052"/>
    </row>
    <row r="1053" spans="1:2" x14ac:dyDescent="0.3">
      <c r="A1053" s="2"/>
      <c r="B1053"/>
    </row>
    <row r="1054" spans="1:2" x14ac:dyDescent="0.3">
      <c r="A1054" s="2"/>
      <c r="B1054"/>
    </row>
    <row r="1055" spans="1:2" x14ac:dyDescent="0.3">
      <c r="A1055" s="2"/>
      <c r="B1055"/>
    </row>
    <row r="1056" spans="1:2" x14ac:dyDescent="0.3">
      <c r="A1056" s="2"/>
      <c r="B1056"/>
    </row>
    <row r="1057" spans="1:2" x14ac:dyDescent="0.3">
      <c r="A1057" s="2"/>
      <c r="B1057"/>
    </row>
    <row r="1058" spans="1:2" x14ac:dyDescent="0.3">
      <c r="A1058" s="2"/>
      <c r="B1058"/>
    </row>
    <row r="1059" spans="1:2" x14ac:dyDescent="0.3">
      <c r="A1059" s="2"/>
      <c r="B1059"/>
    </row>
    <row r="1060" spans="1:2" x14ac:dyDescent="0.3">
      <c r="A1060" s="2"/>
      <c r="B1060"/>
    </row>
    <row r="1061" spans="1:2" x14ac:dyDescent="0.3">
      <c r="A1061" s="2"/>
      <c r="B1061"/>
    </row>
    <row r="1062" spans="1:2" x14ac:dyDescent="0.3">
      <c r="A1062" s="2"/>
      <c r="B1062"/>
    </row>
    <row r="1063" spans="1:2" x14ac:dyDescent="0.3">
      <c r="A1063" s="2"/>
      <c r="B1063"/>
    </row>
    <row r="1064" spans="1:2" x14ac:dyDescent="0.3">
      <c r="A1064" s="2"/>
      <c r="B1064"/>
    </row>
    <row r="1065" spans="1:2" x14ac:dyDescent="0.3">
      <c r="A1065" s="2"/>
      <c r="B1065"/>
    </row>
    <row r="1066" spans="1:2" x14ac:dyDescent="0.3">
      <c r="A1066" s="2"/>
      <c r="B1066"/>
    </row>
    <row r="1067" spans="1:2" x14ac:dyDescent="0.3">
      <c r="A1067" s="2"/>
      <c r="B1067"/>
    </row>
    <row r="1068" spans="1:2" x14ac:dyDescent="0.3">
      <c r="A1068" s="2"/>
      <c r="B1068"/>
    </row>
    <row r="1069" spans="1:2" x14ac:dyDescent="0.3">
      <c r="A1069" s="2"/>
      <c r="B1069"/>
    </row>
    <row r="1070" spans="1:2" x14ac:dyDescent="0.3">
      <c r="A1070" s="2"/>
      <c r="B1070"/>
    </row>
    <row r="1071" spans="1:2" x14ac:dyDescent="0.3">
      <c r="A1071" s="2"/>
      <c r="B1071"/>
    </row>
    <row r="1072" spans="1:2" x14ac:dyDescent="0.3">
      <c r="A1072" s="2"/>
      <c r="B1072"/>
    </row>
    <row r="1073" spans="1:2" x14ac:dyDescent="0.3">
      <c r="A1073" s="2"/>
      <c r="B1073"/>
    </row>
    <row r="1074" spans="1:2" x14ac:dyDescent="0.3">
      <c r="A1074" s="2"/>
      <c r="B1074"/>
    </row>
    <row r="1075" spans="1:2" x14ac:dyDescent="0.3">
      <c r="A1075" s="2"/>
      <c r="B1075"/>
    </row>
    <row r="1076" spans="1:2" x14ac:dyDescent="0.3">
      <c r="A1076" s="2"/>
      <c r="B1076"/>
    </row>
    <row r="1077" spans="1:2" x14ac:dyDescent="0.3">
      <c r="A1077" s="2"/>
      <c r="B1077"/>
    </row>
    <row r="1078" spans="1:2" x14ac:dyDescent="0.3">
      <c r="A1078" s="2"/>
      <c r="B1078"/>
    </row>
    <row r="1079" spans="1:2" x14ac:dyDescent="0.3">
      <c r="A1079" s="2"/>
      <c r="B1079"/>
    </row>
    <row r="1080" spans="1:2" x14ac:dyDescent="0.3">
      <c r="A1080" s="2"/>
      <c r="B1080"/>
    </row>
    <row r="1081" spans="1:2" x14ac:dyDescent="0.3">
      <c r="A1081" s="2"/>
      <c r="B1081"/>
    </row>
    <row r="1082" spans="1:2" x14ac:dyDescent="0.3">
      <c r="A1082" s="2"/>
      <c r="B1082"/>
    </row>
    <row r="1083" spans="1:2" x14ac:dyDescent="0.3">
      <c r="A1083" s="2"/>
      <c r="B1083"/>
    </row>
    <row r="1084" spans="1:2" x14ac:dyDescent="0.3">
      <c r="A1084" s="2"/>
      <c r="B1084"/>
    </row>
    <row r="1085" spans="1:2" x14ac:dyDescent="0.3">
      <c r="A1085" s="2"/>
      <c r="B1085"/>
    </row>
    <row r="1086" spans="1:2" x14ac:dyDescent="0.3">
      <c r="A1086" s="2"/>
      <c r="B1086"/>
    </row>
    <row r="1087" spans="1:2" x14ac:dyDescent="0.3">
      <c r="A1087" s="2"/>
      <c r="B1087"/>
    </row>
    <row r="1088" spans="1:2" x14ac:dyDescent="0.3">
      <c r="A1088" s="2"/>
      <c r="B1088"/>
    </row>
    <row r="1089" spans="1:2" x14ac:dyDescent="0.3">
      <c r="A1089" s="2"/>
      <c r="B1089"/>
    </row>
    <row r="1090" spans="1:2" x14ac:dyDescent="0.3">
      <c r="A1090" s="2"/>
      <c r="B1090"/>
    </row>
    <row r="1091" spans="1:2" x14ac:dyDescent="0.3">
      <c r="A1091" s="2"/>
      <c r="B1091"/>
    </row>
    <row r="1092" spans="1:2" x14ac:dyDescent="0.3">
      <c r="A1092" s="2"/>
      <c r="B1092"/>
    </row>
    <row r="1093" spans="1:2" x14ac:dyDescent="0.3">
      <c r="A1093" s="2"/>
      <c r="B1093"/>
    </row>
    <row r="1094" spans="1:2" x14ac:dyDescent="0.3">
      <c r="A1094" s="2"/>
      <c r="B1094"/>
    </row>
    <row r="1095" spans="1:2" x14ac:dyDescent="0.3">
      <c r="A1095" s="2"/>
      <c r="B1095"/>
    </row>
    <row r="1096" spans="1:2" x14ac:dyDescent="0.3">
      <c r="A1096" s="2"/>
      <c r="B1096"/>
    </row>
    <row r="1097" spans="1:2" x14ac:dyDescent="0.3">
      <c r="A1097" s="2"/>
      <c r="B1097"/>
    </row>
    <row r="1098" spans="1:2" x14ac:dyDescent="0.3">
      <c r="A1098" s="2"/>
      <c r="B1098"/>
    </row>
    <row r="1099" spans="1:2" x14ac:dyDescent="0.3">
      <c r="A1099" s="2"/>
      <c r="B1099"/>
    </row>
    <row r="1100" spans="1:2" x14ac:dyDescent="0.3">
      <c r="A1100" s="2"/>
      <c r="B1100"/>
    </row>
    <row r="1101" spans="1:2" x14ac:dyDescent="0.3">
      <c r="A1101" s="2"/>
      <c r="B1101"/>
    </row>
    <row r="1102" spans="1:2" x14ac:dyDescent="0.3">
      <c r="A1102" s="2"/>
      <c r="B1102"/>
    </row>
    <row r="1103" spans="1:2" x14ac:dyDescent="0.3">
      <c r="A1103" s="2"/>
      <c r="B1103"/>
    </row>
    <row r="1104" spans="1:2" x14ac:dyDescent="0.3">
      <c r="A1104" s="2"/>
      <c r="B1104"/>
    </row>
    <row r="1105" spans="1:2" x14ac:dyDescent="0.3">
      <c r="A1105" s="2"/>
      <c r="B1105"/>
    </row>
    <row r="1106" spans="1:2" x14ac:dyDescent="0.3">
      <c r="A1106" s="2"/>
      <c r="B1106"/>
    </row>
    <row r="1107" spans="1:2" x14ac:dyDescent="0.3">
      <c r="A1107" s="2"/>
      <c r="B1107"/>
    </row>
    <row r="1108" spans="1:2" x14ac:dyDescent="0.3">
      <c r="A1108" s="2"/>
      <c r="B1108"/>
    </row>
    <row r="1109" spans="1:2" x14ac:dyDescent="0.3">
      <c r="A1109" s="2"/>
      <c r="B1109"/>
    </row>
    <row r="1110" spans="1:2" x14ac:dyDescent="0.3">
      <c r="A1110" s="2"/>
      <c r="B1110"/>
    </row>
    <row r="1111" spans="1:2" x14ac:dyDescent="0.3">
      <c r="A1111" s="2"/>
      <c r="B1111"/>
    </row>
    <row r="1112" spans="1:2" x14ac:dyDescent="0.3">
      <c r="A1112" s="2"/>
      <c r="B1112"/>
    </row>
    <row r="1113" spans="1:2" x14ac:dyDescent="0.3">
      <c r="A1113" s="2"/>
      <c r="B1113"/>
    </row>
    <row r="1114" spans="1:2" x14ac:dyDescent="0.3">
      <c r="A1114" s="2"/>
      <c r="B1114"/>
    </row>
    <row r="1115" spans="1:2" x14ac:dyDescent="0.3">
      <c r="A1115" s="2"/>
      <c r="B1115"/>
    </row>
    <row r="1116" spans="1:2" x14ac:dyDescent="0.3">
      <c r="A1116" s="2"/>
      <c r="B1116"/>
    </row>
    <row r="1117" spans="1:2" x14ac:dyDescent="0.3">
      <c r="A1117" s="2"/>
      <c r="B1117"/>
    </row>
    <row r="1118" spans="1:2" x14ac:dyDescent="0.3">
      <c r="A1118" s="2"/>
      <c r="B1118"/>
    </row>
    <row r="1119" spans="1:2" x14ac:dyDescent="0.3">
      <c r="A1119" s="2"/>
      <c r="B1119"/>
    </row>
    <row r="1120" spans="1:2" x14ac:dyDescent="0.3">
      <c r="A1120" s="2"/>
      <c r="B1120"/>
    </row>
    <row r="1121" spans="1:2" x14ac:dyDescent="0.3">
      <c r="A1121" s="2"/>
      <c r="B1121"/>
    </row>
    <row r="1122" spans="1:2" x14ac:dyDescent="0.3">
      <c r="A1122" s="2"/>
      <c r="B1122"/>
    </row>
    <row r="1123" spans="1:2" x14ac:dyDescent="0.3">
      <c r="A1123" s="2"/>
      <c r="B1123"/>
    </row>
    <row r="1124" spans="1:2" x14ac:dyDescent="0.3">
      <c r="A1124" s="2"/>
      <c r="B1124"/>
    </row>
    <row r="1125" spans="1:2" x14ac:dyDescent="0.3">
      <c r="A1125" s="2"/>
      <c r="B1125"/>
    </row>
    <row r="1126" spans="1:2" x14ac:dyDescent="0.3">
      <c r="A1126" s="2"/>
      <c r="B1126"/>
    </row>
    <row r="1127" spans="1:2" x14ac:dyDescent="0.3">
      <c r="A1127" s="2"/>
      <c r="B1127"/>
    </row>
    <row r="1128" spans="1:2" x14ac:dyDescent="0.3">
      <c r="A1128" s="2"/>
      <c r="B1128"/>
    </row>
    <row r="1129" spans="1:2" x14ac:dyDescent="0.3">
      <c r="A1129" s="2"/>
      <c r="B1129"/>
    </row>
    <row r="1130" spans="1:2" x14ac:dyDescent="0.3">
      <c r="A1130" s="2"/>
      <c r="B1130"/>
    </row>
    <row r="1131" spans="1:2" x14ac:dyDescent="0.3">
      <c r="A1131" s="2"/>
      <c r="B1131"/>
    </row>
    <row r="1132" spans="1:2" x14ac:dyDescent="0.3">
      <c r="A1132" s="2"/>
      <c r="B1132"/>
    </row>
    <row r="1133" spans="1:2" x14ac:dyDescent="0.3">
      <c r="A1133" s="2"/>
      <c r="B1133"/>
    </row>
    <row r="1134" spans="1:2" x14ac:dyDescent="0.3">
      <c r="A1134" s="2"/>
      <c r="B1134"/>
    </row>
    <row r="1135" spans="1:2" x14ac:dyDescent="0.3">
      <c r="A1135" s="2"/>
      <c r="B1135"/>
    </row>
    <row r="1136" spans="1:2" x14ac:dyDescent="0.3">
      <c r="A1136" s="2"/>
      <c r="B1136"/>
    </row>
    <row r="1137" spans="1:2" x14ac:dyDescent="0.3">
      <c r="A1137" s="2"/>
      <c r="B1137"/>
    </row>
    <row r="1138" spans="1:2" x14ac:dyDescent="0.3">
      <c r="A1138" s="2"/>
      <c r="B1138"/>
    </row>
    <row r="1139" spans="1:2" x14ac:dyDescent="0.3">
      <c r="A1139" s="2"/>
      <c r="B1139"/>
    </row>
    <row r="1140" spans="1:2" x14ac:dyDescent="0.3">
      <c r="A1140" s="2"/>
      <c r="B1140"/>
    </row>
    <row r="1141" spans="1:2" x14ac:dyDescent="0.3">
      <c r="A1141" s="2"/>
      <c r="B1141"/>
    </row>
    <row r="1142" spans="1:2" x14ac:dyDescent="0.3">
      <c r="A1142" s="2"/>
      <c r="B1142"/>
    </row>
    <row r="1143" spans="1:2" x14ac:dyDescent="0.3">
      <c r="A1143" s="2"/>
      <c r="B1143"/>
    </row>
    <row r="1144" spans="1:2" x14ac:dyDescent="0.3">
      <c r="A1144" s="2"/>
      <c r="B1144"/>
    </row>
    <row r="1145" spans="1:2" x14ac:dyDescent="0.3">
      <c r="A1145" s="2"/>
      <c r="B1145"/>
    </row>
    <row r="1146" spans="1:2" x14ac:dyDescent="0.3">
      <c r="A1146" s="2"/>
      <c r="B1146"/>
    </row>
    <row r="1147" spans="1:2" x14ac:dyDescent="0.3">
      <c r="A1147" s="2"/>
      <c r="B1147"/>
    </row>
    <row r="1148" spans="1:2" x14ac:dyDescent="0.3">
      <c r="A1148" s="2"/>
      <c r="B1148"/>
    </row>
    <row r="1149" spans="1:2" x14ac:dyDescent="0.3">
      <c r="A1149" s="2"/>
      <c r="B1149"/>
    </row>
    <row r="1150" spans="1:2" x14ac:dyDescent="0.3">
      <c r="A1150" s="2"/>
      <c r="B1150"/>
    </row>
    <row r="1151" spans="1:2" x14ac:dyDescent="0.3">
      <c r="A1151" s="2"/>
      <c r="B1151"/>
    </row>
    <row r="1152" spans="1:2" x14ac:dyDescent="0.3">
      <c r="A1152" s="2"/>
      <c r="B1152"/>
    </row>
    <row r="1153" spans="1:2" x14ac:dyDescent="0.3">
      <c r="A1153" s="2"/>
      <c r="B1153"/>
    </row>
    <row r="1154" spans="1:2" x14ac:dyDescent="0.3">
      <c r="A1154" s="2"/>
      <c r="B1154"/>
    </row>
    <row r="1155" spans="1:2" x14ac:dyDescent="0.3">
      <c r="A1155" s="2"/>
      <c r="B1155"/>
    </row>
    <row r="1156" spans="1:2" x14ac:dyDescent="0.3">
      <c r="A1156" s="2"/>
      <c r="B1156"/>
    </row>
    <row r="1157" spans="1:2" x14ac:dyDescent="0.3">
      <c r="A1157" s="2"/>
      <c r="B1157"/>
    </row>
    <row r="1158" spans="1:2" x14ac:dyDescent="0.3">
      <c r="A1158" s="2"/>
      <c r="B1158"/>
    </row>
    <row r="1159" spans="1:2" x14ac:dyDescent="0.3">
      <c r="A1159" s="2"/>
      <c r="B1159"/>
    </row>
    <row r="1160" spans="1:2" x14ac:dyDescent="0.3">
      <c r="A1160" s="2"/>
      <c r="B1160"/>
    </row>
    <row r="1161" spans="1:2" x14ac:dyDescent="0.3">
      <c r="A1161" s="2"/>
      <c r="B1161"/>
    </row>
    <row r="1162" spans="1:2" x14ac:dyDescent="0.3">
      <c r="A1162" s="2"/>
      <c r="B1162"/>
    </row>
    <row r="1163" spans="1:2" x14ac:dyDescent="0.3">
      <c r="A1163" s="2"/>
      <c r="B1163"/>
    </row>
    <row r="1164" spans="1:2" x14ac:dyDescent="0.3">
      <c r="A1164" s="2"/>
      <c r="B1164"/>
    </row>
    <row r="1165" spans="1:2" x14ac:dyDescent="0.3">
      <c r="A1165" s="2"/>
      <c r="B1165"/>
    </row>
    <row r="1166" spans="1:2" x14ac:dyDescent="0.3">
      <c r="A1166" s="2"/>
      <c r="B1166"/>
    </row>
    <row r="1167" spans="1:2" x14ac:dyDescent="0.3">
      <c r="A1167" s="2"/>
      <c r="B1167"/>
    </row>
    <row r="1168" spans="1:2" x14ac:dyDescent="0.3">
      <c r="A1168" s="2"/>
      <c r="B1168"/>
    </row>
    <row r="1169" spans="1:2" x14ac:dyDescent="0.3">
      <c r="A1169" s="2"/>
      <c r="B1169"/>
    </row>
    <row r="1170" spans="1:2" x14ac:dyDescent="0.3">
      <c r="A1170" s="2"/>
      <c r="B1170"/>
    </row>
    <row r="1171" spans="1:2" x14ac:dyDescent="0.3">
      <c r="A1171" s="2"/>
      <c r="B1171"/>
    </row>
    <row r="1172" spans="1:2" x14ac:dyDescent="0.3">
      <c r="A1172" s="2"/>
      <c r="B1172"/>
    </row>
    <row r="1173" spans="1:2" x14ac:dyDescent="0.3">
      <c r="A1173" s="2"/>
      <c r="B1173"/>
    </row>
    <row r="1174" spans="1:2" x14ac:dyDescent="0.3">
      <c r="A1174" s="2"/>
      <c r="B1174"/>
    </row>
    <row r="1175" spans="1:2" x14ac:dyDescent="0.3">
      <c r="A1175" s="2"/>
      <c r="B1175"/>
    </row>
    <row r="1176" spans="1:2" x14ac:dyDescent="0.3">
      <c r="A1176" s="2"/>
      <c r="B1176"/>
    </row>
    <row r="1177" spans="1:2" x14ac:dyDescent="0.3">
      <c r="A1177" s="2"/>
      <c r="B1177"/>
    </row>
    <row r="1178" spans="1:2" x14ac:dyDescent="0.3">
      <c r="A1178" s="2"/>
      <c r="B1178"/>
    </row>
    <row r="1179" spans="1:2" x14ac:dyDescent="0.3">
      <c r="A1179" s="2"/>
      <c r="B1179"/>
    </row>
    <row r="1180" spans="1:2" x14ac:dyDescent="0.3">
      <c r="A1180" s="2"/>
      <c r="B1180"/>
    </row>
    <row r="1181" spans="1:2" x14ac:dyDescent="0.3">
      <c r="A1181" s="2"/>
      <c r="B1181"/>
    </row>
    <row r="1182" spans="1:2" x14ac:dyDescent="0.3">
      <c r="A1182" s="2"/>
      <c r="B1182"/>
    </row>
    <row r="1183" spans="1:2" x14ac:dyDescent="0.3">
      <c r="A1183" s="2"/>
      <c r="B1183"/>
    </row>
    <row r="1184" spans="1:2" x14ac:dyDescent="0.3">
      <c r="A1184" s="2"/>
      <c r="B1184"/>
    </row>
    <row r="1185" spans="1:2" x14ac:dyDescent="0.3">
      <c r="A1185" s="2"/>
      <c r="B1185"/>
    </row>
    <row r="1186" spans="1:2" x14ac:dyDescent="0.3">
      <c r="A1186" s="2"/>
      <c r="B1186"/>
    </row>
    <row r="1187" spans="1:2" x14ac:dyDescent="0.3">
      <c r="A1187" s="2"/>
      <c r="B1187"/>
    </row>
    <row r="1188" spans="1:2" x14ac:dyDescent="0.3">
      <c r="A1188" s="2"/>
      <c r="B1188"/>
    </row>
    <row r="1189" spans="1:2" x14ac:dyDescent="0.3">
      <c r="A1189" s="2"/>
      <c r="B1189"/>
    </row>
    <row r="1190" spans="1:2" x14ac:dyDescent="0.3">
      <c r="A1190" s="2"/>
      <c r="B1190"/>
    </row>
    <row r="1191" spans="1:2" x14ac:dyDescent="0.3">
      <c r="A1191" s="2"/>
      <c r="B1191"/>
    </row>
    <row r="1192" spans="1:2" x14ac:dyDescent="0.3">
      <c r="A1192" s="2"/>
      <c r="B1192"/>
    </row>
    <row r="1193" spans="1:2" x14ac:dyDescent="0.3">
      <c r="A1193" s="2"/>
      <c r="B1193"/>
    </row>
    <row r="1194" spans="1:2" x14ac:dyDescent="0.3">
      <c r="A1194" s="2"/>
      <c r="B1194"/>
    </row>
    <row r="1195" spans="1:2" x14ac:dyDescent="0.3">
      <c r="A1195" s="2"/>
      <c r="B1195"/>
    </row>
    <row r="1196" spans="1:2" x14ac:dyDescent="0.3">
      <c r="A1196" s="2"/>
      <c r="B1196"/>
    </row>
    <row r="1197" spans="1:2" x14ac:dyDescent="0.3">
      <c r="A1197" s="2"/>
      <c r="B1197"/>
    </row>
    <row r="1198" spans="1:2" x14ac:dyDescent="0.3">
      <c r="A1198" s="2"/>
      <c r="B1198"/>
    </row>
    <row r="1199" spans="1:2" x14ac:dyDescent="0.3">
      <c r="A1199" s="2"/>
      <c r="B1199"/>
    </row>
    <row r="1200" spans="1:2" x14ac:dyDescent="0.3">
      <c r="A1200" s="2"/>
      <c r="B1200"/>
    </row>
    <row r="1201" spans="1:2" x14ac:dyDescent="0.3">
      <c r="A1201" s="2"/>
      <c r="B1201"/>
    </row>
    <row r="1202" spans="1:2" x14ac:dyDescent="0.3">
      <c r="A1202" s="2"/>
      <c r="B1202"/>
    </row>
    <row r="1203" spans="1:2" x14ac:dyDescent="0.3">
      <c r="A1203" s="2"/>
      <c r="B1203"/>
    </row>
    <row r="1204" spans="1:2" x14ac:dyDescent="0.3">
      <c r="A1204" s="2"/>
      <c r="B1204"/>
    </row>
    <row r="1205" spans="1:2" x14ac:dyDescent="0.3">
      <c r="A1205" s="2"/>
      <c r="B1205"/>
    </row>
    <row r="1206" spans="1:2" x14ac:dyDescent="0.3">
      <c r="A1206" s="2"/>
      <c r="B1206"/>
    </row>
    <row r="1207" spans="1:2" x14ac:dyDescent="0.3">
      <c r="A1207" s="2"/>
      <c r="B1207"/>
    </row>
    <row r="1208" spans="1:2" x14ac:dyDescent="0.3">
      <c r="A1208" s="2"/>
      <c r="B1208"/>
    </row>
    <row r="1209" spans="1:2" x14ac:dyDescent="0.3">
      <c r="A1209" s="2"/>
      <c r="B1209"/>
    </row>
    <row r="1210" spans="1:2" x14ac:dyDescent="0.3">
      <c r="A1210" s="2"/>
      <c r="B1210"/>
    </row>
    <row r="1211" spans="1:2" x14ac:dyDescent="0.3">
      <c r="A1211" s="2"/>
      <c r="B1211"/>
    </row>
    <row r="1212" spans="1:2" x14ac:dyDescent="0.3">
      <c r="A1212" s="2"/>
      <c r="B1212"/>
    </row>
    <row r="1213" spans="1:2" x14ac:dyDescent="0.3">
      <c r="A1213" s="2"/>
      <c r="B1213"/>
    </row>
    <row r="1214" spans="1:2" x14ac:dyDescent="0.3">
      <c r="A1214" s="2"/>
      <c r="B1214"/>
    </row>
    <row r="1215" spans="1:2" x14ac:dyDescent="0.3">
      <c r="A1215" s="2"/>
      <c r="B1215"/>
    </row>
    <row r="1216" spans="1:2" x14ac:dyDescent="0.3">
      <c r="A1216" s="2"/>
      <c r="B1216"/>
    </row>
    <row r="1217" spans="1:2" x14ac:dyDescent="0.3">
      <c r="A1217" s="2"/>
      <c r="B1217"/>
    </row>
    <row r="1218" spans="1:2" x14ac:dyDescent="0.3">
      <c r="A1218" s="2"/>
      <c r="B1218"/>
    </row>
    <row r="1219" spans="1:2" x14ac:dyDescent="0.3">
      <c r="A1219" s="2"/>
      <c r="B1219"/>
    </row>
    <row r="1220" spans="1:2" x14ac:dyDescent="0.3">
      <c r="A1220" s="2"/>
      <c r="B1220"/>
    </row>
    <row r="1221" spans="1:2" x14ac:dyDescent="0.3">
      <c r="A1221" s="2"/>
      <c r="B1221"/>
    </row>
    <row r="1222" spans="1:2" x14ac:dyDescent="0.3">
      <c r="A1222" s="2"/>
      <c r="B1222"/>
    </row>
    <row r="1223" spans="1:2" x14ac:dyDescent="0.3">
      <c r="A1223" s="2"/>
      <c r="B1223"/>
    </row>
    <row r="1224" spans="1:2" x14ac:dyDescent="0.3">
      <c r="A1224" s="2"/>
      <c r="B1224"/>
    </row>
    <row r="1225" spans="1:2" x14ac:dyDescent="0.3">
      <c r="A1225" s="2"/>
      <c r="B1225"/>
    </row>
    <row r="1226" spans="1:2" x14ac:dyDescent="0.3">
      <c r="A1226" s="2"/>
      <c r="B1226"/>
    </row>
    <row r="1227" spans="1:2" x14ac:dyDescent="0.3">
      <c r="A1227" s="2"/>
      <c r="B1227"/>
    </row>
    <row r="1228" spans="1:2" x14ac:dyDescent="0.3">
      <c r="A1228" s="2"/>
      <c r="B1228"/>
    </row>
    <row r="1229" spans="1:2" x14ac:dyDescent="0.3">
      <c r="A1229" s="2"/>
      <c r="B1229"/>
    </row>
    <row r="1230" spans="1:2" x14ac:dyDescent="0.3">
      <c r="A1230" s="2"/>
      <c r="B1230"/>
    </row>
    <row r="1231" spans="1:2" x14ac:dyDescent="0.3">
      <c r="A1231" s="2"/>
      <c r="B1231"/>
    </row>
    <row r="1232" spans="1:2" x14ac:dyDescent="0.3">
      <c r="A1232" s="2"/>
      <c r="B1232"/>
    </row>
    <row r="1233" spans="1:2" x14ac:dyDescent="0.3">
      <c r="A1233" s="2"/>
      <c r="B1233"/>
    </row>
    <row r="1234" spans="1:2" x14ac:dyDescent="0.3">
      <c r="A1234" s="2"/>
      <c r="B1234"/>
    </row>
    <row r="1235" spans="1:2" x14ac:dyDescent="0.3">
      <c r="A1235" s="2"/>
      <c r="B1235"/>
    </row>
    <row r="1236" spans="1:2" x14ac:dyDescent="0.3">
      <c r="A1236" s="2"/>
      <c r="B1236"/>
    </row>
    <row r="1237" spans="1:2" x14ac:dyDescent="0.3">
      <c r="A1237" s="2"/>
      <c r="B1237"/>
    </row>
    <row r="1238" spans="1:2" x14ac:dyDescent="0.3">
      <c r="A1238" s="2"/>
      <c r="B1238"/>
    </row>
    <row r="1239" spans="1:2" x14ac:dyDescent="0.3">
      <c r="A1239" s="2"/>
      <c r="B1239"/>
    </row>
    <row r="1240" spans="1:2" x14ac:dyDescent="0.3">
      <c r="A1240" s="2"/>
      <c r="B1240"/>
    </row>
    <row r="1241" spans="1:2" x14ac:dyDescent="0.3">
      <c r="A1241" s="2"/>
      <c r="B1241"/>
    </row>
    <row r="1242" spans="1:2" x14ac:dyDescent="0.3">
      <c r="A1242" s="2"/>
      <c r="B1242"/>
    </row>
    <row r="1243" spans="1:2" x14ac:dyDescent="0.3">
      <c r="A1243" s="2"/>
      <c r="B1243"/>
    </row>
    <row r="1244" spans="1:2" x14ac:dyDescent="0.3">
      <c r="A1244" s="2"/>
      <c r="B1244"/>
    </row>
    <row r="1245" spans="1:2" x14ac:dyDescent="0.3">
      <c r="A1245" s="2"/>
      <c r="B1245"/>
    </row>
    <row r="1246" spans="1:2" x14ac:dyDescent="0.3">
      <c r="A1246" s="2"/>
      <c r="B1246"/>
    </row>
    <row r="1247" spans="1:2" x14ac:dyDescent="0.3">
      <c r="A1247" s="2"/>
      <c r="B1247"/>
    </row>
    <row r="1248" spans="1:2" x14ac:dyDescent="0.3">
      <c r="A1248" s="2"/>
      <c r="B1248"/>
    </row>
    <row r="1249" spans="1:2" x14ac:dyDescent="0.3">
      <c r="A1249" s="2"/>
      <c r="B1249"/>
    </row>
    <row r="1250" spans="1:2" x14ac:dyDescent="0.3">
      <c r="A1250" s="2"/>
      <c r="B1250"/>
    </row>
    <row r="1251" spans="1:2" x14ac:dyDescent="0.3">
      <c r="A1251" s="2"/>
      <c r="B1251"/>
    </row>
    <row r="1252" spans="1:2" x14ac:dyDescent="0.3">
      <c r="A1252" s="2"/>
      <c r="B1252"/>
    </row>
    <row r="1253" spans="1:2" x14ac:dyDescent="0.3">
      <c r="A1253" s="2"/>
      <c r="B1253"/>
    </row>
    <row r="1254" spans="1:2" x14ac:dyDescent="0.3">
      <c r="A1254" s="2"/>
      <c r="B1254"/>
    </row>
    <row r="1255" spans="1:2" x14ac:dyDescent="0.3">
      <c r="A1255" s="2"/>
      <c r="B1255"/>
    </row>
    <row r="1256" spans="1:2" x14ac:dyDescent="0.3">
      <c r="A1256" s="2"/>
      <c r="B1256"/>
    </row>
    <row r="1257" spans="1:2" x14ac:dyDescent="0.3">
      <c r="A1257" s="2"/>
      <c r="B1257"/>
    </row>
    <row r="1258" spans="1:2" x14ac:dyDescent="0.3">
      <c r="A1258" s="2"/>
      <c r="B1258"/>
    </row>
    <row r="1259" spans="1:2" x14ac:dyDescent="0.3">
      <c r="A1259" s="2"/>
      <c r="B1259"/>
    </row>
    <row r="1260" spans="1:2" x14ac:dyDescent="0.3">
      <c r="A1260" s="2"/>
      <c r="B1260"/>
    </row>
    <row r="1261" spans="1:2" x14ac:dyDescent="0.3">
      <c r="A1261" s="2"/>
      <c r="B1261"/>
    </row>
    <row r="1262" spans="1:2" x14ac:dyDescent="0.3">
      <c r="A1262" s="2"/>
      <c r="B1262"/>
    </row>
    <row r="1263" spans="1:2" x14ac:dyDescent="0.3">
      <c r="A1263" s="2"/>
      <c r="B1263"/>
    </row>
    <row r="1264" spans="1:2" x14ac:dyDescent="0.3">
      <c r="A1264" s="2"/>
      <c r="B1264"/>
    </row>
    <row r="1265" spans="1:2" x14ac:dyDescent="0.3">
      <c r="A1265" s="2"/>
      <c r="B1265"/>
    </row>
    <row r="1266" spans="1:2" x14ac:dyDescent="0.3">
      <c r="A1266" s="2"/>
      <c r="B1266"/>
    </row>
    <row r="1267" spans="1:2" x14ac:dyDescent="0.3">
      <c r="A1267" s="2"/>
      <c r="B1267"/>
    </row>
    <row r="1268" spans="1:2" x14ac:dyDescent="0.3">
      <c r="A1268" s="2"/>
      <c r="B1268"/>
    </row>
    <row r="1269" spans="1:2" x14ac:dyDescent="0.3">
      <c r="A1269" s="2"/>
      <c r="B1269"/>
    </row>
    <row r="1270" spans="1:2" x14ac:dyDescent="0.3">
      <c r="A1270" s="2"/>
      <c r="B1270"/>
    </row>
    <row r="1271" spans="1:2" x14ac:dyDescent="0.3">
      <c r="A1271" s="2"/>
      <c r="B1271"/>
    </row>
    <row r="1272" spans="1:2" x14ac:dyDescent="0.3">
      <c r="A1272" s="2"/>
      <c r="B1272"/>
    </row>
    <row r="1273" spans="1:2" x14ac:dyDescent="0.3">
      <c r="A1273" s="2"/>
      <c r="B1273"/>
    </row>
    <row r="1274" spans="1:2" x14ac:dyDescent="0.3">
      <c r="A1274" s="2"/>
      <c r="B1274"/>
    </row>
    <row r="1275" spans="1:2" x14ac:dyDescent="0.3">
      <c r="A1275" s="2"/>
      <c r="B1275"/>
    </row>
    <row r="1276" spans="1:2" x14ac:dyDescent="0.3">
      <c r="A1276" s="2"/>
      <c r="B1276"/>
    </row>
    <row r="1277" spans="1:2" x14ac:dyDescent="0.3">
      <c r="A1277" s="2"/>
      <c r="B1277"/>
    </row>
    <row r="1278" spans="1:2" x14ac:dyDescent="0.3">
      <c r="A1278" s="2"/>
      <c r="B1278"/>
    </row>
    <row r="1279" spans="1:2" x14ac:dyDescent="0.3">
      <c r="A1279" s="2"/>
      <c r="B1279"/>
    </row>
    <row r="1280" spans="1:2" x14ac:dyDescent="0.3">
      <c r="A1280" s="2"/>
      <c r="B1280"/>
    </row>
    <row r="1281" spans="1:2" x14ac:dyDescent="0.3">
      <c r="A1281" s="2"/>
      <c r="B1281"/>
    </row>
    <row r="1282" spans="1:2" x14ac:dyDescent="0.3">
      <c r="A1282" s="2"/>
      <c r="B1282"/>
    </row>
    <row r="1283" spans="1:2" x14ac:dyDescent="0.3">
      <c r="A1283" s="2"/>
      <c r="B1283"/>
    </row>
    <row r="1284" spans="1:2" x14ac:dyDescent="0.3">
      <c r="A1284" s="2"/>
      <c r="B1284"/>
    </row>
    <row r="1285" spans="1:2" x14ac:dyDescent="0.3">
      <c r="A1285" s="2"/>
      <c r="B1285"/>
    </row>
    <row r="1286" spans="1:2" x14ac:dyDescent="0.3">
      <c r="A1286" s="2"/>
      <c r="B1286"/>
    </row>
    <row r="1287" spans="1:2" x14ac:dyDescent="0.3">
      <c r="A1287" s="2"/>
      <c r="B1287"/>
    </row>
    <row r="1288" spans="1:2" x14ac:dyDescent="0.3">
      <c r="A1288" s="2"/>
      <c r="B1288"/>
    </row>
    <row r="1289" spans="1:2" x14ac:dyDescent="0.3">
      <c r="A1289" s="2"/>
      <c r="B1289"/>
    </row>
    <row r="1290" spans="1:2" x14ac:dyDescent="0.3">
      <c r="A1290" s="2"/>
      <c r="B1290"/>
    </row>
    <row r="1291" spans="1:2" x14ac:dyDescent="0.3">
      <c r="A1291" s="2"/>
      <c r="B1291"/>
    </row>
    <row r="1292" spans="1:2" x14ac:dyDescent="0.3">
      <c r="A1292" s="2"/>
      <c r="B1292"/>
    </row>
    <row r="1293" spans="1:2" x14ac:dyDescent="0.3">
      <c r="A1293" s="2"/>
      <c r="B1293"/>
    </row>
    <row r="1294" spans="1:2" x14ac:dyDescent="0.3">
      <c r="A1294" s="2"/>
      <c r="B1294"/>
    </row>
    <row r="1295" spans="1:2" x14ac:dyDescent="0.3">
      <c r="A1295" s="2"/>
      <c r="B1295"/>
    </row>
    <row r="1296" spans="1:2" x14ac:dyDescent="0.3">
      <c r="A1296" s="2"/>
      <c r="B1296"/>
    </row>
    <row r="1297" spans="1:2" x14ac:dyDescent="0.3">
      <c r="A1297" s="2"/>
      <c r="B1297"/>
    </row>
    <row r="1298" spans="1:2" x14ac:dyDescent="0.3">
      <c r="A1298" s="2"/>
      <c r="B1298"/>
    </row>
    <row r="1299" spans="1:2" x14ac:dyDescent="0.3">
      <c r="A1299" s="2"/>
      <c r="B1299"/>
    </row>
    <row r="1300" spans="1:2" x14ac:dyDescent="0.3">
      <c r="A1300" s="2"/>
      <c r="B1300"/>
    </row>
    <row r="1301" spans="1:2" x14ac:dyDescent="0.3">
      <c r="A1301" s="2"/>
      <c r="B1301"/>
    </row>
    <row r="1302" spans="1:2" x14ac:dyDescent="0.3">
      <c r="A1302" s="2"/>
      <c r="B1302"/>
    </row>
    <row r="1303" spans="1:2" x14ac:dyDescent="0.3">
      <c r="A1303" s="2"/>
      <c r="B1303"/>
    </row>
    <row r="1304" spans="1:2" x14ac:dyDescent="0.3">
      <c r="A1304" s="2"/>
      <c r="B1304"/>
    </row>
    <row r="1305" spans="1:2" x14ac:dyDescent="0.3">
      <c r="A1305" s="2"/>
      <c r="B1305"/>
    </row>
    <row r="1306" spans="1:2" x14ac:dyDescent="0.3">
      <c r="A1306" s="2"/>
      <c r="B1306"/>
    </row>
    <row r="1307" spans="1:2" x14ac:dyDescent="0.3">
      <c r="A1307" s="2"/>
      <c r="B1307"/>
    </row>
    <row r="1308" spans="1:2" x14ac:dyDescent="0.3">
      <c r="A1308" s="2"/>
      <c r="B1308"/>
    </row>
    <row r="1309" spans="1:2" x14ac:dyDescent="0.3">
      <c r="A1309" s="2"/>
      <c r="B1309"/>
    </row>
    <row r="1310" spans="1:2" x14ac:dyDescent="0.3">
      <c r="A1310" s="2"/>
      <c r="B1310"/>
    </row>
    <row r="1311" spans="1:2" x14ac:dyDescent="0.3">
      <c r="A1311" s="2"/>
      <c r="B1311"/>
    </row>
    <row r="1312" spans="1:2" x14ac:dyDescent="0.3">
      <c r="A1312" s="2"/>
      <c r="B1312"/>
    </row>
    <row r="1313" spans="1:2" x14ac:dyDescent="0.3">
      <c r="A1313" s="2"/>
      <c r="B1313"/>
    </row>
    <row r="1314" spans="1:2" x14ac:dyDescent="0.3">
      <c r="A1314" s="2"/>
      <c r="B1314"/>
    </row>
    <row r="1315" spans="1:2" x14ac:dyDescent="0.3">
      <c r="A1315" s="2"/>
      <c r="B1315"/>
    </row>
    <row r="1316" spans="1:2" x14ac:dyDescent="0.3">
      <c r="A1316" s="2"/>
      <c r="B1316"/>
    </row>
    <row r="1317" spans="1:2" x14ac:dyDescent="0.3">
      <c r="A1317" s="2"/>
      <c r="B1317"/>
    </row>
    <row r="1318" spans="1:2" x14ac:dyDescent="0.3">
      <c r="A1318" s="2"/>
      <c r="B1318"/>
    </row>
    <row r="1319" spans="1:2" x14ac:dyDescent="0.3">
      <c r="A1319" s="2"/>
      <c r="B1319"/>
    </row>
    <row r="1320" spans="1:2" x14ac:dyDescent="0.3">
      <c r="A1320" s="2"/>
      <c r="B1320"/>
    </row>
    <row r="1321" spans="1:2" x14ac:dyDescent="0.3">
      <c r="A1321" s="2"/>
      <c r="B1321"/>
    </row>
    <row r="1322" spans="1:2" x14ac:dyDescent="0.3">
      <c r="A1322" s="2"/>
      <c r="B1322"/>
    </row>
    <row r="1323" spans="1:2" x14ac:dyDescent="0.3">
      <c r="A1323" s="2"/>
      <c r="B1323"/>
    </row>
    <row r="1324" spans="1:2" x14ac:dyDescent="0.3">
      <c r="A1324" s="2"/>
      <c r="B1324"/>
    </row>
    <row r="1325" spans="1:2" x14ac:dyDescent="0.3">
      <c r="A1325" s="2"/>
      <c r="B1325"/>
    </row>
    <row r="1326" spans="1:2" x14ac:dyDescent="0.3">
      <c r="A1326" s="2"/>
      <c r="B1326"/>
    </row>
    <row r="1327" spans="1:2" x14ac:dyDescent="0.3">
      <c r="A1327" s="2"/>
      <c r="B1327"/>
    </row>
    <row r="1328" spans="1:2" x14ac:dyDescent="0.3">
      <c r="A1328" s="2"/>
      <c r="B1328"/>
    </row>
    <row r="1329" spans="1:2" x14ac:dyDescent="0.3">
      <c r="A1329" s="2"/>
      <c r="B1329"/>
    </row>
    <row r="1330" spans="1:2" x14ac:dyDescent="0.3">
      <c r="A1330" s="2"/>
      <c r="B1330"/>
    </row>
    <row r="1331" spans="1:2" x14ac:dyDescent="0.3">
      <c r="A1331" s="2"/>
      <c r="B1331"/>
    </row>
    <row r="1332" spans="1:2" x14ac:dyDescent="0.3">
      <c r="A1332" s="2"/>
      <c r="B1332"/>
    </row>
    <row r="1333" spans="1:2" x14ac:dyDescent="0.3">
      <c r="A1333" s="2"/>
      <c r="B1333"/>
    </row>
    <row r="1334" spans="1:2" x14ac:dyDescent="0.3">
      <c r="A1334" s="2"/>
      <c r="B1334"/>
    </row>
    <row r="1335" spans="1:2" x14ac:dyDescent="0.3">
      <c r="A1335" s="2"/>
      <c r="B1335"/>
    </row>
    <row r="1336" spans="1:2" x14ac:dyDescent="0.3">
      <c r="A1336" s="2"/>
      <c r="B1336"/>
    </row>
    <row r="1337" spans="1:2" x14ac:dyDescent="0.3">
      <c r="A1337" s="2"/>
      <c r="B1337"/>
    </row>
    <row r="1338" spans="1:2" x14ac:dyDescent="0.3">
      <c r="A1338" s="2"/>
      <c r="B1338"/>
    </row>
    <row r="1339" spans="1:2" x14ac:dyDescent="0.3">
      <c r="A1339" s="2"/>
      <c r="B1339"/>
    </row>
    <row r="1340" spans="1:2" x14ac:dyDescent="0.3">
      <c r="A1340" s="2"/>
      <c r="B1340"/>
    </row>
    <row r="1341" spans="1:2" x14ac:dyDescent="0.3">
      <c r="A1341" s="2"/>
      <c r="B1341"/>
    </row>
    <row r="1342" spans="1:2" x14ac:dyDescent="0.3">
      <c r="A1342" s="2"/>
      <c r="B1342"/>
    </row>
    <row r="1343" spans="1:2" x14ac:dyDescent="0.3">
      <c r="A1343" s="2"/>
      <c r="B1343"/>
    </row>
    <row r="1344" spans="1:2" x14ac:dyDescent="0.3">
      <c r="A1344" s="2"/>
      <c r="B1344"/>
    </row>
    <row r="1345" spans="1:2" x14ac:dyDescent="0.3">
      <c r="A1345" s="2"/>
      <c r="B1345"/>
    </row>
    <row r="1346" spans="1:2" x14ac:dyDescent="0.3">
      <c r="A1346" s="2"/>
      <c r="B1346"/>
    </row>
    <row r="1347" spans="1:2" x14ac:dyDescent="0.3">
      <c r="A1347" s="2"/>
      <c r="B1347"/>
    </row>
    <row r="1348" spans="1:2" x14ac:dyDescent="0.3">
      <c r="A1348" s="2"/>
      <c r="B1348"/>
    </row>
    <row r="1349" spans="1:2" x14ac:dyDescent="0.3">
      <c r="A1349" s="2"/>
      <c r="B1349"/>
    </row>
    <row r="1350" spans="1:2" x14ac:dyDescent="0.3">
      <c r="A1350" s="2"/>
      <c r="B1350"/>
    </row>
    <row r="1351" spans="1:2" x14ac:dyDescent="0.3">
      <c r="A1351" s="2"/>
      <c r="B1351"/>
    </row>
    <row r="1352" spans="1:2" x14ac:dyDescent="0.3">
      <c r="A1352" s="2"/>
      <c r="B1352"/>
    </row>
    <row r="1353" spans="1:2" x14ac:dyDescent="0.3">
      <c r="A1353" s="2"/>
      <c r="B1353"/>
    </row>
    <row r="1354" spans="1:2" x14ac:dyDescent="0.3">
      <c r="A1354" s="2"/>
      <c r="B1354"/>
    </row>
    <row r="1355" spans="1:2" x14ac:dyDescent="0.3">
      <c r="A1355" s="2"/>
      <c r="B1355"/>
    </row>
    <row r="1356" spans="1:2" x14ac:dyDescent="0.3">
      <c r="A1356" s="2"/>
      <c r="B1356"/>
    </row>
    <row r="1357" spans="1:2" x14ac:dyDescent="0.3">
      <c r="A1357" s="2"/>
      <c r="B1357"/>
    </row>
    <row r="1358" spans="1:2" x14ac:dyDescent="0.3">
      <c r="A1358" s="2"/>
      <c r="B1358"/>
    </row>
    <row r="1359" spans="1:2" x14ac:dyDescent="0.3">
      <c r="A1359" s="2"/>
      <c r="B1359"/>
    </row>
    <row r="1360" spans="1:2" x14ac:dyDescent="0.3">
      <c r="A1360" s="2"/>
      <c r="B1360"/>
    </row>
    <row r="1361" spans="1:2" x14ac:dyDescent="0.3">
      <c r="A1361" s="2"/>
      <c r="B1361"/>
    </row>
    <row r="1362" spans="1:2" x14ac:dyDescent="0.3">
      <c r="A1362" s="2"/>
      <c r="B1362"/>
    </row>
    <row r="1363" spans="1:2" x14ac:dyDescent="0.3">
      <c r="A1363" s="2"/>
      <c r="B1363"/>
    </row>
    <row r="1364" spans="1:2" x14ac:dyDescent="0.3">
      <c r="A1364" s="2"/>
      <c r="B1364"/>
    </row>
    <row r="1365" spans="1:2" x14ac:dyDescent="0.3">
      <c r="A1365" s="2"/>
      <c r="B1365"/>
    </row>
    <row r="1366" spans="1:2" x14ac:dyDescent="0.3">
      <c r="A1366" s="2"/>
      <c r="B1366"/>
    </row>
    <row r="1367" spans="1:2" x14ac:dyDescent="0.3">
      <c r="A1367" s="2"/>
      <c r="B1367"/>
    </row>
    <row r="1368" spans="1:2" x14ac:dyDescent="0.3">
      <c r="A1368" s="2"/>
      <c r="B1368"/>
    </row>
    <row r="1369" spans="1:2" x14ac:dyDescent="0.3">
      <c r="A1369" s="2"/>
      <c r="B1369"/>
    </row>
    <row r="1370" spans="1:2" x14ac:dyDescent="0.3">
      <c r="A1370" s="2"/>
      <c r="B1370"/>
    </row>
    <row r="1371" spans="1:2" x14ac:dyDescent="0.3">
      <c r="A1371" s="2"/>
      <c r="B1371"/>
    </row>
    <row r="1372" spans="1:2" x14ac:dyDescent="0.3">
      <c r="A1372" s="2"/>
      <c r="B1372"/>
    </row>
    <row r="1373" spans="1:2" x14ac:dyDescent="0.3">
      <c r="A1373" s="2"/>
      <c r="B1373"/>
    </row>
    <row r="1374" spans="1:2" x14ac:dyDescent="0.3">
      <c r="A1374" s="2"/>
      <c r="B1374"/>
    </row>
    <row r="1375" spans="1:2" x14ac:dyDescent="0.3">
      <c r="A1375" s="2"/>
      <c r="B1375"/>
    </row>
    <row r="1376" spans="1:2" x14ac:dyDescent="0.3">
      <c r="A1376" s="2"/>
      <c r="B1376"/>
    </row>
    <row r="1377" spans="1:2" x14ac:dyDescent="0.3">
      <c r="A1377" s="2"/>
      <c r="B1377"/>
    </row>
    <row r="1378" spans="1:2" x14ac:dyDescent="0.3">
      <c r="A1378" s="2"/>
      <c r="B1378"/>
    </row>
    <row r="1379" spans="1:2" x14ac:dyDescent="0.3">
      <c r="A1379" s="2"/>
      <c r="B1379"/>
    </row>
    <row r="1380" spans="1:2" x14ac:dyDescent="0.3">
      <c r="A1380" s="2"/>
      <c r="B1380"/>
    </row>
    <row r="1381" spans="1:2" x14ac:dyDescent="0.3">
      <c r="A1381" s="2"/>
      <c r="B1381"/>
    </row>
    <row r="1382" spans="1:2" x14ac:dyDescent="0.3">
      <c r="A1382" s="2"/>
      <c r="B1382"/>
    </row>
    <row r="1383" spans="1:2" x14ac:dyDescent="0.3">
      <c r="A1383" s="2"/>
      <c r="B1383"/>
    </row>
    <row r="1384" spans="1:2" x14ac:dyDescent="0.3">
      <c r="A1384" s="2"/>
      <c r="B1384"/>
    </row>
    <row r="1385" spans="1:2" x14ac:dyDescent="0.3">
      <c r="A1385" s="2"/>
      <c r="B1385"/>
    </row>
    <row r="1386" spans="1:2" x14ac:dyDescent="0.3">
      <c r="A1386" s="2"/>
      <c r="B1386"/>
    </row>
    <row r="1387" spans="1:2" x14ac:dyDescent="0.3">
      <c r="A1387" s="2"/>
      <c r="B1387"/>
    </row>
    <row r="1388" spans="1:2" x14ac:dyDescent="0.3">
      <c r="A1388" s="2"/>
      <c r="B1388"/>
    </row>
    <row r="1389" spans="1:2" x14ac:dyDescent="0.3">
      <c r="A1389" s="2"/>
      <c r="B1389"/>
    </row>
    <row r="1390" spans="1:2" x14ac:dyDescent="0.3">
      <c r="A1390" s="2"/>
      <c r="B1390"/>
    </row>
    <row r="1391" spans="1:2" x14ac:dyDescent="0.3">
      <c r="A1391" s="2"/>
      <c r="B1391"/>
    </row>
    <row r="1392" spans="1:2" x14ac:dyDescent="0.3">
      <c r="A1392" s="2"/>
      <c r="B1392"/>
    </row>
    <row r="1393" spans="1:2" x14ac:dyDescent="0.3">
      <c r="A1393" s="2"/>
      <c r="B1393"/>
    </row>
    <row r="1394" spans="1:2" x14ac:dyDescent="0.3">
      <c r="A1394" s="2"/>
      <c r="B1394"/>
    </row>
    <row r="1395" spans="1:2" x14ac:dyDescent="0.3">
      <c r="A1395" s="2"/>
      <c r="B1395"/>
    </row>
    <row r="1396" spans="1:2" x14ac:dyDescent="0.3">
      <c r="A1396" s="2"/>
      <c r="B1396"/>
    </row>
    <row r="1397" spans="1:2" x14ac:dyDescent="0.3">
      <c r="A1397" s="2"/>
      <c r="B1397"/>
    </row>
    <row r="1398" spans="1:2" x14ac:dyDescent="0.3">
      <c r="A1398" s="2"/>
      <c r="B1398"/>
    </row>
    <row r="1399" spans="1:2" x14ac:dyDescent="0.3">
      <c r="A1399" s="2"/>
      <c r="B1399"/>
    </row>
    <row r="1400" spans="1:2" x14ac:dyDescent="0.3">
      <c r="A1400" s="2"/>
      <c r="B1400"/>
    </row>
    <row r="1401" spans="1:2" x14ac:dyDescent="0.3">
      <c r="A1401" s="2"/>
      <c r="B1401"/>
    </row>
    <row r="1402" spans="1:2" x14ac:dyDescent="0.3">
      <c r="A1402" s="2"/>
      <c r="B1402"/>
    </row>
    <row r="1403" spans="1:2" x14ac:dyDescent="0.3">
      <c r="A1403" s="2"/>
      <c r="B1403"/>
    </row>
    <row r="1404" spans="1:2" x14ac:dyDescent="0.3">
      <c r="A1404" s="2"/>
      <c r="B1404"/>
    </row>
    <row r="1405" spans="1:2" x14ac:dyDescent="0.3">
      <c r="A1405" s="2"/>
      <c r="B1405"/>
    </row>
    <row r="1406" spans="1:2" x14ac:dyDescent="0.3">
      <c r="A1406" s="2"/>
      <c r="B1406"/>
    </row>
    <row r="1407" spans="1:2" x14ac:dyDescent="0.3">
      <c r="A1407" s="2"/>
      <c r="B1407"/>
    </row>
    <row r="1408" spans="1:2" x14ac:dyDescent="0.3">
      <c r="A1408" s="2"/>
      <c r="B1408"/>
    </row>
    <row r="1409" spans="1:2" x14ac:dyDescent="0.3">
      <c r="A1409" s="2"/>
      <c r="B1409"/>
    </row>
    <row r="1410" spans="1:2" x14ac:dyDescent="0.3">
      <c r="A1410" s="2"/>
      <c r="B1410"/>
    </row>
    <row r="1411" spans="1:2" x14ac:dyDescent="0.3">
      <c r="A1411" s="2"/>
      <c r="B1411"/>
    </row>
    <row r="1412" spans="1:2" x14ac:dyDescent="0.3">
      <c r="A1412" s="2"/>
      <c r="B1412"/>
    </row>
    <row r="1413" spans="1:2" x14ac:dyDescent="0.3">
      <c r="A1413" s="2"/>
      <c r="B1413"/>
    </row>
    <row r="1414" spans="1:2" x14ac:dyDescent="0.3">
      <c r="A1414" s="2"/>
      <c r="B1414"/>
    </row>
    <row r="1415" spans="1:2" x14ac:dyDescent="0.3">
      <c r="A1415" s="2"/>
      <c r="B1415"/>
    </row>
    <row r="1416" spans="1:2" x14ac:dyDescent="0.3">
      <c r="A1416" s="2"/>
      <c r="B1416"/>
    </row>
    <row r="1417" spans="1:2" x14ac:dyDescent="0.3">
      <c r="A1417" s="2"/>
      <c r="B1417"/>
    </row>
    <row r="1418" spans="1:2" x14ac:dyDescent="0.3">
      <c r="A1418" s="2"/>
      <c r="B1418"/>
    </row>
    <row r="1419" spans="1:2" x14ac:dyDescent="0.3">
      <c r="A1419" s="2"/>
      <c r="B1419"/>
    </row>
    <row r="1420" spans="1:2" x14ac:dyDescent="0.3">
      <c r="A1420" s="2"/>
      <c r="B1420"/>
    </row>
    <row r="1421" spans="1:2" x14ac:dyDescent="0.3">
      <c r="A1421" s="2"/>
      <c r="B1421"/>
    </row>
    <row r="1422" spans="1:2" x14ac:dyDescent="0.3">
      <c r="A1422" s="2"/>
      <c r="B1422"/>
    </row>
    <row r="1423" spans="1:2" x14ac:dyDescent="0.3">
      <c r="A1423" s="2"/>
      <c r="B1423"/>
    </row>
    <row r="1424" spans="1:2" x14ac:dyDescent="0.3">
      <c r="A1424" s="2"/>
      <c r="B1424"/>
    </row>
    <row r="1425" spans="1:2" x14ac:dyDescent="0.3">
      <c r="A1425" s="2"/>
      <c r="B1425"/>
    </row>
    <row r="1426" spans="1:2" x14ac:dyDescent="0.3">
      <c r="A1426" s="2"/>
      <c r="B1426"/>
    </row>
    <row r="1427" spans="1:2" x14ac:dyDescent="0.3">
      <c r="A1427" s="2"/>
      <c r="B1427"/>
    </row>
    <row r="1428" spans="1:2" x14ac:dyDescent="0.3">
      <c r="A1428" s="2"/>
      <c r="B1428"/>
    </row>
    <row r="1429" spans="1:2" x14ac:dyDescent="0.3">
      <c r="A1429" s="2"/>
      <c r="B1429"/>
    </row>
    <row r="1430" spans="1:2" x14ac:dyDescent="0.3">
      <c r="A1430" s="2"/>
      <c r="B1430"/>
    </row>
    <row r="1431" spans="1:2" x14ac:dyDescent="0.3">
      <c r="A1431" s="2"/>
      <c r="B1431"/>
    </row>
    <row r="1432" spans="1:2" x14ac:dyDescent="0.3">
      <c r="A1432" s="2"/>
      <c r="B1432"/>
    </row>
    <row r="1433" spans="1:2" x14ac:dyDescent="0.3">
      <c r="A1433" s="2"/>
      <c r="B1433"/>
    </row>
    <row r="1434" spans="1:2" x14ac:dyDescent="0.3">
      <c r="A1434" s="2"/>
      <c r="B1434"/>
    </row>
    <row r="1435" spans="1:2" x14ac:dyDescent="0.3">
      <c r="A1435" s="2"/>
      <c r="B1435"/>
    </row>
    <row r="1436" spans="1:2" x14ac:dyDescent="0.3">
      <c r="A1436" s="2"/>
      <c r="B1436"/>
    </row>
    <row r="1437" spans="1:2" x14ac:dyDescent="0.3">
      <c r="A1437" s="2"/>
      <c r="B1437"/>
    </row>
    <row r="1438" spans="1:2" x14ac:dyDescent="0.3">
      <c r="A1438" s="2"/>
      <c r="B1438"/>
    </row>
    <row r="1439" spans="1:2" x14ac:dyDescent="0.3">
      <c r="A1439" s="2"/>
      <c r="B1439"/>
    </row>
    <row r="1440" spans="1:2" x14ac:dyDescent="0.3">
      <c r="A1440" s="2"/>
      <c r="B1440"/>
    </row>
    <row r="1441" spans="1:2" x14ac:dyDescent="0.3">
      <c r="A1441" s="2"/>
      <c r="B1441"/>
    </row>
    <row r="1442" spans="1:2" x14ac:dyDescent="0.3">
      <c r="A1442" s="2"/>
      <c r="B1442"/>
    </row>
    <row r="1443" spans="1:2" x14ac:dyDescent="0.3">
      <c r="A1443" s="2"/>
      <c r="B1443"/>
    </row>
    <row r="1444" spans="1:2" x14ac:dyDescent="0.3">
      <c r="A1444" s="2"/>
      <c r="B1444"/>
    </row>
    <row r="1445" spans="1:2" x14ac:dyDescent="0.3">
      <c r="A1445" s="2"/>
      <c r="B1445"/>
    </row>
    <row r="1446" spans="1:2" x14ac:dyDescent="0.3">
      <c r="A1446" s="2"/>
      <c r="B1446"/>
    </row>
    <row r="1447" spans="1:2" x14ac:dyDescent="0.3">
      <c r="A1447" s="2"/>
      <c r="B1447"/>
    </row>
    <row r="1448" spans="1:2" x14ac:dyDescent="0.3">
      <c r="A1448" s="2"/>
      <c r="B1448"/>
    </row>
    <row r="1449" spans="1:2" x14ac:dyDescent="0.3">
      <c r="A1449" s="2"/>
      <c r="B1449"/>
    </row>
    <row r="1450" spans="1:2" x14ac:dyDescent="0.3">
      <c r="A1450" s="2"/>
      <c r="B1450"/>
    </row>
    <row r="1451" spans="1:2" x14ac:dyDescent="0.3">
      <c r="A1451" s="2"/>
      <c r="B1451"/>
    </row>
    <row r="1452" spans="1:2" x14ac:dyDescent="0.3">
      <c r="A1452" s="2"/>
      <c r="B1452"/>
    </row>
    <row r="1453" spans="1:2" x14ac:dyDescent="0.3">
      <c r="A1453" s="2"/>
      <c r="B1453"/>
    </row>
    <row r="1454" spans="1:2" x14ac:dyDescent="0.3">
      <c r="A1454" s="2"/>
      <c r="B1454"/>
    </row>
    <row r="1455" spans="1:2" x14ac:dyDescent="0.3">
      <c r="A1455" s="2"/>
      <c r="B1455"/>
    </row>
    <row r="1456" spans="1:2" x14ac:dyDescent="0.3">
      <c r="A1456" s="2"/>
      <c r="B1456"/>
    </row>
    <row r="1457" spans="1:2" x14ac:dyDescent="0.3">
      <c r="A1457" s="2"/>
      <c r="B1457"/>
    </row>
    <row r="1458" spans="1:2" x14ac:dyDescent="0.3">
      <c r="A1458" s="2"/>
      <c r="B1458"/>
    </row>
    <row r="1459" spans="1:2" x14ac:dyDescent="0.3">
      <c r="A1459" s="2"/>
      <c r="B1459"/>
    </row>
    <row r="1460" spans="1:2" x14ac:dyDescent="0.3">
      <c r="A1460" s="2"/>
      <c r="B1460"/>
    </row>
    <row r="1461" spans="1:2" x14ac:dyDescent="0.3">
      <c r="A1461" s="2"/>
      <c r="B1461"/>
    </row>
    <row r="1462" spans="1:2" x14ac:dyDescent="0.3">
      <c r="A1462" s="2"/>
      <c r="B1462"/>
    </row>
    <row r="1463" spans="1:2" x14ac:dyDescent="0.3">
      <c r="A1463" s="2"/>
      <c r="B1463"/>
    </row>
    <row r="1464" spans="1:2" x14ac:dyDescent="0.3">
      <c r="A1464" s="2"/>
      <c r="B1464"/>
    </row>
    <row r="1465" spans="1:2" x14ac:dyDescent="0.3">
      <c r="A1465" s="2"/>
      <c r="B1465"/>
    </row>
    <row r="1466" spans="1:2" x14ac:dyDescent="0.3">
      <c r="A1466" s="2"/>
      <c r="B1466"/>
    </row>
    <row r="1467" spans="1:2" x14ac:dyDescent="0.3">
      <c r="A1467" s="2"/>
      <c r="B1467"/>
    </row>
    <row r="1468" spans="1:2" x14ac:dyDescent="0.3">
      <c r="A1468" s="2"/>
      <c r="B1468"/>
    </row>
    <row r="1469" spans="1:2" x14ac:dyDescent="0.3">
      <c r="A1469" s="2"/>
      <c r="B1469"/>
    </row>
    <row r="1470" spans="1:2" x14ac:dyDescent="0.3">
      <c r="A1470" s="2"/>
      <c r="B1470"/>
    </row>
    <row r="1471" spans="1:2" x14ac:dyDescent="0.3">
      <c r="A1471" s="2"/>
      <c r="B1471"/>
    </row>
    <row r="1472" spans="1:2" x14ac:dyDescent="0.3">
      <c r="A1472" s="2"/>
      <c r="B1472"/>
    </row>
    <row r="1473" spans="1:2" x14ac:dyDescent="0.3">
      <c r="A1473" s="2"/>
      <c r="B1473"/>
    </row>
    <row r="1474" spans="1:2" x14ac:dyDescent="0.3">
      <c r="A1474" s="2"/>
      <c r="B1474"/>
    </row>
    <row r="1475" spans="1:2" x14ac:dyDescent="0.3">
      <c r="A1475" s="2"/>
      <c r="B1475"/>
    </row>
    <row r="1476" spans="1:2" x14ac:dyDescent="0.3">
      <c r="A1476" s="2"/>
      <c r="B1476"/>
    </row>
    <row r="1477" spans="1:2" x14ac:dyDescent="0.3">
      <c r="A1477" s="2"/>
      <c r="B1477"/>
    </row>
    <row r="1478" spans="1:2" x14ac:dyDescent="0.3">
      <c r="A1478" s="2"/>
      <c r="B1478"/>
    </row>
    <row r="1479" spans="1:2" x14ac:dyDescent="0.3">
      <c r="A1479" s="2"/>
      <c r="B1479"/>
    </row>
    <row r="1480" spans="1:2" x14ac:dyDescent="0.3">
      <c r="A1480" s="2"/>
      <c r="B1480"/>
    </row>
    <row r="1481" spans="1:2" x14ac:dyDescent="0.3">
      <c r="A1481" s="2"/>
      <c r="B1481"/>
    </row>
    <row r="1482" spans="1:2" x14ac:dyDescent="0.3">
      <c r="A1482" s="2"/>
      <c r="B1482"/>
    </row>
    <row r="1483" spans="1:2" x14ac:dyDescent="0.3">
      <c r="A1483" s="2"/>
      <c r="B1483"/>
    </row>
    <row r="1484" spans="1:2" x14ac:dyDescent="0.3">
      <c r="A1484" s="2"/>
      <c r="B1484"/>
    </row>
    <row r="1485" spans="1:2" x14ac:dyDescent="0.3">
      <c r="A1485" s="2"/>
      <c r="B1485"/>
    </row>
    <row r="1486" spans="1:2" x14ac:dyDescent="0.3">
      <c r="A1486" s="2"/>
      <c r="B1486"/>
    </row>
    <row r="1487" spans="1:2" x14ac:dyDescent="0.3">
      <c r="A1487" s="2"/>
      <c r="B1487"/>
    </row>
    <row r="1488" spans="1:2" x14ac:dyDescent="0.3">
      <c r="A1488" s="2"/>
      <c r="B1488"/>
    </row>
    <row r="1489" spans="1:2" x14ac:dyDescent="0.3">
      <c r="A1489" s="2"/>
      <c r="B1489"/>
    </row>
    <row r="1490" spans="1:2" x14ac:dyDescent="0.3">
      <c r="A1490" s="2"/>
      <c r="B1490"/>
    </row>
    <row r="1491" spans="1:2" x14ac:dyDescent="0.3">
      <c r="A1491" s="2"/>
      <c r="B1491"/>
    </row>
    <row r="1492" spans="1:2" x14ac:dyDescent="0.3">
      <c r="A1492" s="2"/>
      <c r="B1492"/>
    </row>
    <row r="1493" spans="1:2" x14ac:dyDescent="0.3">
      <c r="A1493" s="2"/>
      <c r="B1493"/>
    </row>
    <row r="1494" spans="1:2" x14ac:dyDescent="0.3">
      <c r="A1494" s="2"/>
      <c r="B1494"/>
    </row>
    <row r="1495" spans="1:2" x14ac:dyDescent="0.3">
      <c r="A1495" s="2"/>
      <c r="B1495"/>
    </row>
    <row r="1496" spans="1:2" x14ac:dyDescent="0.3">
      <c r="A1496" s="2"/>
      <c r="B1496"/>
    </row>
    <row r="1497" spans="1:2" x14ac:dyDescent="0.3">
      <c r="A1497" s="2"/>
      <c r="B1497"/>
    </row>
    <row r="1498" spans="1:2" x14ac:dyDescent="0.3">
      <c r="A1498" s="2"/>
      <c r="B1498"/>
    </row>
    <row r="1499" spans="1:2" x14ac:dyDescent="0.3">
      <c r="A1499" s="2"/>
      <c r="B1499"/>
    </row>
    <row r="1500" spans="1:2" x14ac:dyDescent="0.3">
      <c r="A1500" s="2"/>
      <c r="B1500"/>
    </row>
    <row r="1501" spans="1:2" x14ac:dyDescent="0.3">
      <c r="A1501" s="2"/>
      <c r="B1501"/>
    </row>
    <row r="1502" spans="1:2" x14ac:dyDescent="0.3">
      <c r="A1502" s="2"/>
      <c r="B1502"/>
    </row>
    <row r="1503" spans="1:2" x14ac:dyDescent="0.3">
      <c r="A1503" s="2"/>
      <c r="B1503"/>
    </row>
    <row r="1504" spans="1:2" x14ac:dyDescent="0.3">
      <c r="A1504" s="2"/>
      <c r="B1504"/>
    </row>
    <row r="1505" spans="1:2" x14ac:dyDescent="0.3">
      <c r="A1505" s="2"/>
      <c r="B1505"/>
    </row>
    <row r="1506" spans="1:2" x14ac:dyDescent="0.3">
      <c r="A1506" s="2"/>
      <c r="B1506"/>
    </row>
    <row r="1507" spans="1:2" x14ac:dyDescent="0.3">
      <c r="A1507" s="2"/>
      <c r="B1507"/>
    </row>
    <row r="1508" spans="1:2" x14ac:dyDescent="0.3">
      <c r="A1508" s="2"/>
      <c r="B1508"/>
    </row>
    <row r="1509" spans="1:2" x14ac:dyDescent="0.3">
      <c r="A1509" s="2"/>
      <c r="B1509"/>
    </row>
    <row r="1510" spans="1:2" x14ac:dyDescent="0.3">
      <c r="A1510" s="2"/>
      <c r="B1510"/>
    </row>
    <row r="1511" spans="1:2" x14ac:dyDescent="0.3">
      <c r="A1511" s="2"/>
      <c r="B1511"/>
    </row>
    <row r="1512" spans="1:2" x14ac:dyDescent="0.3">
      <c r="A1512" s="2"/>
      <c r="B1512"/>
    </row>
    <row r="1513" spans="1:2" x14ac:dyDescent="0.3">
      <c r="A1513" s="2"/>
      <c r="B1513"/>
    </row>
    <row r="1514" spans="1:2" x14ac:dyDescent="0.3">
      <c r="A1514" s="2"/>
      <c r="B1514"/>
    </row>
    <row r="1515" spans="1:2" x14ac:dyDescent="0.3">
      <c r="A1515" s="2"/>
      <c r="B1515"/>
    </row>
    <row r="1516" spans="1:2" x14ac:dyDescent="0.3">
      <c r="A1516" s="2"/>
      <c r="B1516"/>
    </row>
    <row r="1517" spans="1:2" x14ac:dyDescent="0.3">
      <c r="A1517" s="2"/>
      <c r="B1517"/>
    </row>
    <row r="1518" spans="1:2" x14ac:dyDescent="0.3">
      <c r="A1518" s="2"/>
      <c r="B1518"/>
    </row>
    <row r="1519" spans="1:2" x14ac:dyDescent="0.3">
      <c r="A1519" s="2"/>
      <c r="B1519"/>
    </row>
    <row r="1520" spans="1:2" x14ac:dyDescent="0.3">
      <c r="A1520" s="2"/>
      <c r="B1520"/>
    </row>
    <row r="1521" spans="1:2" x14ac:dyDescent="0.3">
      <c r="A1521" s="2"/>
      <c r="B1521"/>
    </row>
    <row r="1522" spans="1:2" x14ac:dyDescent="0.3">
      <c r="A1522" s="2"/>
      <c r="B1522"/>
    </row>
    <row r="1523" spans="1:2" x14ac:dyDescent="0.3">
      <c r="A1523" s="2"/>
      <c r="B1523"/>
    </row>
    <row r="1524" spans="1:2" x14ac:dyDescent="0.3">
      <c r="A1524" s="2"/>
      <c r="B1524"/>
    </row>
    <row r="1525" spans="1:2" x14ac:dyDescent="0.3">
      <c r="A1525" s="2"/>
      <c r="B1525"/>
    </row>
    <row r="1526" spans="1:2" x14ac:dyDescent="0.3">
      <c r="A1526" s="2"/>
      <c r="B1526"/>
    </row>
    <row r="1527" spans="1:2" x14ac:dyDescent="0.3">
      <c r="A1527" s="2"/>
      <c r="B1527"/>
    </row>
    <row r="1528" spans="1:2" x14ac:dyDescent="0.3">
      <c r="A1528" s="2"/>
      <c r="B1528"/>
    </row>
    <row r="1529" spans="1:2" x14ac:dyDescent="0.3">
      <c r="A1529" s="2"/>
      <c r="B1529"/>
    </row>
    <row r="1530" spans="1:2" x14ac:dyDescent="0.3">
      <c r="A1530" s="2"/>
      <c r="B1530"/>
    </row>
    <row r="1531" spans="1:2" x14ac:dyDescent="0.3">
      <c r="A1531" s="2"/>
      <c r="B1531"/>
    </row>
    <row r="1532" spans="1:2" x14ac:dyDescent="0.3">
      <c r="A1532" s="2"/>
      <c r="B1532"/>
    </row>
    <row r="1533" spans="1:2" x14ac:dyDescent="0.3">
      <c r="A1533" s="2"/>
      <c r="B1533"/>
    </row>
    <row r="1534" spans="1:2" x14ac:dyDescent="0.3">
      <c r="A1534" s="2"/>
      <c r="B1534"/>
    </row>
    <row r="1535" spans="1:2" x14ac:dyDescent="0.3">
      <c r="A1535" s="2"/>
      <c r="B1535"/>
    </row>
    <row r="1536" spans="1:2" x14ac:dyDescent="0.3">
      <c r="A1536" s="2"/>
      <c r="B1536"/>
    </row>
    <row r="1537" spans="1:2" x14ac:dyDescent="0.3">
      <c r="A1537" s="2"/>
      <c r="B1537"/>
    </row>
    <row r="1538" spans="1:2" x14ac:dyDescent="0.3">
      <c r="A1538" s="2"/>
      <c r="B1538"/>
    </row>
    <row r="1539" spans="1:2" x14ac:dyDescent="0.3">
      <c r="A1539" s="2"/>
      <c r="B1539"/>
    </row>
    <row r="1540" spans="1:2" x14ac:dyDescent="0.3">
      <c r="A1540" s="2"/>
      <c r="B1540"/>
    </row>
    <row r="1541" spans="1:2" x14ac:dyDescent="0.3">
      <c r="A1541" s="2"/>
      <c r="B1541"/>
    </row>
    <row r="1542" spans="1:2" x14ac:dyDescent="0.3">
      <c r="A1542" s="2"/>
      <c r="B1542"/>
    </row>
    <row r="1543" spans="1:2" x14ac:dyDescent="0.3">
      <c r="A1543" s="2"/>
      <c r="B1543"/>
    </row>
    <row r="1544" spans="1:2" x14ac:dyDescent="0.3">
      <c r="A1544" s="2"/>
      <c r="B1544"/>
    </row>
    <row r="1545" spans="1:2" x14ac:dyDescent="0.3">
      <c r="A1545" s="2"/>
      <c r="B1545"/>
    </row>
    <row r="1546" spans="1:2" x14ac:dyDescent="0.3">
      <c r="A1546" s="2"/>
      <c r="B1546"/>
    </row>
    <row r="1547" spans="1:2" x14ac:dyDescent="0.3">
      <c r="A1547" s="2"/>
      <c r="B1547"/>
    </row>
    <row r="1548" spans="1:2" x14ac:dyDescent="0.3">
      <c r="A1548" s="2"/>
      <c r="B1548"/>
    </row>
    <row r="1549" spans="1:2" x14ac:dyDescent="0.3">
      <c r="A1549" s="2"/>
      <c r="B1549"/>
    </row>
    <row r="1550" spans="1:2" x14ac:dyDescent="0.3">
      <c r="A1550" s="2"/>
      <c r="B1550"/>
    </row>
    <row r="1551" spans="1:2" x14ac:dyDescent="0.3">
      <c r="A1551" s="2"/>
      <c r="B1551"/>
    </row>
    <row r="1552" spans="1:2" x14ac:dyDescent="0.3">
      <c r="A1552" s="2"/>
      <c r="B1552"/>
    </row>
    <row r="1553" spans="1:2" x14ac:dyDescent="0.3">
      <c r="A1553" s="2"/>
      <c r="B1553"/>
    </row>
    <row r="1554" spans="1:2" x14ac:dyDescent="0.3">
      <c r="A1554" s="2"/>
      <c r="B1554"/>
    </row>
    <row r="1555" spans="1:2" x14ac:dyDescent="0.3">
      <c r="A1555" s="2"/>
      <c r="B1555"/>
    </row>
    <row r="1556" spans="1:2" x14ac:dyDescent="0.3">
      <c r="A1556" s="2"/>
      <c r="B1556"/>
    </row>
    <row r="1557" spans="1:2" x14ac:dyDescent="0.3">
      <c r="A1557" s="2"/>
      <c r="B1557"/>
    </row>
    <row r="1558" spans="1:2" x14ac:dyDescent="0.3">
      <c r="A1558" s="2"/>
      <c r="B1558"/>
    </row>
    <row r="1559" spans="1:2" x14ac:dyDescent="0.3">
      <c r="A1559" s="2"/>
      <c r="B1559"/>
    </row>
    <row r="1560" spans="1:2" x14ac:dyDescent="0.3">
      <c r="A1560" s="2"/>
      <c r="B1560"/>
    </row>
    <row r="1561" spans="1:2" x14ac:dyDescent="0.3">
      <c r="A1561" s="2"/>
      <c r="B1561"/>
    </row>
    <row r="1562" spans="1:2" x14ac:dyDescent="0.3">
      <c r="A1562" s="2"/>
      <c r="B1562"/>
    </row>
    <row r="1563" spans="1:2" x14ac:dyDescent="0.3">
      <c r="A1563" s="2"/>
      <c r="B1563"/>
    </row>
    <row r="1564" spans="1:2" x14ac:dyDescent="0.3">
      <c r="A1564" s="2"/>
      <c r="B1564"/>
    </row>
    <row r="1565" spans="1:2" x14ac:dyDescent="0.3">
      <c r="A1565" s="2"/>
      <c r="B1565"/>
    </row>
    <row r="1566" spans="1:2" x14ac:dyDescent="0.3">
      <c r="A1566" s="2"/>
      <c r="B1566"/>
    </row>
    <row r="1567" spans="1:2" x14ac:dyDescent="0.3">
      <c r="A1567" s="2"/>
      <c r="B1567"/>
    </row>
    <row r="1568" spans="1:2" x14ac:dyDescent="0.3">
      <c r="A1568" s="2"/>
      <c r="B1568"/>
    </row>
    <row r="1569" spans="1:2" x14ac:dyDescent="0.3">
      <c r="A1569" s="2"/>
      <c r="B1569"/>
    </row>
    <row r="1570" spans="1:2" x14ac:dyDescent="0.3">
      <c r="A1570" s="2"/>
      <c r="B1570"/>
    </row>
    <row r="1571" spans="1:2" x14ac:dyDescent="0.3">
      <c r="A1571" s="2"/>
      <c r="B1571"/>
    </row>
    <row r="1572" spans="1:2" x14ac:dyDescent="0.3">
      <c r="A1572" s="2"/>
      <c r="B1572"/>
    </row>
    <row r="1573" spans="1:2" x14ac:dyDescent="0.3">
      <c r="A1573" s="2"/>
      <c r="B1573"/>
    </row>
    <row r="1574" spans="1:2" x14ac:dyDescent="0.3">
      <c r="A1574" s="2"/>
      <c r="B1574"/>
    </row>
    <row r="1575" spans="1:2" x14ac:dyDescent="0.3">
      <c r="A1575" s="2"/>
      <c r="B1575"/>
    </row>
    <row r="1576" spans="1:2" x14ac:dyDescent="0.3">
      <c r="A1576" s="2"/>
      <c r="B1576"/>
    </row>
    <row r="1577" spans="1:2" x14ac:dyDescent="0.3">
      <c r="A1577" s="2"/>
      <c r="B1577"/>
    </row>
    <row r="1578" spans="1:2" x14ac:dyDescent="0.3">
      <c r="A1578" s="2"/>
      <c r="B1578"/>
    </row>
    <row r="1579" spans="1:2" x14ac:dyDescent="0.3">
      <c r="A1579" s="2"/>
      <c r="B1579"/>
    </row>
    <row r="1580" spans="1:2" x14ac:dyDescent="0.3">
      <c r="A1580" s="2"/>
      <c r="B1580"/>
    </row>
    <row r="1581" spans="1:2" x14ac:dyDescent="0.3">
      <c r="A1581" s="2"/>
      <c r="B1581"/>
    </row>
    <row r="1582" spans="1:2" x14ac:dyDescent="0.3">
      <c r="A1582" s="2"/>
      <c r="B1582"/>
    </row>
    <row r="1583" spans="1:2" x14ac:dyDescent="0.3">
      <c r="A1583" s="2"/>
      <c r="B1583"/>
    </row>
    <row r="1584" spans="1:2" x14ac:dyDescent="0.3">
      <c r="A1584" s="2"/>
      <c r="B1584"/>
    </row>
    <row r="1585" spans="1:2" x14ac:dyDescent="0.3">
      <c r="A1585" s="2"/>
      <c r="B1585"/>
    </row>
    <row r="1586" spans="1:2" x14ac:dyDescent="0.3">
      <c r="A1586" s="2"/>
      <c r="B1586"/>
    </row>
    <row r="1587" spans="1:2" x14ac:dyDescent="0.3">
      <c r="A1587" s="2"/>
      <c r="B1587"/>
    </row>
    <row r="1588" spans="1:2" x14ac:dyDescent="0.3">
      <c r="A1588" s="2"/>
      <c r="B1588"/>
    </row>
    <row r="1589" spans="1:2" x14ac:dyDescent="0.3">
      <c r="A1589" s="2"/>
      <c r="B1589"/>
    </row>
    <row r="1590" spans="1:2" x14ac:dyDescent="0.3">
      <c r="A1590" s="2"/>
      <c r="B1590"/>
    </row>
    <row r="1591" spans="1:2" x14ac:dyDescent="0.3">
      <c r="A1591" s="2"/>
      <c r="B1591"/>
    </row>
    <row r="1592" spans="1:2" x14ac:dyDescent="0.3">
      <c r="A1592" s="2"/>
      <c r="B1592"/>
    </row>
    <row r="1593" spans="1:2" x14ac:dyDescent="0.3">
      <c r="A1593" s="2"/>
      <c r="B1593"/>
    </row>
    <row r="1594" spans="1:2" x14ac:dyDescent="0.3">
      <c r="A1594" s="2"/>
      <c r="B1594"/>
    </row>
    <row r="1595" spans="1:2" x14ac:dyDescent="0.3">
      <c r="A1595" s="2"/>
      <c r="B1595"/>
    </row>
    <row r="1596" spans="1:2" x14ac:dyDescent="0.3">
      <c r="A1596" s="2"/>
      <c r="B1596"/>
    </row>
    <row r="1597" spans="1:2" x14ac:dyDescent="0.3">
      <c r="A1597" s="2"/>
      <c r="B1597"/>
    </row>
    <row r="1598" spans="1:2" x14ac:dyDescent="0.3">
      <c r="A1598" s="2"/>
      <c r="B1598"/>
    </row>
    <row r="1599" spans="1:2" x14ac:dyDescent="0.3">
      <c r="A1599" s="2"/>
      <c r="B1599"/>
    </row>
    <row r="1600" spans="1:2" x14ac:dyDescent="0.3">
      <c r="A1600" s="2"/>
      <c r="B1600"/>
    </row>
    <row r="1601" spans="1:2" x14ac:dyDescent="0.3">
      <c r="A1601" s="2"/>
      <c r="B1601"/>
    </row>
    <row r="1602" spans="1:2" x14ac:dyDescent="0.3">
      <c r="A1602" s="2"/>
      <c r="B1602"/>
    </row>
    <row r="1603" spans="1:2" x14ac:dyDescent="0.3">
      <c r="A1603" s="2"/>
      <c r="B1603"/>
    </row>
    <row r="1604" spans="1:2" x14ac:dyDescent="0.3">
      <c r="A1604" s="2"/>
      <c r="B1604"/>
    </row>
    <row r="1605" spans="1:2" x14ac:dyDescent="0.3">
      <c r="A1605" s="2"/>
      <c r="B1605"/>
    </row>
    <row r="1606" spans="1:2" x14ac:dyDescent="0.3">
      <c r="A1606" s="2"/>
      <c r="B1606"/>
    </row>
    <row r="1607" spans="1:2" x14ac:dyDescent="0.3">
      <c r="A1607" s="2"/>
      <c r="B1607"/>
    </row>
    <row r="1608" spans="1:2" x14ac:dyDescent="0.3">
      <c r="A1608" s="2"/>
      <c r="B1608"/>
    </row>
    <row r="1609" spans="1:2" x14ac:dyDescent="0.3">
      <c r="A1609" s="2"/>
      <c r="B1609"/>
    </row>
    <row r="1610" spans="1:2" x14ac:dyDescent="0.3">
      <c r="A1610" s="2"/>
      <c r="B1610"/>
    </row>
    <row r="1611" spans="1:2" x14ac:dyDescent="0.3">
      <c r="A1611" s="2"/>
      <c r="B1611"/>
    </row>
    <row r="1612" spans="1:2" x14ac:dyDescent="0.3">
      <c r="A1612" s="2"/>
      <c r="B1612"/>
    </row>
    <row r="1613" spans="1:2" x14ac:dyDescent="0.3">
      <c r="A1613" s="2"/>
      <c r="B1613"/>
    </row>
    <row r="1614" spans="1:2" x14ac:dyDescent="0.3">
      <c r="A1614" s="2"/>
      <c r="B1614"/>
    </row>
    <row r="1615" spans="1:2" x14ac:dyDescent="0.3">
      <c r="A1615" s="2"/>
      <c r="B1615"/>
    </row>
    <row r="1616" spans="1:2" x14ac:dyDescent="0.3">
      <c r="A1616" s="2"/>
      <c r="B1616"/>
    </row>
    <row r="1617" spans="1:2" x14ac:dyDescent="0.3">
      <c r="A1617" s="2"/>
      <c r="B1617"/>
    </row>
    <row r="1618" spans="1:2" x14ac:dyDescent="0.3">
      <c r="A1618" s="2"/>
      <c r="B1618"/>
    </row>
    <row r="1619" spans="1:2" x14ac:dyDescent="0.3">
      <c r="A1619" s="2"/>
      <c r="B1619"/>
    </row>
    <row r="1620" spans="1:2" x14ac:dyDescent="0.3">
      <c r="A1620" s="2"/>
      <c r="B1620"/>
    </row>
    <row r="1621" spans="1:2" x14ac:dyDescent="0.3">
      <c r="A1621" s="2"/>
      <c r="B1621"/>
    </row>
    <row r="1622" spans="1:2" x14ac:dyDescent="0.3">
      <c r="A1622" s="2"/>
      <c r="B1622"/>
    </row>
    <row r="1623" spans="1:2" x14ac:dyDescent="0.3">
      <c r="A1623" s="2"/>
      <c r="B1623"/>
    </row>
    <row r="1624" spans="1:2" x14ac:dyDescent="0.3">
      <c r="A1624" s="2"/>
      <c r="B1624"/>
    </row>
    <row r="1625" spans="1:2" x14ac:dyDescent="0.3">
      <c r="A1625" s="2"/>
      <c r="B1625"/>
    </row>
    <row r="1626" spans="1:2" x14ac:dyDescent="0.3">
      <c r="A1626" s="2"/>
      <c r="B1626"/>
    </row>
    <row r="1627" spans="1:2" x14ac:dyDescent="0.3">
      <c r="A1627" s="2"/>
      <c r="B1627"/>
    </row>
    <row r="1628" spans="1:2" x14ac:dyDescent="0.3">
      <c r="A1628" s="2"/>
      <c r="B1628"/>
    </row>
    <row r="1629" spans="1:2" x14ac:dyDescent="0.3">
      <c r="A1629" s="2"/>
      <c r="B1629"/>
    </row>
    <row r="1630" spans="1:2" x14ac:dyDescent="0.3">
      <c r="A1630" s="2"/>
      <c r="B1630"/>
    </row>
    <row r="1631" spans="1:2" x14ac:dyDescent="0.3">
      <c r="A1631" s="2"/>
      <c r="B1631"/>
    </row>
    <row r="1632" spans="1:2" x14ac:dyDescent="0.3">
      <c r="A1632" s="2"/>
      <c r="B1632"/>
    </row>
    <row r="1633" spans="1:2" x14ac:dyDescent="0.3">
      <c r="A1633" s="2"/>
      <c r="B1633"/>
    </row>
    <row r="1634" spans="1:2" x14ac:dyDescent="0.3">
      <c r="A1634" s="2"/>
      <c r="B1634"/>
    </row>
    <row r="1635" spans="1:2" x14ac:dyDescent="0.3">
      <c r="A1635" s="2"/>
      <c r="B1635"/>
    </row>
    <row r="1636" spans="1:2" x14ac:dyDescent="0.3">
      <c r="A1636" s="2"/>
      <c r="B1636"/>
    </row>
    <row r="1637" spans="1:2" x14ac:dyDescent="0.3">
      <c r="A1637" s="2"/>
      <c r="B1637"/>
    </row>
    <row r="1638" spans="1:2" x14ac:dyDescent="0.3">
      <c r="A1638" s="2"/>
      <c r="B1638"/>
    </row>
    <row r="1639" spans="1:2" x14ac:dyDescent="0.3">
      <c r="A1639" s="2"/>
      <c r="B1639"/>
    </row>
    <row r="1640" spans="1:2" x14ac:dyDescent="0.3">
      <c r="A1640" s="2"/>
      <c r="B1640"/>
    </row>
    <row r="1641" spans="1:2" x14ac:dyDescent="0.3">
      <c r="A1641" s="2"/>
      <c r="B1641"/>
    </row>
    <row r="1642" spans="1:2" x14ac:dyDescent="0.3">
      <c r="A1642" s="2"/>
      <c r="B1642"/>
    </row>
    <row r="1643" spans="1:2" x14ac:dyDescent="0.3">
      <c r="A1643" s="2"/>
      <c r="B1643"/>
    </row>
    <row r="1644" spans="1:2" x14ac:dyDescent="0.3">
      <c r="A1644" s="2"/>
      <c r="B1644"/>
    </row>
    <row r="1645" spans="1:2" x14ac:dyDescent="0.3">
      <c r="A1645" s="2"/>
      <c r="B1645"/>
    </row>
    <row r="1646" spans="1:2" x14ac:dyDescent="0.3">
      <c r="A1646" s="2"/>
      <c r="B1646"/>
    </row>
    <row r="1647" spans="1:2" x14ac:dyDescent="0.3">
      <c r="A1647" s="2"/>
      <c r="B1647"/>
    </row>
    <row r="1648" spans="1:2" x14ac:dyDescent="0.3">
      <c r="A1648" s="2"/>
      <c r="B1648"/>
    </row>
    <row r="1649" spans="1:2" x14ac:dyDescent="0.3">
      <c r="A1649" s="2"/>
      <c r="B1649"/>
    </row>
    <row r="1650" spans="1:2" x14ac:dyDescent="0.3">
      <c r="A1650" s="2"/>
      <c r="B1650"/>
    </row>
    <row r="1651" spans="1:2" x14ac:dyDescent="0.3">
      <c r="A1651" s="2"/>
      <c r="B1651"/>
    </row>
    <row r="1652" spans="1:2" x14ac:dyDescent="0.3">
      <c r="A1652" s="2"/>
      <c r="B1652"/>
    </row>
    <row r="1653" spans="1:2" x14ac:dyDescent="0.3">
      <c r="A1653" s="2"/>
      <c r="B1653"/>
    </row>
    <row r="1654" spans="1:2" x14ac:dyDescent="0.3">
      <c r="A1654" s="2"/>
      <c r="B1654"/>
    </row>
    <row r="1655" spans="1:2" x14ac:dyDescent="0.3">
      <c r="A1655" s="2"/>
      <c r="B1655"/>
    </row>
    <row r="1656" spans="1:2" x14ac:dyDescent="0.3">
      <c r="A1656" s="2"/>
      <c r="B1656"/>
    </row>
    <row r="1657" spans="1:2" x14ac:dyDescent="0.3">
      <c r="A1657" s="2"/>
      <c r="B1657"/>
    </row>
    <row r="1658" spans="1:2" x14ac:dyDescent="0.3">
      <c r="A1658" s="2"/>
      <c r="B1658"/>
    </row>
    <row r="1659" spans="1:2" x14ac:dyDescent="0.3">
      <c r="A1659" s="2"/>
      <c r="B1659"/>
    </row>
    <row r="1660" spans="1:2" x14ac:dyDescent="0.3">
      <c r="A1660" s="2"/>
      <c r="B1660"/>
    </row>
    <row r="1661" spans="1:2" x14ac:dyDescent="0.3">
      <c r="A1661" s="2"/>
      <c r="B1661"/>
    </row>
    <row r="1662" spans="1:2" x14ac:dyDescent="0.3">
      <c r="A1662" s="2"/>
      <c r="B1662"/>
    </row>
    <row r="1663" spans="1:2" x14ac:dyDescent="0.3">
      <c r="A1663" s="2"/>
      <c r="B1663"/>
    </row>
    <row r="1664" spans="1:2" x14ac:dyDescent="0.3">
      <c r="A1664" s="2"/>
      <c r="B1664"/>
    </row>
    <row r="1665" spans="1:2" x14ac:dyDescent="0.3">
      <c r="A1665" s="2"/>
      <c r="B1665"/>
    </row>
    <row r="1666" spans="1:2" x14ac:dyDescent="0.3">
      <c r="A1666" s="2"/>
      <c r="B1666"/>
    </row>
    <row r="1667" spans="1:2" x14ac:dyDescent="0.3">
      <c r="A1667" s="2"/>
      <c r="B1667"/>
    </row>
    <row r="1668" spans="1:2" x14ac:dyDescent="0.3">
      <c r="A1668" s="2"/>
      <c r="B1668"/>
    </row>
    <row r="1669" spans="1:2" x14ac:dyDescent="0.3">
      <c r="A1669" s="2"/>
      <c r="B1669"/>
    </row>
    <row r="1670" spans="1:2" x14ac:dyDescent="0.3">
      <c r="A1670" s="2"/>
      <c r="B1670"/>
    </row>
    <row r="1671" spans="1:2" x14ac:dyDescent="0.3">
      <c r="A1671" s="2"/>
      <c r="B1671"/>
    </row>
    <row r="1672" spans="1:2" x14ac:dyDescent="0.3">
      <c r="A1672" s="2"/>
      <c r="B1672"/>
    </row>
    <row r="1673" spans="1:2" x14ac:dyDescent="0.3">
      <c r="A1673" s="2"/>
      <c r="B1673"/>
    </row>
    <row r="1674" spans="1:2" x14ac:dyDescent="0.3">
      <c r="A1674" s="2"/>
      <c r="B1674"/>
    </row>
    <row r="1675" spans="1:2" x14ac:dyDescent="0.3">
      <c r="A1675" s="2"/>
      <c r="B1675"/>
    </row>
    <row r="1676" spans="1:2" x14ac:dyDescent="0.3">
      <c r="A1676" s="2"/>
      <c r="B1676"/>
    </row>
    <row r="1677" spans="1:2" x14ac:dyDescent="0.3">
      <c r="A1677" s="2"/>
      <c r="B1677"/>
    </row>
    <row r="1678" spans="1:2" x14ac:dyDescent="0.3">
      <c r="A1678" s="2"/>
      <c r="B1678"/>
    </row>
    <row r="1679" spans="1:2" x14ac:dyDescent="0.3">
      <c r="A1679" s="2"/>
      <c r="B1679"/>
    </row>
    <row r="1680" spans="1:2" x14ac:dyDescent="0.3">
      <c r="A1680" s="2"/>
      <c r="B1680"/>
    </row>
    <row r="1681" spans="1:2" x14ac:dyDescent="0.3">
      <c r="A1681" s="2"/>
      <c r="B1681"/>
    </row>
    <row r="1682" spans="1:2" x14ac:dyDescent="0.3">
      <c r="A1682" s="2"/>
      <c r="B1682"/>
    </row>
    <row r="1683" spans="1:2" x14ac:dyDescent="0.3">
      <c r="A1683" s="2"/>
      <c r="B1683"/>
    </row>
    <row r="1684" spans="1:2" x14ac:dyDescent="0.3">
      <c r="A1684" s="2"/>
      <c r="B1684"/>
    </row>
    <row r="1685" spans="1:2" x14ac:dyDescent="0.3">
      <c r="A1685" s="2"/>
      <c r="B1685"/>
    </row>
    <row r="1686" spans="1:2" x14ac:dyDescent="0.3">
      <c r="A1686" s="2"/>
      <c r="B1686"/>
    </row>
    <row r="1687" spans="1:2" x14ac:dyDescent="0.3">
      <c r="A1687" s="2"/>
      <c r="B1687"/>
    </row>
    <row r="1688" spans="1:2" x14ac:dyDescent="0.3">
      <c r="A1688" s="2"/>
      <c r="B1688"/>
    </row>
    <row r="1689" spans="1:2" x14ac:dyDescent="0.3">
      <c r="A1689" s="2"/>
      <c r="B1689"/>
    </row>
    <row r="1690" spans="1:2" x14ac:dyDescent="0.3">
      <c r="A1690" s="2"/>
      <c r="B1690"/>
    </row>
    <row r="1691" spans="1:2" x14ac:dyDescent="0.3">
      <c r="A1691" s="2"/>
      <c r="B1691"/>
    </row>
    <row r="1692" spans="1:2" x14ac:dyDescent="0.3">
      <c r="A1692" s="2"/>
      <c r="B1692"/>
    </row>
    <row r="1693" spans="1:2" x14ac:dyDescent="0.3">
      <c r="A1693" s="2"/>
      <c r="B1693"/>
    </row>
    <row r="1694" spans="1:2" x14ac:dyDescent="0.3">
      <c r="A1694" s="2"/>
      <c r="B1694"/>
    </row>
    <row r="1695" spans="1:2" x14ac:dyDescent="0.3">
      <c r="A1695" s="2"/>
      <c r="B1695"/>
    </row>
    <row r="1696" spans="1:2" x14ac:dyDescent="0.3">
      <c r="A1696" s="2"/>
      <c r="B1696"/>
    </row>
    <row r="1697" spans="1:2" x14ac:dyDescent="0.3">
      <c r="A1697" s="2"/>
      <c r="B1697"/>
    </row>
    <row r="1698" spans="1:2" x14ac:dyDescent="0.3">
      <c r="A1698" s="2"/>
      <c r="B1698"/>
    </row>
    <row r="1699" spans="1:2" x14ac:dyDescent="0.3">
      <c r="A1699" s="2"/>
      <c r="B1699"/>
    </row>
    <row r="1700" spans="1:2" x14ac:dyDescent="0.3">
      <c r="A1700" s="2"/>
      <c r="B1700"/>
    </row>
    <row r="1701" spans="1:2" x14ac:dyDescent="0.3">
      <c r="A1701" s="2"/>
      <c r="B1701"/>
    </row>
    <row r="1702" spans="1:2" x14ac:dyDescent="0.3">
      <c r="A1702" s="2"/>
      <c r="B1702"/>
    </row>
    <row r="1703" spans="1:2" x14ac:dyDescent="0.3">
      <c r="A1703" s="2"/>
      <c r="B1703"/>
    </row>
    <row r="1704" spans="1:2" x14ac:dyDescent="0.3">
      <c r="A1704" s="2"/>
      <c r="B1704"/>
    </row>
    <row r="1705" spans="1:2" x14ac:dyDescent="0.3">
      <c r="A1705" s="2"/>
      <c r="B1705"/>
    </row>
    <row r="1706" spans="1:2" x14ac:dyDescent="0.3">
      <c r="A1706" s="2"/>
      <c r="B1706"/>
    </row>
    <row r="1707" spans="1:2" x14ac:dyDescent="0.3">
      <c r="A1707" s="2"/>
      <c r="B1707"/>
    </row>
    <row r="1708" spans="1:2" x14ac:dyDescent="0.3">
      <c r="A1708" s="2"/>
      <c r="B1708"/>
    </row>
    <row r="1709" spans="1:2" x14ac:dyDescent="0.3">
      <c r="A1709" s="2"/>
      <c r="B1709"/>
    </row>
    <row r="1710" spans="1:2" x14ac:dyDescent="0.3">
      <c r="A1710" s="2"/>
      <c r="B1710"/>
    </row>
    <row r="1711" spans="1:2" x14ac:dyDescent="0.3">
      <c r="A1711" s="2"/>
      <c r="B1711"/>
    </row>
    <row r="1712" spans="1:2" x14ac:dyDescent="0.3">
      <c r="A1712" s="2"/>
      <c r="B1712"/>
    </row>
    <row r="1713" spans="1:2" x14ac:dyDescent="0.3">
      <c r="A1713" s="2"/>
      <c r="B1713"/>
    </row>
    <row r="1714" spans="1:2" x14ac:dyDescent="0.3">
      <c r="A1714" s="2"/>
      <c r="B1714"/>
    </row>
    <row r="1715" spans="1:2" x14ac:dyDescent="0.3">
      <c r="A1715" s="2"/>
      <c r="B1715"/>
    </row>
    <row r="1716" spans="1:2" x14ac:dyDescent="0.3">
      <c r="A1716" s="2"/>
      <c r="B1716"/>
    </row>
    <row r="1717" spans="1:2" x14ac:dyDescent="0.3">
      <c r="A1717" s="2"/>
      <c r="B1717"/>
    </row>
    <row r="1718" spans="1:2" x14ac:dyDescent="0.3">
      <c r="A1718" s="2"/>
      <c r="B1718"/>
    </row>
    <row r="1719" spans="1:2" x14ac:dyDescent="0.3">
      <c r="A1719" s="2"/>
      <c r="B1719"/>
    </row>
    <row r="1720" spans="1:2" x14ac:dyDescent="0.3">
      <c r="A1720" s="2"/>
      <c r="B1720"/>
    </row>
    <row r="1721" spans="1:2" x14ac:dyDescent="0.3">
      <c r="A1721" s="2"/>
      <c r="B1721"/>
    </row>
    <row r="1722" spans="1:2" x14ac:dyDescent="0.3">
      <c r="A1722" s="2"/>
      <c r="B1722"/>
    </row>
    <row r="1723" spans="1:2" x14ac:dyDescent="0.3">
      <c r="A1723" s="2"/>
      <c r="B1723"/>
    </row>
    <row r="1724" spans="1:2" x14ac:dyDescent="0.3">
      <c r="A1724" s="2"/>
      <c r="B1724"/>
    </row>
    <row r="1725" spans="1:2" x14ac:dyDescent="0.3">
      <c r="A1725" s="2"/>
      <c r="B1725"/>
    </row>
    <row r="1726" spans="1:2" x14ac:dyDescent="0.3">
      <c r="A1726" s="2"/>
      <c r="B1726"/>
    </row>
    <row r="1727" spans="1:2" x14ac:dyDescent="0.3">
      <c r="A1727" s="2"/>
      <c r="B1727"/>
    </row>
    <row r="1728" spans="1:2" x14ac:dyDescent="0.3">
      <c r="A1728" s="2"/>
      <c r="B1728"/>
    </row>
    <row r="1729" spans="1:2" x14ac:dyDescent="0.3">
      <c r="A1729" s="2"/>
      <c r="B1729"/>
    </row>
    <row r="1730" spans="1:2" x14ac:dyDescent="0.3">
      <c r="A1730" s="2"/>
      <c r="B1730"/>
    </row>
    <row r="1731" spans="1:2" x14ac:dyDescent="0.3">
      <c r="A1731" s="2"/>
      <c r="B1731"/>
    </row>
    <row r="1732" spans="1:2" x14ac:dyDescent="0.3">
      <c r="A1732" s="2"/>
      <c r="B1732"/>
    </row>
    <row r="1733" spans="1:2" x14ac:dyDescent="0.3">
      <c r="A1733" s="2"/>
      <c r="B1733"/>
    </row>
    <row r="1734" spans="1:2" x14ac:dyDescent="0.3">
      <c r="A1734" s="2"/>
      <c r="B1734"/>
    </row>
    <row r="1735" spans="1:2" x14ac:dyDescent="0.3">
      <c r="A1735" s="2"/>
      <c r="B1735"/>
    </row>
    <row r="1736" spans="1:2" x14ac:dyDescent="0.3">
      <c r="A1736" s="2"/>
      <c r="B1736"/>
    </row>
    <row r="1737" spans="1:2" x14ac:dyDescent="0.3">
      <c r="A1737" s="2"/>
      <c r="B1737"/>
    </row>
    <row r="1738" spans="1:2" x14ac:dyDescent="0.3">
      <c r="A1738" s="2"/>
      <c r="B1738"/>
    </row>
    <row r="1739" spans="1:2" x14ac:dyDescent="0.3">
      <c r="A1739" s="2"/>
      <c r="B1739"/>
    </row>
    <row r="1740" spans="1:2" x14ac:dyDescent="0.3">
      <c r="A1740" s="2"/>
      <c r="B1740"/>
    </row>
    <row r="1741" spans="1:2" x14ac:dyDescent="0.3">
      <c r="A1741" s="2"/>
      <c r="B1741"/>
    </row>
    <row r="1742" spans="1:2" x14ac:dyDescent="0.3">
      <c r="A1742" s="2"/>
      <c r="B1742"/>
    </row>
    <row r="1743" spans="1:2" x14ac:dyDescent="0.3">
      <c r="A1743" s="2"/>
      <c r="B1743"/>
    </row>
    <row r="1744" spans="1:2" x14ac:dyDescent="0.3">
      <c r="A1744" s="2"/>
      <c r="B1744"/>
    </row>
    <row r="1745" spans="1:2" x14ac:dyDescent="0.3">
      <c r="A1745" s="2"/>
      <c r="B1745"/>
    </row>
    <row r="1746" spans="1:2" x14ac:dyDescent="0.3">
      <c r="A1746" s="2"/>
      <c r="B1746"/>
    </row>
    <row r="1747" spans="1:2" x14ac:dyDescent="0.3">
      <c r="A1747" s="2"/>
      <c r="B1747"/>
    </row>
    <row r="1748" spans="1:2" x14ac:dyDescent="0.3">
      <c r="A1748" s="2"/>
      <c r="B1748"/>
    </row>
    <row r="1749" spans="1:2" x14ac:dyDescent="0.3">
      <c r="A1749" s="2"/>
      <c r="B1749"/>
    </row>
    <row r="1750" spans="1:2" x14ac:dyDescent="0.3">
      <c r="A1750" s="2"/>
      <c r="B1750"/>
    </row>
    <row r="1751" spans="1:2" x14ac:dyDescent="0.3">
      <c r="A1751" s="2"/>
      <c r="B1751"/>
    </row>
    <row r="1752" spans="1:2" x14ac:dyDescent="0.3">
      <c r="A1752" s="2"/>
      <c r="B1752"/>
    </row>
    <row r="1753" spans="1:2" x14ac:dyDescent="0.3">
      <c r="A1753" s="2"/>
      <c r="B1753"/>
    </row>
    <row r="1754" spans="1:2" x14ac:dyDescent="0.3">
      <c r="A1754" s="2"/>
      <c r="B1754"/>
    </row>
    <row r="1755" spans="1:2" x14ac:dyDescent="0.3">
      <c r="A1755" s="2"/>
      <c r="B1755"/>
    </row>
    <row r="1756" spans="1:2" x14ac:dyDescent="0.3">
      <c r="A1756" s="2"/>
      <c r="B1756"/>
    </row>
    <row r="1757" spans="1:2" x14ac:dyDescent="0.3">
      <c r="A1757" s="2"/>
      <c r="B1757"/>
    </row>
    <row r="1758" spans="1:2" x14ac:dyDescent="0.3">
      <c r="A1758" s="2"/>
      <c r="B1758"/>
    </row>
    <row r="1759" spans="1:2" x14ac:dyDescent="0.3">
      <c r="A1759" s="2"/>
      <c r="B1759"/>
    </row>
    <row r="1760" spans="1:2" x14ac:dyDescent="0.3">
      <c r="A1760" s="2"/>
      <c r="B1760"/>
    </row>
    <row r="1761" spans="1:2" x14ac:dyDescent="0.3">
      <c r="A1761" s="2"/>
      <c r="B1761"/>
    </row>
    <row r="1762" spans="1:2" x14ac:dyDescent="0.3">
      <c r="A1762" s="2"/>
      <c r="B1762"/>
    </row>
    <row r="1763" spans="1:2" x14ac:dyDescent="0.3">
      <c r="A1763" s="2"/>
      <c r="B1763"/>
    </row>
    <row r="1764" spans="1:2" x14ac:dyDescent="0.3">
      <c r="A1764" s="2"/>
      <c r="B1764"/>
    </row>
    <row r="1765" spans="1:2" x14ac:dyDescent="0.3">
      <c r="A1765" s="2"/>
      <c r="B1765"/>
    </row>
    <row r="1766" spans="1:2" x14ac:dyDescent="0.3">
      <c r="A1766" s="2"/>
      <c r="B1766"/>
    </row>
    <row r="1767" spans="1:2" x14ac:dyDescent="0.3">
      <c r="A1767" s="2"/>
      <c r="B1767"/>
    </row>
    <row r="1768" spans="1:2" x14ac:dyDescent="0.3">
      <c r="A1768" s="2"/>
      <c r="B1768"/>
    </row>
    <row r="1769" spans="1:2" x14ac:dyDescent="0.3">
      <c r="A1769" s="2"/>
      <c r="B1769"/>
    </row>
    <row r="1770" spans="1:2" x14ac:dyDescent="0.3">
      <c r="A1770" s="2"/>
      <c r="B1770"/>
    </row>
    <row r="1771" spans="1:2" x14ac:dyDescent="0.3">
      <c r="A1771" s="2"/>
      <c r="B1771"/>
    </row>
    <row r="1772" spans="1:2" x14ac:dyDescent="0.3">
      <c r="A1772" s="2"/>
      <c r="B1772"/>
    </row>
    <row r="1773" spans="1:2" x14ac:dyDescent="0.3">
      <c r="A1773" s="2"/>
      <c r="B1773"/>
    </row>
    <row r="1774" spans="1:2" x14ac:dyDescent="0.3">
      <c r="A1774" s="2"/>
      <c r="B1774"/>
    </row>
    <row r="1775" spans="1:2" x14ac:dyDescent="0.3">
      <c r="A1775" s="2"/>
      <c r="B1775"/>
    </row>
    <row r="1776" spans="1:2" x14ac:dyDescent="0.3">
      <c r="A1776" s="2"/>
      <c r="B1776"/>
    </row>
    <row r="1777" spans="1:2" x14ac:dyDescent="0.3">
      <c r="A1777" s="2"/>
      <c r="B1777"/>
    </row>
    <row r="1778" spans="1:2" x14ac:dyDescent="0.3">
      <c r="A1778" s="2"/>
      <c r="B1778"/>
    </row>
    <row r="1779" spans="1:2" x14ac:dyDescent="0.3">
      <c r="A1779" s="2"/>
      <c r="B1779"/>
    </row>
    <row r="1780" spans="1:2" x14ac:dyDescent="0.3">
      <c r="A1780" s="2"/>
      <c r="B1780"/>
    </row>
    <row r="1781" spans="1:2" x14ac:dyDescent="0.3">
      <c r="A1781" s="2"/>
      <c r="B1781"/>
    </row>
    <row r="1782" spans="1:2" x14ac:dyDescent="0.3">
      <c r="A1782" s="2"/>
      <c r="B1782"/>
    </row>
    <row r="1783" spans="1:2" x14ac:dyDescent="0.3">
      <c r="A1783" s="2"/>
      <c r="B1783"/>
    </row>
    <row r="1784" spans="1:2" x14ac:dyDescent="0.3">
      <c r="A1784" s="2"/>
      <c r="B1784"/>
    </row>
    <row r="1785" spans="1:2" x14ac:dyDescent="0.3">
      <c r="A1785" s="2"/>
      <c r="B1785"/>
    </row>
    <row r="1786" spans="1:2" x14ac:dyDescent="0.3">
      <c r="A1786" s="2"/>
      <c r="B1786"/>
    </row>
    <row r="1787" spans="1:2" x14ac:dyDescent="0.3">
      <c r="A1787" s="2"/>
      <c r="B1787"/>
    </row>
    <row r="1788" spans="1:2" x14ac:dyDescent="0.3">
      <c r="A1788" s="2"/>
      <c r="B1788"/>
    </row>
    <row r="1789" spans="1:2" x14ac:dyDescent="0.3">
      <c r="A1789" s="2"/>
      <c r="B1789"/>
    </row>
    <row r="1790" spans="1:2" x14ac:dyDescent="0.3">
      <c r="A1790" s="2"/>
      <c r="B1790"/>
    </row>
    <row r="1791" spans="1:2" x14ac:dyDescent="0.3">
      <c r="A1791" s="2"/>
      <c r="B1791"/>
    </row>
    <row r="1792" spans="1:2" x14ac:dyDescent="0.3">
      <c r="A1792" s="2"/>
      <c r="B1792"/>
    </row>
    <row r="1793" spans="1:2" x14ac:dyDescent="0.3">
      <c r="A1793" s="2"/>
      <c r="B1793"/>
    </row>
    <row r="1794" spans="1:2" x14ac:dyDescent="0.3">
      <c r="A1794" s="2"/>
      <c r="B1794"/>
    </row>
    <row r="1795" spans="1:2" x14ac:dyDescent="0.3">
      <c r="A1795" s="2"/>
      <c r="B1795"/>
    </row>
    <row r="1796" spans="1:2" x14ac:dyDescent="0.3">
      <c r="A1796" s="2"/>
      <c r="B1796"/>
    </row>
    <row r="1797" spans="1:2" x14ac:dyDescent="0.3">
      <c r="A1797" s="2"/>
      <c r="B1797"/>
    </row>
    <row r="1798" spans="1:2" x14ac:dyDescent="0.3">
      <c r="A1798" s="2"/>
      <c r="B1798"/>
    </row>
    <row r="1799" spans="1:2" x14ac:dyDescent="0.3">
      <c r="A1799" s="2"/>
      <c r="B1799"/>
    </row>
    <row r="1800" spans="1:2" x14ac:dyDescent="0.3">
      <c r="A1800" s="2"/>
      <c r="B1800"/>
    </row>
    <row r="1801" spans="1:2" x14ac:dyDescent="0.3">
      <c r="A1801" s="2"/>
      <c r="B1801"/>
    </row>
    <row r="1802" spans="1:2" x14ac:dyDescent="0.3">
      <c r="A1802" s="2"/>
      <c r="B1802"/>
    </row>
    <row r="1803" spans="1:2" x14ac:dyDescent="0.3">
      <c r="A1803" s="2"/>
      <c r="B1803"/>
    </row>
    <row r="1804" spans="1:2" x14ac:dyDescent="0.3">
      <c r="A1804" s="2"/>
      <c r="B1804"/>
    </row>
    <row r="1805" spans="1:2" x14ac:dyDescent="0.3">
      <c r="A1805" s="2"/>
      <c r="B1805"/>
    </row>
    <row r="1806" spans="1:2" x14ac:dyDescent="0.3">
      <c r="A1806" s="2"/>
      <c r="B1806"/>
    </row>
    <row r="1807" spans="1:2" x14ac:dyDescent="0.3">
      <c r="A1807" s="2"/>
      <c r="B1807"/>
    </row>
    <row r="1808" spans="1:2" x14ac:dyDescent="0.3">
      <c r="A1808" s="2"/>
      <c r="B1808"/>
    </row>
    <row r="1809" spans="1:2" x14ac:dyDescent="0.3">
      <c r="A1809" s="2"/>
      <c r="B1809"/>
    </row>
    <row r="1810" spans="1:2" x14ac:dyDescent="0.3">
      <c r="A1810" s="2"/>
      <c r="B1810"/>
    </row>
    <row r="1811" spans="1:2" x14ac:dyDescent="0.3">
      <c r="A1811" s="2"/>
      <c r="B1811"/>
    </row>
    <row r="1812" spans="1:2" x14ac:dyDescent="0.3">
      <c r="A1812" s="2"/>
      <c r="B1812"/>
    </row>
    <row r="1813" spans="1:2" x14ac:dyDescent="0.3">
      <c r="A1813" s="2"/>
      <c r="B1813"/>
    </row>
    <row r="1814" spans="1:2" x14ac:dyDescent="0.3">
      <c r="A1814" s="2"/>
      <c r="B1814"/>
    </row>
    <row r="1815" spans="1:2" x14ac:dyDescent="0.3">
      <c r="A1815" s="2"/>
      <c r="B1815"/>
    </row>
    <row r="1816" spans="1:2" x14ac:dyDescent="0.3">
      <c r="A1816" s="2"/>
      <c r="B1816"/>
    </row>
    <row r="1817" spans="1:2" x14ac:dyDescent="0.3">
      <c r="A1817" s="2"/>
      <c r="B1817"/>
    </row>
    <row r="1818" spans="1:2" x14ac:dyDescent="0.3">
      <c r="A1818" s="2"/>
      <c r="B1818"/>
    </row>
    <row r="1819" spans="1:2" x14ac:dyDescent="0.3">
      <c r="A1819" s="2"/>
      <c r="B1819"/>
    </row>
    <row r="1820" spans="1:2" x14ac:dyDescent="0.3">
      <c r="A1820" s="2"/>
      <c r="B1820"/>
    </row>
    <row r="1821" spans="1:2" x14ac:dyDescent="0.3">
      <c r="A1821" s="2"/>
      <c r="B1821"/>
    </row>
    <row r="1822" spans="1:2" x14ac:dyDescent="0.3">
      <c r="A1822" s="2"/>
      <c r="B1822"/>
    </row>
    <row r="1823" spans="1:2" x14ac:dyDescent="0.3">
      <c r="A1823" s="2"/>
      <c r="B1823"/>
    </row>
    <row r="1824" spans="1:2" x14ac:dyDescent="0.3">
      <c r="A1824" s="2"/>
      <c r="B1824"/>
    </row>
    <row r="1825" spans="1:2" x14ac:dyDescent="0.3">
      <c r="A1825" s="2"/>
      <c r="B1825"/>
    </row>
    <row r="1826" spans="1:2" x14ac:dyDescent="0.3">
      <c r="A1826" s="2"/>
      <c r="B1826"/>
    </row>
    <row r="1827" spans="1:2" x14ac:dyDescent="0.3">
      <c r="A1827" s="2"/>
      <c r="B1827"/>
    </row>
    <row r="1828" spans="1:2" x14ac:dyDescent="0.3">
      <c r="A1828" s="2"/>
      <c r="B1828"/>
    </row>
    <row r="1829" spans="1:2" x14ac:dyDescent="0.3">
      <c r="A1829" s="2"/>
      <c r="B1829"/>
    </row>
    <row r="1830" spans="1:2" x14ac:dyDescent="0.3">
      <c r="A1830" s="2"/>
      <c r="B1830"/>
    </row>
    <row r="1831" spans="1:2" x14ac:dyDescent="0.3">
      <c r="A1831" s="2"/>
      <c r="B1831"/>
    </row>
    <row r="1832" spans="1:2" x14ac:dyDescent="0.3">
      <c r="A1832" s="2"/>
      <c r="B1832"/>
    </row>
    <row r="1833" spans="1:2" x14ac:dyDescent="0.3">
      <c r="A1833" s="2"/>
      <c r="B1833"/>
    </row>
    <row r="1834" spans="1:2" x14ac:dyDescent="0.3">
      <c r="A1834" s="2"/>
      <c r="B1834"/>
    </row>
    <row r="1835" spans="1:2" x14ac:dyDescent="0.3">
      <c r="A1835" s="2"/>
      <c r="B1835"/>
    </row>
    <row r="1836" spans="1:2" x14ac:dyDescent="0.3">
      <c r="A1836" s="2"/>
      <c r="B1836"/>
    </row>
    <row r="1837" spans="1:2" x14ac:dyDescent="0.3">
      <c r="A1837" s="2"/>
      <c r="B1837"/>
    </row>
    <row r="1838" spans="1:2" x14ac:dyDescent="0.3">
      <c r="A1838" s="2"/>
      <c r="B1838"/>
    </row>
    <row r="1839" spans="1:2" x14ac:dyDescent="0.3">
      <c r="A1839" s="2"/>
      <c r="B1839"/>
    </row>
    <row r="1840" spans="1:2" x14ac:dyDescent="0.3">
      <c r="A1840" s="2"/>
      <c r="B1840"/>
    </row>
    <row r="1841" spans="1:2" x14ac:dyDescent="0.3">
      <c r="A1841" s="2"/>
      <c r="B1841"/>
    </row>
    <row r="1842" spans="1:2" x14ac:dyDescent="0.3">
      <c r="A1842" s="2"/>
      <c r="B1842"/>
    </row>
    <row r="1843" spans="1:2" x14ac:dyDescent="0.3">
      <c r="A1843" s="2"/>
      <c r="B1843"/>
    </row>
    <row r="1844" spans="1:2" x14ac:dyDescent="0.3">
      <c r="A1844" s="2"/>
      <c r="B1844"/>
    </row>
    <row r="1845" spans="1:2" x14ac:dyDescent="0.3">
      <c r="A1845" s="2"/>
      <c r="B1845"/>
    </row>
    <row r="1846" spans="1:2" x14ac:dyDescent="0.3">
      <c r="A1846" s="2"/>
      <c r="B1846"/>
    </row>
    <row r="1847" spans="1:2" x14ac:dyDescent="0.3">
      <c r="A1847" s="2"/>
      <c r="B1847"/>
    </row>
    <row r="1848" spans="1:2" x14ac:dyDescent="0.3">
      <c r="A1848" s="2"/>
      <c r="B1848"/>
    </row>
    <row r="1849" spans="1:2" x14ac:dyDescent="0.3">
      <c r="A1849" s="2"/>
      <c r="B1849"/>
    </row>
    <row r="1850" spans="1:2" x14ac:dyDescent="0.3">
      <c r="A1850" s="2"/>
      <c r="B1850"/>
    </row>
    <row r="1851" spans="1:2" x14ac:dyDescent="0.3">
      <c r="A1851" s="2"/>
      <c r="B1851"/>
    </row>
    <row r="1852" spans="1:2" x14ac:dyDescent="0.3">
      <c r="A1852" s="2"/>
      <c r="B1852"/>
    </row>
    <row r="1853" spans="1:2" x14ac:dyDescent="0.3">
      <c r="A1853" s="2"/>
      <c r="B1853"/>
    </row>
    <row r="1854" spans="1:2" x14ac:dyDescent="0.3">
      <c r="A1854" s="2"/>
      <c r="B1854"/>
    </row>
    <row r="1855" spans="1:2" x14ac:dyDescent="0.3">
      <c r="A1855" s="2"/>
      <c r="B1855"/>
    </row>
    <row r="1856" spans="1:2" x14ac:dyDescent="0.3">
      <c r="A1856" s="2"/>
      <c r="B1856"/>
    </row>
    <row r="1857" spans="1:2" x14ac:dyDescent="0.3">
      <c r="A1857" s="2"/>
      <c r="B1857"/>
    </row>
    <row r="1858" spans="1:2" x14ac:dyDescent="0.3">
      <c r="A1858" s="2"/>
      <c r="B1858"/>
    </row>
    <row r="1859" spans="1:2" x14ac:dyDescent="0.3">
      <c r="A1859" s="2"/>
      <c r="B1859"/>
    </row>
    <row r="1860" spans="1:2" x14ac:dyDescent="0.3">
      <c r="A1860" s="2"/>
      <c r="B1860"/>
    </row>
    <row r="1861" spans="1:2" x14ac:dyDescent="0.3">
      <c r="A1861" s="2"/>
      <c r="B1861"/>
    </row>
    <row r="1862" spans="1:2" x14ac:dyDescent="0.3">
      <c r="A1862" s="2"/>
      <c r="B1862"/>
    </row>
    <row r="1863" spans="1:2" x14ac:dyDescent="0.3">
      <c r="A1863" s="2"/>
      <c r="B1863"/>
    </row>
    <row r="1864" spans="1:2" x14ac:dyDescent="0.3">
      <c r="A1864" s="2"/>
      <c r="B1864"/>
    </row>
    <row r="1865" spans="1:2" x14ac:dyDescent="0.3">
      <c r="A1865" s="2"/>
      <c r="B1865"/>
    </row>
    <row r="1866" spans="1:2" x14ac:dyDescent="0.3">
      <c r="A1866" s="2"/>
      <c r="B1866"/>
    </row>
    <row r="1867" spans="1:2" x14ac:dyDescent="0.3">
      <c r="A1867" s="2"/>
      <c r="B1867"/>
    </row>
    <row r="1868" spans="1:2" x14ac:dyDescent="0.3">
      <c r="A1868" s="2"/>
      <c r="B1868"/>
    </row>
    <row r="1869" spans="1:2" x14ac:dyDescent="0.3">
      <c r="A1869" s="2"/>
      <c r="B1869"/>
    </row>
    <row r="1870" spans="1:2" x14ac:dyDescent="0.3">
      <c r="A1870" s="2"/>
      <c r="B1870"/>
    </row>
    <row r="1871" spans="1:2" x14ac:dyDescent="0.3">
      <c r="A1871" s="2"/>
      <c r="B1871"/>
    </row>
    <row r="1872" spans="1:2" x14ac:dyDescent="0.3">
      <c r="A1872" s="2"/>
      <c r="B1872"/>
    </row>
    <row r="1873" spans="1:2" x14ac:dyDescent="0.3">
      <c r="A1873" s="2"/>
      <c r="B1873"/>
    </row>
    <row r="1874" spans="1:2" x14ac:dyDescent="0.3">
      <c r="A1874" s="2"/>
      <c r="B1874"/>
    </row>
    <row r="1875" spans="1:2" x14ac:dyDescent="0.3">
      <c r="A1875" s="2"/>
      <c r="B1875"/>
    </row>
    <row r="1876" spans="1:2" x14ac:dyDescent="0.3">
      <c r="A1876" s="2"/>
      <c r="B1876"/>
    </row>
    <row r="1877" spans="1:2" x14ac:dyDescent="0.3">
      <c r="A1877" s="2"/>
      <c r="B1877"/>
    </row>
    <row r="1878" spans="1:2" x14ac:dyDescent="0.3">
      <c r="A1878" s="2"/>
      <c r="B1878"/>
    </row>
    <row r="1879" spans="1:2" x14ac:dyDescent="0.3">
      <c r="A1879" s="2"/>
      <c r="B1879"/>
    </row>
    <row r="1880" spans="1:2" x14ac:dyDescent="0.3">
      <c r="A1880" s="2"/>
      <c r="B1880"/>
    </row>
    <row r="1881" spans="1:2" x14ac:dyDescent="0.3">
      <c r="A1881" s="2"/>
      <c r="B1881"/>
    </row>
    <row r="1882" spans="1:2" x14ac:dyDescent="0.3">
      <c r="A1882" s="2"/>
      <c r="B1882"/>
    </row>
    <row r="1883" spans="1:2" x14ac:dyDescent="0.3">
      <c r="A1883" s="2"/>
      <c r="B1883"/>
    </row>
    <row r="1884" spans="1:2" x14ac:dyDescent="0.3">
      <c r="A1884" s="2"/>
      <c r="B1884"/>
    </row>
    <row r="1885" spans="1:2" x14ac:dyDescent="0.3">
      <c r="A1885" s="2"/>
      <c r="B1885"/>
    </row>
    <row r="1886" spans="1:2" x14ac:dyDescent="0.3">
      <c r="A1886" s="2"/>
      <c r="B1886"/>
    </row>
    <row r="1887" spans="1:2" x14ac:dyDescent="0.3">
      <c r="A1887" s="2"/>
      <c r="B1887"/>
    </row>
    <row r="1888" spans="1:2" x14ac:dyDescent="0.3">
      <c r="A1888" s="2"/>
      <c r="B1888"/>
    </row>
    <row r="1889" spans="1:2" x14ac:dyDescent="0.3">
      <c r="A1889" s="2"/>
      <c r="B1889"/>
    </row>
    <row r="1890" spans="1:2" x14ac:dyDescent="0.3">
      <c r="A1890" s="2"/>
      <c r="B1890"/>
    </row>
    <row r="1891" spans="1:2" x14ac:dyDescent="0.3">
      <c r="A1891" s="2"/>
      <c r="B1891"/>
    </row>
    <row r="1892" spans="1:2" x14ac:dyDescent="0.3">
      <c r="A1892" s="2"/>
      <c r="B1892"/>
    </row>
    <row r="1893" spans="1:2" x14ac:dyDescent="0.3">
      <c r="A1893" s="2"/>
      <c r="B1893"/>
    </row>
    <row r="1894" spans="1:2" x14ac:dyDescent="0.3">
      <c r="A1894" s="2"/>
      <c r="B1894"/>
    </row>
    <row r="1895" spans="1:2" x14ac:dyDescent="0.3">
      <c r="A1895" s="2"/>
      <c r="B1895"/>
    </row>
    <row r="1896" spans="1:2" x14ac:dyDescent="0.3">
      <c r="A1896" s="2"/>
      <c r="B1896"/>
    </row>
    <row r="1897" spans="1:2" x14ac:dyDescent="0.3">
      <c r="A1897" s="2"/>
      <c r="B1897"/>
    </row>
    <row r="1898" spans="1:2" x14ac:dyDescent="0.3">
      <c r="A1898" s="2"/>
      <c r="B1898"/>
    </row>
    <row r="1899" spans="1:2" x14ac:dyDescent="0.3">
      <c r="A1899" s="2"/>
      <c r="B1899"/>
    </row>
    <row r="1900" spans="1:2" x14ac:dyDescent="0.3">
      <c r="A1900" s="2"/>
      <c r="B1900"/>
    </row>
    <row r="1901" spans="1:2" x14ac:dyDescent="0.3">
      <c r="A1901" s="2"/>
      <c r="B1901"/>
    </row>
    <row r="1902" spans="1:2" x14ac:dyDescent="0.3">
      <c r="A1902" s="2"/>
      <c r="B1902"/>
    </row>
    <row r="1903" spans="1:2" x14ac:dyDescent="0.3">
      <c r="A1903" s="2"/>
      <c r="B1903"/>
    </row>
    <row r="1904" spans="1:2" x14ac:dyDescent="0.3">
      <c r="A1904" s="2"/>
      <c r="B1904"/>
    </row>
    <row r="1905" spans="1:2" x14ac:dyDescent="0.3">
      <c r="A1905" s="2"/>
      <c r="B1905"/>
    </row>
    <row r="1906" spans="1:2" x14ac:dyDescent="0.3">
      <c r="A1906" s="2"/>
      <c r="B1906"/>
    </row>
    <row r="1907" spans="1:2" x14ac:dyDescent="0.3">
      <c r="A1907" s="2"/>
      <c r="B1907"/>
    </row>
    <row r="1908" spans="1:2" x14ac:dyDescent="0.3">
      <c r="A1908" s="2"/>
      <c r="B1908"/>
    </row>
    <row r="1909" spans="1:2" x14ac:dyDescent="0.3">
      <c r="A1909" s="2"/>
      <c r="B1909"/>
    </row>
    <row r="1910" spans="1:2" x14ac:dyDescent="0.3">
      <c r="A1910" s="2"/>
      <c r="B1910"/>
    </row>
    <row r="1911" spans="1:2" x14ac:dyDescent="0.3">
      <c r="A1911" s="2"/>
      <c r="B1911"/>
    </row>
    <row r="1912" spans="1:2" x14ac:dyDescent="0.3">
      <c r="A1912" s="2"/>
      <c r="B1912"/>
    </row>
    <row r="1913" spans="1:2" x14ac:dyDescent="0.3">
      <c r="A1913" s="2"/>
      <c r="B1913"/>
    </row>
    <row r="1914" spans="1:2" x14ac:dyDescent="0.3">
      <c r="A1914" s="2"/>
      <c r="B1914"/>
    </row>
    <row r="1915" spans="1:2" x14ac:dyDescent="0.3">
      <c r="A1915" s="2"/>
      <c r="B1915"/>
    </row>
    <row r="1916" spans="1:2" x14ac:dyDescent="0.3">
      <c r="A1916" s="2"/>
      <c r="B1916"/>
    </row>
    <row r="1917" spans="1:2" x14ac:dyDescent="0.3">
      <c r="A1917" s="2"/>
      <c r="B1917"/>
    </row>
    <row r="1918" spans="1:2" x14ac:dyDescent="0.3">
      <c r="A1918" s="2"/>
      <c r="B1918"/>
    </row>
    <row r="1919" spans="1:2" x14ac:dyDescent="0.3">
      <c r="A1919" s="2"/>
      <c r="B1919"/>
    </row>
    <row r="1920" spans="1:2" x14ac:dyDescent="0.3">
      <c r="A1920" s="2"/>
      <c r="B1920"/>
    </row>
    <row r="1921" spans="1:2" x14ac:dyDescent="0.3">
      <c r="A1921" s="2"/>
      <c r="B1921"/>
    </row>
    <row r="1922" spans="1:2" x14ac:dyDescent="0.3">
      <c r="A1922" s="2"/>
      <c r="B1922"/>
    </row>
    <row r="1923" spans="1:2" x14ac:dyDescent="0.3">
      <c r="A1923" s="2"/>
      <c r="B1923"/>
    </row>
    <row r="1924" spans="1:2" x14ac:dyDescent="0.3">
      <c r="A1924" s="2"/>
      <c r="B1924"/>
    </row>
    <row r="1925" spans="1:2" x14ac:dyDescent="0.3">
      <c r="A1925" s="2"/>
      <c r="B1925"/>
    </row>
    <row r="1926" spans="1:2" x14ac:dyDescent="0.3">
      <c r="A1926" s="2"/>
      <c r="B1926"/>
    </row>
    <row r="1927" spans="1:2" x14ac:dyDescent="0.3">
      <c r="A1927" s="2"/>
      <c r="B1927"/>
    </row>
    <row r="1928" spans="1:2" x14ac:dyDescent="0.3">
      <c r="A1928" s="2"/>
      <c r="B1928"/>
    </row>
    <row r="1929" spans="1:2" x14ac:dyDescent="0.3">
      <c r="A1929" s="2"/>
      <c r="B1929"/>
    </row>
    <row r="1930" spans="1:2" x14ac:dyDescent="0.3">
      <c r="A1930" s="2"/>
      <c r="B1930"/>
    </row>
    <row r="1931" spans="1:2" x14ac:dyDescent="0.3">
      <c r="A1931" s="2"/>
      <c r="B1931"/>
    </row>
    <row r="1932" spans="1:2" x14ac:dyDescent="0.3">
      <c r="A1932" s="2"/>
      <c r="B1932"/>
    </row>
    <row r="1933" spans="1:2" x14ac:dyDescent="0.3">
      <c r="A1933" s="2"/>
      <c r="B1933"/>
    </row>
    <row r="1934" spans="1:2" x14ac:dyDescent="0.3">
      <c r="A1934" s="2"/>
      <c r="B1934"/>
    </row>
    <row r="1935" spans="1:2" x14ac:dyDescent="0.3">
      <c r="A1935" s="2"/>
      <c r="B1935"/>
    </row>
    <row r="1936" spans="1:2" x14ac:dyDescent="0.3">
      <c r="A1936" s="2"/>
      <c r="B1936"/>
    </row>
    <row r="1937" spans="1:2" x14ac:dyDescent="0.3">
      <c r="A1937" s="2"/>
      <c r="B1937"/>
    </row>
    <row r="1938" spans="1:2" x14ac:dyDescent="0.3">
      <c r="A1938" s="2"/>
      <c r="B1938"/>
    </row>
    <row r="1939" spans="1:2" x14ac:dyDescent="0.3">
      <c r="A1939" s="2"/>
      <c r="B1939"/>
    </row>
    <row r="1940" spans="1:2" x14ac:dyDescent="0.3">
      <c r="A1940" s="2"/>
      <c r="B1940"/>
    </row>
    <row r="1941" spans="1:2" x14ac:dyDescent="0.3">
      <c r="A1941" s="2"/>
      <c r="B1941"/>
    </row>
    <row r="1942" spans="1:2" x14ac:dyDescent="0.3">
      <c r="A1942" s="2"/>
      <c r="B1942"/>
    </row>
    <row r="1943" spans="1:2" x14ac:dyDescent="0.3">
      <c r="A1943" s="2"/>
      <c r="B1943"/>
    </row>
    <row r="1944" spans="1:2" x14ac:dyDescent="0.3">
      <c r="A1944" s="2"/>
      <c r="B1944"/>
    </row>
    <row r="1945" spans="1:2" x14ac:dyDescent="0.3">
      <c r="A1945" s="2"/>
      <c r="B1945"/>
    </row>
    <row r="1946" spans="1:2" x14ac:dyDescent="0.3">
      <c r="A1946" s="2"/>
      <c r="B1946"/>
    </row>
    <row r="1947" spans="1:2" x14ac:dyDescent="0.3">
      <c r="A1947" s="2"/>
      <c r="B1947"/>
    </row>
    <row r="1948" spans="1:2" x14ac:dyDescent="0.3">
      <c r="A1948" s="2"/>
      <c r="B1948"/>
    </row>
    <row r="1949" spans="1:2" x14ac:dyDescent="0.3">
      <c r="A1949" s="2"/>
      <c r="B1949"/>
    </row>
    <row r="1950" spans="1:2" x14ac:dyDescent="0.3">
      <c r="A1950" s="2"/>
      <c r="B1950"/>
    </row>
    <row r="1951" spans="1:2" x14ac:dyDescent="0.3">
      <c r="A1951" s="2"/>
      <c r="B1951"/>
    </row>
    <row r="1952" spans="1:2" x14ac:dyDescent="0.3">
      <c r="A1952" s="2"/>
      <c r="B1952"/>
    </row>
    <row r="1953" spans="1:2" x14ac:dyDescent="0.3">
      <c r="A1953" s="2"/>
      <c r="B1953"/>
    </row>
    <row r="1954" spans="1:2" x14ac:dyDescent="0.3">
      <c r="A1954" s="2"/>
      <c r="B1954"/>
    </row>
    <row r="1955" spans="1:2" x14ac:dyDescent="0.3">
      <c r="A1955" s="2"/>
      <c r="B1955"/>
    </row>
    <row r="1956" spans="1:2" x14ac:dyDescent="0.3">
      <c r="A1956" s="2"/>
      <c r="B1956"/>
    </row>
    <row r="1957" spans="1:2" x14ac:dyDescent="0.3">
      <c r="A1957" s="2"/>
      <c r="B1957"/>
    </row>
    <row r="1958" spans="1:2" x14ac:dyDescent="0.3">
      <c r="A1958" s="2"/>
      <c r="B1958"/>
    </row>
    <row r="1959" spans="1:2" x14ac:dyDescent="0.3">
      <c r="A1959" s="2"/>
      <c r="B1959"/>
    </row>
    <row r="1960" spans="1:2" x14ac:dyDescent="0.3">
      <c r="A1960" s="2"/>
      <c r="B1960"/>
    </row>
    <row r="1961" spans="1:2" x14ac:dyDescent="0.3">
      <c r="A1961" s="2"/>
      <c r="B1961"/>
    </row>
    <row r="1962" spans="1:2" x14ac:dyDescent="0.3">
      <c r="A1962" s="2"/>
      <c r="B1962"/>
    </row>
    <row r="1963" spans="1:2" x14ac:dyDescent="0.3">
      <c r="A1963" s="2"/>
      <c r="B1963"/>
    </row>
    <row r="1964" spans="1:2" x14ac:dyDescent="0.3">
      <c r="A1964" s="2"/>
      <c r="B1964"/>
    </row>
    <row r="1965" spans="1:2" x14ac:dyDescent="0.3">
      <c r="A1965" s="2"/>
      <c r="B1965"/>
    </row>
    <row r="1966" spans="1:2" x14ac:dyDescent="0.3">
      <c r="A1966" s="2"/>
      <c r="B1966"/>
    </row>
    <row r="1967" spans="1:2" x14ac:dyDescent="0.3">
      <c r="A1967" s="2"/>
      <c r="B1967"/>
    </row>
    <row r="1968" spans="1:2" x14ac:dyDescent="0.3">
      <c r="A1968" s="2"/>
      <c r="B1968"/>
    </row>
    <row r="1969" spans="1:2" x14ac:dyDescent="0.3">
      <c r="A1969" s="2"/>
      <c r="B1969"/>
    </row>
    <row r="1970" spans="1:2" x14ac:dyDescent="0.3">
      <c r="A1970" s="2"/>
      <c r="B1970"/>
    </row>
    <row r="1971" spans="1:2" x14ac:dyDescent="0.3">
      <c r="A1971" s="2"/>
      <c r="B1971"/>
    </row>
    <row r="1972" spans="1:2" x14ac:dyDescent="0.3">
      <c r="A1972" s="2"/>
      <c r="B1972"/>
    </row>
    <row r="1973" spans="1:2" x14ac:dyDescent="0.3">
      <c r="A1973" s="2"/>
      <c r="B1973"/>
    </row>
    <row r="1974" spans="1:2" x14ac:dyDescent="0.3">
      <c r="A1974" s="2"/>
      <c r="B1974"/>
    </row>
    <row r="1975" spans="1:2" x14ac:dyDescent="0.3">
      <c r="A1975" s="2"/>
      <c r="B1975"/>
    </row>
    <row r="1976" spans="1:2" x14ac:dyDescent="0.3">
      <c r="A1976" s="2"/>
      <c r="B1976"/>
    </row>
    <row r="1977" spans="1:2" x14ac:dyDescent="0.3">
      <c r="A1977" s="2"/>
      <c r="B1977"/>
    </row>
    <row r="1978" spans="1:2" x14ac:dyDescent="0.3">
      <c r="A1978" s="2"/>
      <c r="B1978"/>
    </row>
    <row r="1979" spans="1:2" x14ac:dyDescent="0.3">
      <c r="A1979" s="2"/>
      <c r="B1979"/>
    </row>
    <row r="1980" spans="1:2" x14ac:dyDescent="0.3">
      <c r="A1980" s="2"/>
      <c r="B1980"/>
    </row>
    <row r="1981" spans="1:2" x14ac:dyDescent="0.3">
      <c r="A1981" s="2"/>
      <c r="B1981"/>
    </row>
    <row r="1982" spans="1:2" x14ac:dyDescent="0.3">
      <c r="A1982" s="2"/>
      <c r="B1982"/>
    </row>
    <row r="1983" spans="1:2" x14ac:dyDescent="0.3">
      <c r="A1983" s="2"/>
      <c r="B1983"/>
    </row>
    <row r="1984" spans="1:2" x14ac:dyDescent="0.3">
      <c r="A1984" s="2"/>
      <c r="B1984"/>
    </row>
    <row r="1985" spans="1:2" x14ac:dyDescent="0.3">
      <c r="A1985" s="2"/>
      <c r="B1985"/>
    </row>
    <row r="1986" spans="1:2" x14ac:dyDescent="0.3">
      <c r="A1986" s="2"/>
      <c r="B1986"/>
    </row>
    <row r="1987" spans="1:2" x14ac:dyDescent="0.3">
      <c r="A1987" s="2"/>
      <c r="B1987"/>
    </row>
    <row r="1988" spans="1:2" x14ac:dyDescent="0.3">
      <c r="A1988" s="2"/>
      <c r="B1988"/>
    </row>
    <row r="1989" spans="1:2" x14ac:dyDescent="0.3">
      <c r="A1989" s="2"/>
      <c r="B1989"/>
    </row>
    <row r="1990" spans="1:2" x14ac:dyDescent="0.3">
      <c r="A1990" s="2"/>
      <c r="B1990"/>
    </row>
    <row r="1991" spans="1:2" x14ac:dyDescent="0.3">
      <c r="A1991" s="2"/>
      <c r="B1991"/>
    </row>
    <row r="1992" spans="1:2" x14ac:dyDescent="0.3">
      <c r="A1992" s="2"/>
      <c r="B1992"/>
    </row>
    <row r="1993" spans="1:2" x14ac:dyDescent="0.3">
      <c r="A1993" s="2"/>
      <c r="B1993"/>
    </row>
    <row r="1994" spans="1:2" x14ac:dyDescent="0.3">
      <c r="A1994" s="2"/>
      <c r="B1994"/>
    </row>
    <row r="1995" spans="1:2" x14ac:dyDescent="0.3">
      <c r="A1995" s="2"/>
      <c r="B1995"/>
    </row>
    <row r="1996" spans="1:2" x14ac:dyDescent="0.3">
      <c r="A1996" s="2"/>
      <c r="B1996"/>
    </row>
    <row r="1997" spans="1:2" x14ac:dyDescent="0.3">
      <c r="A1997" s="2"/>
      <c r="B1997"/>
    </row>
    <row r="1998" spans="1:2" x14ac:dyDescent="0.3">
      <c r="A1998" s="2"/>
      <c r="B1998"/>
    </row>
    <row r="1999" spans="1:2" x14ac:dyDescent="0.3">
      <c r="A1999" s="2"/>
      <c r="B1999"/>
    </row>
    <row r="2000" spans="1:2" x14ac:dyDescent="0.3">
      <c r="A2000" s="2"/>
      <c r="B2000"/>
    </row>
    <row r="2001" spans="1:2" x14ac:dyDescent="0.3">
      <c r="A2001" s="2"/>
      <c r="B2001"/>
    </row>
    <row r="2002" spans="1:2" x14ac:dyDescent="0.3">
      <c r="A2002" s="2"/>
      <c r="B2002"/>
    </row>
    <row r="2003" spans="1:2" x14ac:dyDescent="0.3">
      <c r="A2003" s="2"/>
      <c r="B2003"/>
    </row>
    <row r="2004" spans="1:2" x14ac:dyDescent="0.3">
      <c r="A2004" s="2"/>
      <c r="B2004"/>
    </row>
    <row r="2005" spans="1:2" x14ac:dyDescent="0.3">
      <c r="A2005" s="2"/>
      <c r="B2005"/>
    </row>
    <row r="2006" spans="1:2" x14ac:dyDescent="0.3">
      <c r="A2006" s="2"/>
      <c r="B2006"/>
    </row>
    <row r="2007" spans="1:2" x14ac:dyDescent="0.3">
      <c r="A2007" s="2"/>
      <c r="B2007"/>
    </row>
    <row r="2008" spans="1:2" x14ac:dyDescent="0.3">
      <c r="A2008" s="2"/>
      <c r="B2008"/>
    </row>
    <row r="2009" spans="1:2" x14ac:dyDescent="0.3">
      <c r="A2009" s="2"/>
      <c r="B2009"/>
    </row>
    <row r="2010" spans="1:2" x14ac:dyDescent="0.3">
      <c r="A2010" s="2"/>
      <c r="B2010"/>
    </row>
    <row r="2011" spans="1:2" x14ac:dyDescent="0.3">
      <c r="A2011" s="2"/>
      <c r="B2011"/>
    </row>
    <row r="2012" spans="1:2" x14ac:dyDescent="0.3">
      <c r="A2012" s="2"/>
      <c r="B2012"/>
    </row>
    <row r="2013" spans="1:2" x14ac:dyDescent="0.3">
      <c r="A2013" s="2"/>
      <c r="B2013"/>
    </row>
    <row r="2014" spans="1:2" x14ac:dyDescent="0.3">
      <c r="A2014" s="2"/>
      <c r="B2014"/>
    </row>
    <row r="2015" spans="1:2" x14ac:dyDescent="0.3">
      <c r="A2015" s="2"/>
      <c r="B2015"/>
    </row>
    <row r="2016" spans="1:2" x14ac:dyDescent="0.3">
      <c r="A2016" s="2"/>
      <c r="B2016"/>
    </row>
    <row r="2017" spans="1:2" x14ac:dyDescent="0.3">
      <c r="A2017" s="2"/>
      <c r="B2017"/>
    </row>
    <row r="2018" spans="1:2" x14ac:dyDescent="0.3">
      <c r="A2018" s="2"/>
      <c r="B2018"/>
    </row>
    <row r="2019" spans="1:2" x14ac:dyDescent="0.3">
      <c r="A2019" s="2"/>
      <c r="B2019"/>
    </row>
    <row r="2020" spans="1:2" x14ac:dyDescent="0.3">
      <c r="A2020" s="2"/>
      <c r="B2020"/>
    </row>
    <row r="2021" spans="1:2" x14ac:dyDescent="0.3">
      <c r="A2021" s="2"/>
      <c r="B2021"/>
    </row>
    <row r="2022" spans="1:2" x14ac:dyDescent="0.3">
      <c r="A2022" s="2"/>
      <c r="B2022"/>
    </row>
    <row r="2023" spans="1:2" x14ac:dyDescent="0.3">
      <c r="A2023" s="2"/>
      <c r="B2023"/>
    </row>
    <row r="2024" spans="1:2" x14ac:dyDescent="0.3">
      <c r="A2024" s="2"/>
      <c r="B2024"/>
    </row>
    <row r="2025" spans="1:2" x14ac:dyDescent="0.3">
      <c r="A2025" s="2"/>
      <c r="B2025"/>
    </row>
    <row r="2026" spans="1:2" x14ac:dyDescent="0.3">
      <c r="A2026" s="2"/>
      <c r="B2026"/>
    </row>
    <row r="2027" spans="1:2" x14ac:dyDescent="0.3">
      <c r="A2027" s="2"/>
      <c r="B2027"/>
    </row>
    <row r="2028" spans="1:2" x14ac:dyDescent="0.3">
      <c r="A2028" s="2"/>
      <c r="B2028"/>
    </row>
    <row r="2029" spans="1:2" x14ac:dyDescent="0.3">
      <c r="A2029" s="2"/>
      <c r="B2029"/>
    </row>
    <row r="2030" spans="1:2" x14ac:dyDescent="0.3">
      <c r="A2030" s="2"/>
      <c r="B2030"/>
    </row>
    <row r="2031" spans="1:2" x14ac:dyDescent="0.3">
      <c r="A2031" s="2"/>
      <c r="B2031"/>
    </row>
    <row r="2032" spans="1:2" x14ac:dyDescent="0.3">
      <c r="A2032" s="2"/>
      <c r="B2032"/>
    </row>
    <row r="2033" spans="1:2" x14ac:dyDescent="0.3">
      <c r="A2033" s="2"/>
      <c r="B2033"/>
    </row>
    <row r="2034" spans="1:2" x14ac:dyDescent="0.3">
      <c r="A2034" s="2"/>
      <c r="B2034"/>
    </row>
    <row r="2035" spans="1:2" x14ac:dyDescent="0.3">
      <c r="A2035" s="2"/>
      <c r="B2035"/>
    </row>
    <row r="2036" spans="1:2" x14ac:dyDescent="0.3">
      <c r="A2036" s="2"/>
      <c r="B2036"/>
    </row>
    <row r="2037" spans="1:2" x14ac:dyDescent="0.3">
      <c r="A2037" s="2"/>
      <c r="B2037"/>
    </row>
    <row r="2038" spans="1:2" x14ac:dyDescent="0.3">
      <c r="A2038" s="2"/>
      <c r="B2038"/>
    </row>
    <row r="2039" spans="1:2" x14ac:dyDescent="0.3">
      <c r="A2039" s="2"/>
      <c r="B2039"/>
    </row>
    <row r="2040" spans="1:2" x14ac:dyDescent="0.3">
      <c r="A2040" s="2"/>
      <c r="B2040"/>
    </row>
    <row r="2041" spans="1:2" x14ac:dyDescent="0.3">
      <c r="A2041" s="2"/>
      <c r="B2041"/>
    </row>
    <row r="2042" spans="1:2" x14ac:dyDescent="0.3">
      <c r="A2042" s="2"/>
      <c r="B2042"/>
    </row>
    <row r="2043" spans="1:2" x14ac:dyDescent="0.3">
      <c r="A2043" s="2"/>
      <c r="B2043"/>
    </row>
    <row r="2044" spans="1:2" x14ac:dyDescent="0.3">
      <c r="A2044" s="2"/>
      <c r="B2044"/>
    </row>
    <row r="2045" spans="1:2" x14ac:dyDescent="0.3">
      <c r="A2045" s="2"/>
      <c r="B2045"/>
    </row>
    <row r="2046" spans="1:2" x14ac:dyDescent="0.3">
      <c r="A2046" s="2"/>
      <c r="B2046"/>
    </row>
    <row r="2047" spans="1:2" x14ac:dyDescent="0.3">
      <c r="A2047" s="2"/>
      <c r="B2047"/>
    </row>
    <row r="2048" spans="1:2" x14ac:dyDescent="0.3">
      <c r="A2048" s="2"/>
      <c r="B2048"/>
    </row>
    <row r="2049" spans="1:2" x14ac:dyDescent="0.3">
      <c r="A2049" s="2"/>
      <c r="B2049"/>
    </row>
    <row r="2050" spans="1:2" x14ac:dyDescent="0.3">
      <c r="A2050" s="2"/>
      <c r="B2050"/>
    </row>
    <row r="2051" spans="1:2" x14ac:dyDescent="0.3">
      <c r="A2051" s="2"/>
      <c r="B2051"/>
    </row>
    <row r="2052" spans="1:2" x14ac:dyDescent="0.3">
      <c r="A2052" s="2"/>
      <c r="B2052"/>
    </row>
    <row r="2053" spans="1:2" x14ac:dyDescent="0.3">
      <c r="A2053" s="2"/>
      <c r="B2053"/>
    </row>
    <row r="2054" spans="1:2" x14ac:dyDescent="0.3">
      <c r="A2054" s="2"/>
      <c r="B2054"/>
    </row>
    <row r="2055" spans="1:2" x14ac:dyDescent="0.3">
      <c r="A2055" s="2"/>
      <c r="B2055"/>
    </row>
    <row r="2056" spans="1:2" x14ac:dyDescent="0.3">
      <c r="A2056" s="2"/>
      <c r="B2056"/>
    </row>
    <row r="2057" spans="1:2" x14ac:dyDescent="0.3">
      <c r="A2057" s="2"/>
      <c r="B2057"/>
    </row>
    <row r="2058" spans="1:2" x14ac:dyDescent="0.3">
      <c r="A2058" s="2"/>
      <c r="B2058"/>
    </row>
    <row r="2059" spans="1:2" x14ac:dyDescent="0.3">
      <c r="A2059" s="2"/>
      <c r="B2059"/>
    </row>
    <row r="2060" spans="1:2" x14ac:dyDescent="0.3">
      <c r="A2060" s="2"/>
      <c r="B2060"/>
    </row>
    <row r="2061" spans="1:2" x14ac:dyDescent="0.3">
      <c r="A2061" s="2"/>
      <c r="B2061"/>
    </row>
    <row r="2062" spans="1:2" x14ac:dyDescent="0.3">
      <c r="A2062" s="2"/>
      <c r="B2062"/>
    </row>
    <row r="2063" spans="1:2" x14ac:dyDescent="0.3">
      <c r="A2063" s="2"/>
      <c r="B2063"/>
    </row>
    <row r="2064" spans="1:2" x14ac:dyDescent="0.3">
      <c r="A2064" s="2"/>
      <c r="B2064"/>
    </row>
    <row r="2065" spans="1:2" x14ac:dyDescent="0.3">
      <c r="A2065" s="2"/>
      <c r="B2065"/>
    </row>
    <row r="2066" spans="1:2" x14ac:dyDescent="0.3">
      <c r="A2066" s="2"/>
      <c r="B2066"/>
    </row>
    <row r="2067" spans="1:2" x14ac:dyDescent="0.3">
      <c r="A2067" s="2"/>
      <c r="B2067"/>
    </row>
    <row r="2068" spans="1:2" x14ac:dyDescent="0.3">
      <c r="A2068" s="2"/>
      <c r="B2068"/>
    </row>
    <row r="2069" spans="1:2" x14ac:dyDescent="0.3">
      <c r="A2069" s="2"/>
      <c r="B2069"/>
    </row>
    <row r="2070" spans="1:2" x14ac:dyDescent="0.3">
      <c r="A2070" s="2"/>
      <c r="B2070"/>
    </row>
    <row r="2071" spans="1:2" x14ac:dyDescent="0.3">
      <c r="A2071" s="2"/>
      <c r="B2071"/>
    </row>
    <row r="2072" spans="1:2" x14ac:dyDescent="0.3">
      <c r="A2072" s="2"/>
      <c r="B2072"/>
    </row>
    <row r="2073" spans="1:2" x14ac:dyDescent="0.3">
      <c r="A2073" s="2"/>
      <c r="B2073"/>
    </row>
    <row r="2074" spans="1:2" x14ac:dyDescent="0.3">
      <c r="A2074" s="2"/>
      <c r="B2074"/>
    </row>
    <row r="2075" spans="1:2" x14ac:dyDescent="0.3">
      <c r="A2075" s="2"/>
      <c r="B2075"/>
    </row>
    <row r="2076" spans="1:2" x14ac:dyDescent="0.3">
      <c r="A2076" s="2"/>
      <c r="B2076"/>
    </row>
    <row r="2077" spans="1:2" x14ac:dyDescent="0.3">
      <c r="A2077" s="2"/>
      <c r="B2077"/>
    </row>
    <row r="2078" spans="1:2" x14ac:dyDescent="0.3">
      <c r="A2078" s="2"/>
      <c r="B2078"/>
    </row>
    <row r="2079" spans="1:2" x14ac:dyDescent="0.3">
      <c r="A2079" s="2"/>
      <c r="B2079"/>
    </row>
    <row r="2080" spans="1:2" x14ac:dyDescent="0.3">
      <c r="A2080" s="2"/>
      <c r="B2080"/>
    </row>
    <row r="2081" spans="1:2" x14ac:dyDescent="0.3">
      <c r="A2081" s="2"/>
      <c r="B2081"/>
    </row>
    <row r="2082" spans="1:2" x14ac:dyDescent="0.3">
      <c r="A2082" s="2"/>
      <c r="B2082"/>
    </row>
    <row r="2083" spans="1:2" x14ac:dyDescent="0.3">
      <c r="A2083" s="2"/>
      <c r="B2083"/>
    </row>
    <row r="2084" spans="1:2" x14ac:dyDescent="0.3">
      <c r="A2084" s="2"/>
      <c r="B2084"/>
    </row>
    <row r="2085" spans="1:2" x14ac:dyDescent="0.3">
      <c r="A2085" s="2"/>
      <c r="B2085"/>
    </row>
    <row r="2086" spans="1:2" x14ac:dyDescent="0.3">
      <c r="A2086" s="2"/>
      <c r="B2086"/>
    </row>
    <row r="2087" spans="1:2" x14ac:dyDescent="0.3">
      <c r="A2087" s="2"/>
      <c r="B2087"/>
    </row>
    <row r="2088" spans="1:2" x14ac:dyDescent="0.3">
      <c r="A2088" s="2"/>
      <c r="B2088"/>
    </row>
    <row r="2089" spans="1:2" x14ac:dyDescent="0.3">
      <c r="A2089" s="2"/>
      <c r="B2089"/>
    </row>
    <row r="2090" spans="1:2" x14ac:dyDescent="0.3">
      <c r="A2090" s="2"/>
      <c r="B2090"/>
    </row>
    <row r="2091" spans="1:2" x14ac:dyDescent="0.3">
      <c r="A2091" s="2"/>
      <c r="B2091"/>
    </row>
    <row r="2092" spans="1:2" x14ac:dyDescent="0.3">
      <c r="A2092" s="2"/>
      <c r="B2092"/>
    </row>
    <row r="2093" spans="1:2" x14ac:dyDescent="0.3">
      <c r="A2093" s="2"/>
      <c r="B2093"/>
    </row>
    <row r="2094" spans="1:2" x14ac:dyDescent="0.3">
      <c r="A2094" s="2"/>
      <c r="B2094"/>
    </row>
    <row r="2095" spans="1:2" x14ac:dyDescent="0.3">
      <c r="A2095" s="2"/>
      <c r="B2095"/>
    </row>
    <row r="2096" spans="1:2" x14ac:dyDescent="0.3">
      <c r="A2096" s="2"/>
      <c r="B2096"/>
    </row>
    <row r="2097" spans="1:2" x14ac:dyDescent="0.3">
      <c r="A2097" s="2"/>
      <c r="B2097"/>
    </row>
    <row r="2098" spans="1:2" x14ac:dyDescent="0.3">
      <c r="A2098" s="2"/>
      <c r="B2098"/>
    </row>
    <row r="2099" spans="1:2" x14ac:dyDescent="0.3">
      <c r="A2099" s="2"/>
      <c r="B2099"/>
    </row>
    <row r="2100" spans="1:2" x14ac:dyDescent="0.3">
      <c r="A2100" s="2"/>
      <c r="B2100"/>
    </row>
    <row r="2101" spans="1:2" x14ac:dyDescent="0.3">
      <c r="A2101" s="2"/>
      <c r="B2101"/>
    </row>
    <row r="2102" spans="1:2" x14ac:dyDescent="0.3">
      <c r="A2102" s="2"/>
      <c r="B2102"/>
    </row>
    <row r="2103" spans="1:2" x14ac:dyDescent="0.3">
      <c r="A2103" s="2"/>
      <c r="B2103"/>
    </row>
    <row r="2104" spans="1:2" x14ac:dyDescent="0.3">
      <c r="A2104" s="2"/>
      <c r="B2104"/>
    </row>
    <row r="2105" spans="1:2" x14ac:dyDescent="0.3">
      <c r="A2105" s="2"/>
      <c r="B2105"/>
    </row>
    <row r="2106" spans="1:2" x14ac:dyDescent="0.3">
      <c r="A2106" s="2"/>
      <c r="B2106"/>
    </row>
    <row r="2107" spans="1:2" x14ac:dyDescent="0.3">
      <c r="A2107" s="2"/>
      <c r="B2107"/>
    </row>
    <row r="2108" spans="1:2" x14ac:dyDescent="0.3">
      <c r="A2108" s="2"/>
      <c r="B2108"/>
    </row>
    <row r="2109" spans="1:2" x14ac:dyDescent="0.3">
      <c r="A2109" s="2"/>
      <c r="B2109"/>
    </row>
    <row r="2110" spans="1:2" x14ac:dyDescent="0.3">
      <c r="A2110" s="2"/>
      <c r="B2110"/>
    </row>
    <row r="2111" spans="1:2" x14ac:dyDescent="0.3">
      <c r="A2111" s="2"/>
      <c r="B2111"/>
    </row>
    <row r="2112" spans="1:2" x14ac:dyDescent="0.3">
      <c r="A2112" s="2"/>
      <c r="B2112"/>
    </row>
    <row r="2113" spans="1:2" x14ac:dyDescent="0.3">
      <c r="A2113" s="2"/>
      <c r="B2113"/>
    </row>
    <row r="2114" spans="1:2" x14ac:dyDescent="0.3">
      <c r="A2114" s="2"/>
      <c r="B2114"/>
    </row>
    <row r="2115" spans="1:2" x14ac:dyDescent="0.3">
      <c r="A2115" s="2"/>
      <c r="B2115"/>
    </row>
    <row r="2116" spans="1:2" x14ac:dyDescent="0.3">
      <c r="A2116" s="2"/>
      <c r="B2116"/>
    </row>
    <row r="2117" spans="1:2" x14ac:dyDescent="0.3">
      <c r="A2117" s="2"/>
      <c r="B2117"/>
    </row>
    <row r="2118" spans="1:2" x14ac:dyDescent="0.3">
      <c r="A2118" s="2"/>
      <c r="B2118"/>
    </row>
    <row r="2119" spans="1:2" x14ac:dyDescent="0.3">
      <c r="A2119" s="2"/>
      <c r="B2119"/>
    </row>
    <row r="2120" spans="1:2" x14ac:dyDescent="0.3">
      <c r="A2120" s="2"/>
      <c r="B2120"/>
    </row>
    <row r="2121" spans="1:2" x14ac:dyDescent="0.3">
      <c r="A2121" s="2"/>
      <c r="B2121"/>
    </row>
    <row r="2122" spans="1:2" x14ac:dyDescent="0.3">
      <c r="A2122" s="2"/>
      <c r="B2122"/>
    </row>
    <row r="2123" spans="1:2" x14ac:dyDescent="0.3">
      <c r="A2123" s="2"/>
      <c r="B2123"/>
    </row>
    <row r="2124" spans="1:2" x14ac:dyDescent="0.3">
      <c r="A2124" s="2"/>
      <c r="B2124"/>
    </row>
    <row r="2125" spans="1:2" x14ac:dyDescent="0.3">
      <c r="A2125" s="2"/>
      <c r="B2125"/>
    </row>
    <row r="2126" spans="1:2" x14ac:dyDescent="0.3">
      <c r="A2126" s="2"/>
      <c r="B2126"/>
    </row>
    <row r="2127" spans="1:2" x14ac:dyDescent="0.3">
      <c r="A2127" s="2"/>
      <c r="B2127"/>
    </row>
    <row r="2128" spans="1:2" x14ac:dyDescent="0.3">
      <c r="A2128" s="2"/>
      <c r="B2128"/>
    </row>
    <row r="2129" spans="1:2" x14ac:dyDescent="0.3">
      <c r="A2129" s="2"/>
      <c r="B2129"/>
    </row>
    <row r="2130" spans="1:2" x14ac:dyDescent="0.3">
      <c r="A2130" s="2"/>
      <c r="B2130"/>
    </row>
    <row r="2131" spans="1:2" x14ac:dyDescent="0.3">
      <c r="A2131" s="2"/>
      <c r="B2131"/>
    </row>
    <row r="2132" spans="1:2" x14ac:dyDescent="0.3">
      <c r="A2132" s="2"/>
      <c r="B2132"/>
    </row>
    <row r="2133" spans="1:2" x14ac:dyDescent="0.3">
      <c r="A2133" s="2"/>
      <c r="B2133"/>
    </row>
    <row r="2134" spans="1:2" x14ac:dyDescent="0.3">
      <c r="A2134" s="2"/>
      <c r="B2134"/>
    </row>
    <row r="2135" spans="1:2" x14ac:dyDescent="0.3">
      <c r="A2135" s="2"/>
      <c r="B2135"/>
    </row>
    <row r="2136" spans="1:2" x14ac:dyDescent="0.3">
      <c r="A2136" s="2"/>
      <c r="B2136"/>
    </row>
    <row r="2137" spans="1:2" x14ac:dyDescent="0.3">
      <c r="A2137" s="2"/>
      <c r="B2137"/>
    </row>
    <row r="2138" spans="1:2" x14ac:dyDescent="0.3">
      <c r="A2138" s="2"/>
      <c r="B2138"/>
    </row>
    <row r="2139" spans="1:2" x14ac:dyDescent="0.3">
      <c r="A2139" s="2"/>
      <c r="B2139"/>
    </row>
    <row r="2140" spans="1:2" x14ac:dyDescent="0.3">
      <c r="A2140" s="2"/>
      <c r="B2140"/>
    </row>
    <row r="2141" spans="1:2" x14ac:dyDescent="0.3">
      <c r="A2141" s="2"/>
      <c r="B2141"/>
    </row>
    <row r="2142" spans="1:2" x14ac:dyDescent="0.3">
      <c r="A2142" s="2"/>
      <c r="B2142"/>
    </row>
    <row r="2143" spans="1:2" x14ac:dyDescent="0.3">
      <c r="A2143" s="2"/>
      <c r="B2143"/>
    </row>
    <row r="2144" spans="1:2" x14ac:dyDescent="0.3">
      <c r="A2144" s="2"/>
      <c r="B2144"/>
    </row>
    <row r="2145" spans="1:2" x14ac:dyDescent="0.3">
      <c r="A2145" s="2"/>
      <c r="B2145"/>
    </row>
    <row r="2146" spans="1:2" x14ac:dyDescent="0.3">
      <c r="A2146" s="2"/>
      <c r="B2146"/>
    </row>
    <row r="2147" spans="1:2" x14ac:dyDescent="0.3">
      <c r="A2147" s="2"/>
      <c r="B2147"/>
    </row>
    <row r="2148" spans="1:2" x14ac:dyDescent="0.3">
      <c r="A2148" s="2"/>
      <c r="B2148"/>
    </row>
    <row r="2149" spans="1:2" x14ac:dyDescent="0.3">
      <c r="A2149" s="2"/>
      <c r="B2149"/>
    </row>
    <row r="2150" spans="1:2" x14ac:dyDescent="0.3">
      <c r="A2150" s="2"/>
      <c r="B2150"/>
    </row>
    <row r="2151" spans="1:2" x14ac:dyDescent="0.3">
      <c r="A2151" s="2"/>
      <c r="B2151"/>
    </row>
    <row r="2152" spans="1:2" x14ac:dyDescent="0.3">
      <c r="A2152" s="2"/>
      <c r="B2152"/>
    </row>
    <row r="2153" spans="1:2" x14ac:dyDescent="0.3">
      <c r="A2153" s="2"/>
      <c r="B2153"/>
    </row>
    <row r="2154" spans="1:2" x14ac:dyDescent="0.3">
      <c r="A2154" s="2"/>
      <c r="B2154"/>
    </row>
    <row r="2155" spans="1:2" x14ac:dyDescent="0.3">
      <c r="A2155" s="2"/>
      <c r="B2155"/>
    </row>
    <row r="2156" spans="1:2" x14ac:dyDescent="0.3">
      <c r="A2156" s="2"/>
      <c r="B2156"/>
    </row>
    <row r="2157" spans="1:2" x14ac:dyDescent="0.3">
      <c r="A2157" s="2"/>
      <c r="B2157"/>
    </row>
    <row r="2158" spans="1:2" x14ac:dyDescent="0.3">
      <c r="A2158" s="2"/>
      <c r="B2158"/>
    </row>
    <row r="2159" spans="1:2" x14ac:dyDescent="0.3">
      <c r="A2159" s="2"/>
      <c r="B2159"/>
    </row>
    <row r="2160" spans="1:2" x14ac:dyDescent="0.3">
      <c r="A2160" s="2"/>
      <c r="B2160"/>
    </row>
    <row r="2161" spans="1:2" x14ac:dyDescent="0.3">
      <c r="A2161" s="2"/>
      <c r="B2161"/>
    </row>
    <row r="2162" spans="1:2" x14ac:dyDescent="0.3">
      <c r="A2162" s="2"/>
      <c r="B2162"/>
    </row>
    <row r="2163" spans="1:2" x14ac:dyDescent="0.3">
      <c r="A2163" s="2"/>
      <c r="B2163"/>
    </row>
    <row r="2164" spans="1:2" x14ac:dyDescent="0.3">
      <c r="A2164" s="2"/>
      <c r="B2164"/>
    </row>
    <row r="2165" spans="1:2" x14ac:dyDescent="0.3">
      <c r="A2165" s="2"/>
      <c r="B2165"/>
    </row>
    <row r="2166" spans="1:2" x14ac:dyDescent="0.3">
      <c r="A2166" s="2"/>
      <c r="B2166"/>
    </row>
    <row r="2167" spans="1:2" x14ac:dyDescent="0.3">
      <c r="A2167" s="2"/>
      <c r="B2167"/>
    </row>
    <row r="2168" spans="1:2" x14ac:dyDescent="0.3">
      <c r="A2168" s="2"/>
      <c r="B2168"/>
    </row>
    <row r="2169" spans="1:2" x14ac:dyDescent="0.3">
      <c r="A2169" s="2"/>
      <c r="B2169"/>
    </row>
    <row r="2170" spans="1:2" x14ac:dyDescent="0.3">
      <c r="A2170" s="2"/>
      <c r="B2170"/>
    </row>
    <row r="2171" spans="1:2" x14ac:dyDescent="0.3">
      <c r="A2171" s="2"/>
      <c r="B2171"/>
    </row>
    <row r="2172" spans="1:2" x14ac:dyDescent="0.3">
      <c r="A2172" s="2"/>
      <c r="B2172"/>
    </row>
    <row r="2173" spans="1:2" x14ac:dyDescent="0.3">
      <c r="A2173" s="2"/>
      <c r="B2173"/>
    </row>
    <row r="2174" spans="1:2" x14ac:dyDescent="0.3">
      <c r="A2174" s="2"/>
      <c r="B2174"/>
    </row>
    <row r="2175" spans="1:2" x14ac:dyDescent="0.3">
      <c r="A2175" s="2"/>
      <c r="B2175"/>
    </row>
    <row r="2176" spans="1:2" x14ac:dyDescent="0.3">
      <c r="A2176" s="2"/>
      <c r="B2176"/>
    </row>
    <row r="2177" spans="1:2" x14ac:dyDescent="0.3">
      <c r="A2177" s="2"/>
      <c r="B2177"/>
    </row>
    <row r="2178" spans="1:2" x14ac:dyDescent="0.3">
      <c r="A2178" s="2"/>
      <c r="B2178"/>
    </row>
    <row r="2179" spans="1:2" x14ac:dyDescent="0.3">
      <c r="A2179" s="2"/>
      <c r="B2179"/>
    </row>
    <row r="2180" spans="1:2" x14ac:dyDescent="0.3">
      <c r="A2180" s="2"/>
      <c r="B2180"/>
    </row>
    <row r="2181" spans="1:2" x14ac:dyDescent="0.3">
      <c r="A2181" s="2"/>
      <c r="B2181"/>
    </row>
    <row r="2182" spans="1:2" x14ac:dyDescent="0.3">
      <c r="A2182" s="2"/>
      <c r="B2182"/>
    </row>
    <row r="2183" spans="1:2" x14ac:dyDescent="0.3">
      <c r="A2183" s="2"/>
      <c r="B2183"/>
    </row>
    <row r="2184" spans="1:2" x14ac:dyDescent="0.3">
      <c r="A2184" s="2"/>
      <c r="B2184"/>
    </row>
    <row r="2185" spans="1:2" x14ac:dyDescent="0.3">
      <c r="A2185" s="2"/>
      <c r="B2185"/>
    </row>
    <row r="2186" spans="1:2" x14ac:dyDescent="0.3">
      <c r="A2186" s="2"/>
      <c r="B2186"/>
    </row>
    <row r="2187" spans="1:2" x14ac:dyDescent="0.3">
      <c r="A2187" s="2"/>
      <c r="B2187"/>
    </row>
    <row r="2188" spans="1:2" x14ac:dyDescent="0.3">
      <c r="A2188" s="2"/>
      <c r="B2188"/>
    </row>
    <row r="2189" spans="1:2" x14ac:dyDescent="0.3">
      <c r="A2189" s="2"/>
      <c r="B2189"/>
    </row>
    <row r="2190" spans="1:2" x14ac:dyDescent="0.3">
      <c r="A2190" s="2"/>
      <c r="B2190"/>
    </row>
    <row r="2191" spans="1:2" x14ac:dyDescent="0.3">
      <c r="A2191" s="2"/>
      <c r="B2191"/>
    </row>
    <row r="2192" spans="1:2" x14ac:dyDescent="0.3">
      <c r="A2192" s="2"/>
      <c r="B2192"/>
    </row>
    <row r="2193" spans="1:2" x14ac:dyDescent="0.3">
      <c r="A2193" s="2"/>
      <c r="B2193"/>
    </row>
    <row r="2194" spans="1:2" x14ac:dyDescent="0.3">
      <c r="A2194" s="2"/>
      <c r="B2194"/>
    </row>
    <row r="2195" spans="1:2" x14ac:dyDescent="0.3">
      <c r="A2195" s="2"/>
      <c r="B2195"/>
    </row>
    <row r="2196" spans="1:2" x14ac:dyDescent="0.3">
      <c r="A2196" s="2"/>
      <c r="B2196"/>
    </row>
    <row r="2197" spans="1:2" x14ac:dyDescent="0.3">
      <c r="A2197" s="2"/>
      <c r="B2197"/>
    </row>
    <row r="2198" spans="1:2" x14ac:dyDescent="0.3">
      <c r="A2198" s="2"/>
      <c r="B2198"/>
    </row>
    <row r="2199" spans="1:2" x14ac:dyDescent="0.3">
      <c r="A2199" s="2"/>
      <c r="B2199"/>
    </row>
    <row r="2200" spans="1:2" x14ac:dyDescent="0.3">
      <c r="A2200" s="2"/>
      <c r="B2200"/>
    </row>
    <row r="2201" spans="1:2" x14ac:dyDescent="0.3">
      <c r="A2201" s="2"/>
      <c r="B2201"/>
    </row>
    <row r="2202" spans="1:2" x14ac:dyDescent="0.3">
      <c r="A2202" s="2"/>
      <c r="B2202"/>
    </row>
    <row r="2203" spans="1:2" x14ac:dyDescent="0.3">
      <c r="A2203" s="2"/>
      <c r="B2203"/>
    </row>
    <row r="2204" spans="1:2" x14ac:dyDescent="0.3">
      <c r="A2204" s="2"/>
      <c r="B2204"/>
    </row>
    <row r="2205" spans="1:2" x14ac:dyDescent="0.3">
      <c r="A2205" s="2"/>
      <c r="B2205"/>
    </row>
    <row r="2206" spans="1:2" x14ac:dyDescent="0.3">
      <c r="A2206" s="2"/>
      <c r="B2206"/>
    </row>
    <row r="2207" spans="1:2" x14ac:dyDescent="0.3">
      <c r="A2207" s="2"/>
      <c r="B2207"/>
    </row>
    <row r="2208" spans="1:2" x14ac:dyDescent="0.3">
      <c r="A2208" s="2"/>
      <c r="B2208"/>
    </row>
    <row r="2209" spans="1:2" x14ac:dyDescent="0.3">
      <c r="A2209" s="2"/>
      <c r="B2209"/>
    </row>
    <row r="2210" spans="1:2" x14ac:dyDescent="0.3">
      <c r="A2210" s="2"/>
      <c r="B2210"/>
    </row>
    <row r="2211" spans="1:2" x14ac:dyDescent="0.3">
      <c r="A2211" s="2"/>
      <c r="B2211"/>
    </row>
    <row r="2212" spans="1:2" x14ac:dyDescent="0.3">
      <c r="A2212" s="2"/>
      <c r="B2212"/>
    </row>
    <row r="2213" spans="1:2" x14ac:dyDescent="0.3">
      <c r="A2213" s="2"/>
      <c r="B2213"/>
    </row>
    <row r="2214" spans="1:2" x14ac:dyDescent="0.3">
      <c r="A2214" s="2"/>
      <c r="B2214"/>
    </row>
    <row r="2215" spans="1:2" x14ac:dyDescent="0.3">
      <c r="A2215" s="2"/>
      <c r="B2215"/>
    </row>
    <row r="2216" spans="1:2" x14ac:dyDescent="0.3">
      <c r="A2216" s="2"/>
      <c r="B2216"/>
    </row>
    <row r="2217" spans="1:2" x14ac:dyDescent="0.3">
      <c r="A2217" s="2"/>
      <c r="B2217"/>
    </row>
    <row r="2218" spans="1:2" x14ac:dyDescent="0.3">
      <c r="A2218" s="2"/>
      <c r="B2218"/>
    </row>
    <row r="2219" spans="1:2" x14ac:dyDescent="0.3">
      <c r="A2219" s="2"/>
      <c r="B2219"/>
    </row>
    <row r="2220" spans="1:2" x14ac:dyDescent="0.3">
      <c r="A2220" s="2"/>
      <c r="B2220"/>
    </row>
    <row r="2221" spans="1:2" x14ac:dyDescent="0.3">
      <c r="A2221" s="2"/>
      <c r="B2221"/>
    </row>
    <row r="2222" spans="1:2" x14ac:dyDescent="0.3">
      <c r="A2222" s="2"/>
      <c r="B2222"/>
    </row>
    <row r="2223" spans="1:2" x14ac:dyDescent="0.3">
      <c r="A2223" s="2"/>
      <c r="B2223"/>
    </row>
    <row r="2224" spans="1:2" x14ac:dyDescent="0.3">
      <c r="A2224" s="2"/>
      <c r="B2224"/>
    </row>
    <row r="2225" spans="1:2" x14ac:dyDescent="0.3">
      <c r="A2225" s="2"/>
      <c r="B2225"/>
    </row>
    <row r="2226" spans="1:2" x14ac:dyDescent="0.3">
      <c r="A2226" s="2"/>
      <c r="B2226"/>
    </row>
    <row r="2227" spans="1:2" x14ac:dyDescent="0.3">
      <c r="A2227" s="2"/>
      <c r="B2227"/>
    </row>
    <row r="2228" spans="1:2" x14ac:dyDescent="0.3">
      <c r="A2228" s="2"/>
      <c r="B2228"/>
    </row>
    <row r="2229" spans="1:2" x14ac:dyDescent="0.3">
      <c r="A2229" s="2"/>
      <c r="B2229"/>
    </row>
    <row r="2230" spans="1:2" x14ac:dyDescent="0.3">
      <c r="A2230" s="2"/>
      <c r="B2230"/>
    </row>
    <row r="2231" spans="1:2" x14ac:dyDescent="0.3">
      <c r="A2231" s="2"/>
      <c r="B2231"/>
    </row>
    <row r="2232" spans="1:2" x14ac:dyDescent="0.3">
      <c r="A2232" s="2"/>
      <c r="B2232"/>
    </row>
    <row r="2233" spans="1:2" x14ac:dyDescent="0.3">
      <c r="A2233" s="2"/>
      <c r="B2233"/>
    </row>
    <row r="2234" spans="1:2" x14ac:dyDescent="0.3">
      <c r="A2234" s="2"/>
      <c r="B2234"/>
    </row>
    <row r="2235" spans="1:2" x14ac:dyDescent="0.3">
      <c r="A2235" s="2"/>
      <c r="B2235"/>
    </row>
    <row r="2236" spans="1:2" x14ac:dyDescent="0.3">
      <c r="A2236" s="2"/>
      <c r="B2236"/>
    </row>
    <row r="2237" spans="1:2" x14ac:dyDescent="0.3">
      <c r="A2237" s="2"/>
      <c r="B2237"/>
    </row>
    <row r="2238" spans="1:2" x14ac:dyDescent="0.3">
      <c r="A2238" s="2"/>
      <c r="B2238"/>
    </row>
    <row r="2239" spans="1:2" x14ac:dyDescent="0.3">
      <c r="A2239" s="2"/>
      <c r="B2239"/>
    </row>
    <row r="2240" spans="1:2" x14ac:dyDescent="0.3">
      <c r="A2240" s="2"/>
      <c r="B2240"/>
    </row>
    <row r="2241" spans="1:2" x14ac:dyDescent="0.3">
      <c r="A2241" s="2"/>
      <c r="B2241"/>
    </row>
    <row r="2242" spans="1:2" x14ac:dyDescent="0.3">
      <c r="A2242" s="2"/>
      <c r="B2242"/>
    </row>
    <row r="2243" spans="1:2" x14ac:dyDescent="0.3">
      <c r="A2243" s="2"/>
      <c r="B2243"/>
    </row>
    <row r="2244" spans="1:2" x14ac:dyDescent="0.3">
      <c r="A2244" s="2"/>
      <c r="B2244"/>
    </row>
    <row r="2245" spans="1:2" x14ac:dyDescent="0.3">
      <c r="A2245" s="2"/>
      <c r="B2245"/>
    </row>
    <row r="2246" spans="1:2" x14ac:dyDescent="0.3">
      <c r="A2246" s="2"/>
      <c r="B2246"/>
    </row>
    <row r="2247" spans="1:2" x14ac:dyDescent="0.3">
      <c r="A2247" s="2"/>
      <c r="B2247"/>
    </row>
    <row r="2248" spans="1:2" x14ac:dyDescent="0.3">
      <c r="A2248" s="2"/>
      <c r="B2248"/>
    </row>
    <row r="2249" spans="1:2" x14ac:dyDescent="0.3">
      <c r="A2249" s="2"/>
      <c r="B2249"/>
    </row>
    <row r="2250" spans="1:2" x14ac:dyDescent="0.3">
      <c r="A2250" s="2"/>
      <c r="B2250"/>
    </row>
    <row r="2251" spans="1:2" x14ac:dyDescent="0.3">
      <c r="A2251" s="2"/>
      <c r="B2251"/>
    </row>
    <row r="2252" spans="1:2" x14ac:dyDescent="0.3">
      <c r="A2252" s="2"/>
      <c r="B2252"/>
    </row>
    <row r="2253" spans="1:2" x14ac:dyDescent="0.3">
      <c r="A2253" s="2"/>
      <c r="B2253"/>
    </row>
    <row r="2254" spans="1:2" x14ac:dyDescent="0.3">
      <c r="A2254" s="2"/>
      <c r="B2254"/>
    </row>
    <row r="2255" spans="1:2" x14ac:dyDescent="0.3">
      <c r="A2255" s="2"/>
      <c r="B2255"/>
    </row>
    <row r="2256" spans="1:2" x14ac:dyDescent="0.3">
      <c r="A2256" s="2"/>
      <c r="B2256"/>
    </row>
    <row r="2257" spans="1:2" x14ac:dyDescent="0.3">
      <c r="A2257" s="2"/>
      <c r="B2257"/>
    </row>
    <row r="2258" spans="1:2" x14ac:dyDescent="0.3">
      <c r="A2258" s="2"/>
      <c r="B2258"/>
    </row>
    <row r="2259" spans="1:2" x14ac:dyDescent="0.3">
      <c r="A2259" s="2"/>
      <c r="B2259"/>
    </row>
    <row r="2260" spans="1:2" x14ac:dyDescent="0.3">
      <c r="A2260" s="2"/>
      <c r="B2260"/>
    </row>
    <row r="2261" spans="1:2" x14ac:dyDescent="0.3">
      <c r="A2261" s="2"/>
      <c r="B2261"/>
    </row>
    <row r="2262" spans="1:2" x14ac:dyDescent="0.3">
      <c r="A2262" s="2"/>
      <c r="B2262"/>
    </row>
    <row r="2263" spans="1:2" x14ac:dyDescent="0.3">
      <c r="A2263" s="2"/>
      <c r="B2263"/>
    </row>
    <row r="2264" spans="1:2" x14ac:dyDescent="0.3">
      <c r="A2264" s="2"/>
      <c r="B2264"/>
    </row>
    <row r="2265" spans="1:2" x14ac:dyDescent="0.3">
      <c r="A2265" s="2"/>
      <c r="B2265"/>
    </row>
    <row r="2266" spans="1:2" x14ac:dyDescent="0.3">
      <c r="A2266" s="2"/>
      <c r="B2266"/>
    </row>
    <row r="2267" spans="1:2" x14ac:dyDescent="0.3">
      <c r="A2267" s="2"/>
      <c r="B2267"/>
    </row>
    <row r="2268" spans="1:2" x14ac:dyDescent="0.3">
      <c r="A2268" s="2"/>
      <c r="B2268"/>
    </row>
    <row r="2269" spans="1:2" x14ac:dyDescent="0.3">
      <c r="A2269" s="2"/>
      <c r="B2269"/>
    </row>
    <row r="2270" spans="1:2" x14ac:dyDescent="0.3">
      <c r="A2270" s="2"/>
      <c r="B2270"/>
    </row>
    <row r="2271" spans="1:2" x14ac:dyDescent="0.3">
      <c r="A2271" s="2"/>
      <c r="B2271"/>
    </row>
    <row r="2272" spans="1:2" x14ac:dyDescent="0.3">
      <c r="A2272" s="2"/>
      <c r="B2272"/>
    </row>
    <row r="2273" spans="1:2" x14ac:dyDescent="0.3">
      <c r="A2273" s="2"/>
      <c r="B2273"/>
    </row>
    <row r="2274" spans="1:2" x14ac:dyDescent="0.3">
      <c r="A2274" s="2"/>
      <c r="B2274"/>
    </row>
    <row r="2275" spans="1:2" x14ac:dyDescent="0.3">
      <c r="A2275" s="2"/>
      <c r="B2275"/>
    </row>
    <row r="2276" spans="1:2" x14ac:dyDescent="0.3">
      <c r="A2276" s="2"/>
      <c r="B2276"/>
    </row>
    <row r="2277" spans="1:2" x14ac:dyDescent="0.3">
      <c r="A2277" s="2"/>
      <c r="B2277"/>
    </row>
    <row r="2278" spans="1:2" x14ac:dyDescent="0.3">
      <c r="A2278" s="2"/>
      <c r="B2278"/>
    </row>
    <row r="2279" spans="1:2" x14ac:dyDescent="0.3">
      <c r="A2279" s="2"/>
      <c r="B2279"/>
    </row>
    <row r="2280" spans="1:2" x14ac:dyDescent="0.3">
      <c r="A2280" s="2"/>
      <c r="B2280"/>
    </row>
    <row r="2281" spans="1:2" x14ac:dyDescent="0.3">
      <c r="A2281" s="2"/>
      <c r="B2281"/>
    </row>
    <row r="2282" spans="1:2" x14ac:dyDescent="0.3">
      <c r="A2282" s="2"/>
      <c r="B2282"/>
    </row>
    <row r="2283" spans="1:2" x14ac:dyDescent="0.3">
      <c r="A2283" s="2"/>
      <c r="B2283"/>
    </row>
    <row r="2284" spans="1:2" x14ac:dyDescent="0.3">
      <c r="A2284" s="2"/>
      <c r="B2284"/>
    </row>
    <row r="2285" spans="1:2" x14ac:dyDescent="0.3">
      <c r="A2285" s="2"/>
      <c r="B2285"/>
    </row>
    <row r="2286" spans="1:2" x14ac:dyDescent="0.3">
      <c r="A2286" s="2"/>
      <c r="B2286"/>
    </row>
    <row r="2287" spans="1:2" x14ac:dyDescent="0.3">
      <c r="A2287" s="2"/>
      <c r="B2287"/>
    </row>
    <row r="2288" spans="1:2" x14ac:dyDescent="0.3">
      <c r="A2288" s="2"/>
      <c r="B2288"/>
    </row>
    <row r="2289" spans="1:2" x14ac:dyDescent="0.3">
      <c r="A2289" s="2"/>
      <c r="B2289"/>
    </row>
    <row r="2290" spans="1:2" x14ac:dyDescent="0.3">
      <c r="A2290" s="2"/>
      <c r="B2290"/>
    </row>
    <row r="2291" spans="1:2" x14ac:dyDescent="0.3">
      <c r="A2291" s="2"/>
      <c r="B2291"/>
    </row>
    <row r="2292" spans="1:2" x14ac:dyDescent="0.3">
      <c r="A2292" s="2"/>
      <c r="B2292"/>
    </row>
    <row r="2293" spans="1:2" x14ac:dyDescent="0.3">
      <c r="A2293" s="2"/>
      <c r="B2293"/>
    </row>
    <row r="2294" spans="1:2" x14ac:dyDescent="0.3">
      <c r="A2294" s="2"/>
      <c r="B2294"/>
    </row>
    <row r="2295" spans="1:2" x14ac:dyDescent="0.3">
      <c r="A2295" s="2"/>
      <c r="B2295"/>
    </row>
    <row r="2296" spans="1:2" x14ac:dyDescent="0.3">
      <c r="A2296" s="2"/>
      <c r="B2296"/>
    </row>
    <row r="2297" spans="1:2" x14ac:dyDescent="0.3">
      <c r="A2297" s="2"/>
      <c r="B2297"/>
    </row>
    <row r="2298" spans="1:2" x14ac:dyDescent="0.3">
      <c r="A2298" s="2"/>
      <c r="B2298"/>
    </row>
    <row r="2299" spans="1:2" x14ac:dyDescent="0.3">
      <c r="A2299" s="2"/>
      <c r="B2299"/>
    </row>
    <row r="2300" spans="1:2" x14ac:dyDescent="0.3">
      <c r="A2300" s="2"/>
      <c r="B2300"/>
    </row>
    <row r="2301" spans="1:2" x14ac:dyDescent="0.3">
      <c r="A2301" s="2"/>
      <c r="B2301"/>
    </row>
    <row r="2302" spans="1:2" x14ac:dyDescent="0.3">
      <c r="A2302" s="2"/>
      <c r="B2302"/>
    </row>
    <row r="2303" spans="1:2" x14ac:dyDescent="0.3">
      <c r="A2303" s="2"/>
      <c r="B2303"/>
    </row>
    <row r="2304" spans="1:2" x14ac:dyDescent="0.3">
      <c r="A2304" s="2"/>
      <c r="B2304"/>
    </row>
    <row r="2305" spans="1:2" x14ac:dyDescent="0.3">
      <c r="A2305" s="2"/>
      <c r="B2305"/>
    </row>
    <row r="2306" spans="1:2" x14ac:dyDescent="0.3">
      <c r="A2306" s="2"/>
      <c r="B2306"/>
    </row>
    <row r="2307" spans="1:2" x14ac:dyDescent="0.3">
      <c r="A2307" s="2"/>
      <c r="B2307"/>
    </row>
    <row r="2308" spans="1:2" x14ac:dyDescent="0.3">
      <c r="A2308" s="2"/>
      <c r="B2308"/>
    </row>
    <row r="2309" spans="1:2" x14ac:dyDescent="0.3">
      <c r="A2309" s="2"/>
      <c r="B2309"/>
    </row>
    <row r="2310" spans="1:2" x14ac:dyDescent="0.3">
      <c r="A2310" s="2"/>
      <c r="B2310"/>
    </row>
    <row r="2311" spans="1:2" x14ac:dyDescent="0.3">
      <c r="A2311" s="2"/>
      <c r="B2311"/>
    </row>
    <row r="2312" spans="1:2" x14ac:dyDescent="0.3">
      <c r="A2312" s="2"/>
      <c r="B2312"/>
    </row>
    <row r="2313" spans="1:2" x14ac:dyDescent="0.3">
      <c r="A2313" s="2"/>
      <c r="B2313"/>
    </row>
    <row r="2314" spans="1:2" x14ac:dyDescent="0.3">
      <c r="A2314" s="2"/>
      <c r="B2314"/>
    </row>
    <row r="2315" spans="1:2" x14ac:dyDescent="0.3">
      <c r="A2315" s="2"/>
      <c r="B2315"/>
    </row>
    <row r="2316" spans="1:2" x14ac:dyDescent="0.3">
      <c r="A2316" s="2"/>
      <c r="B2316"/>
    </row>
    <row r="2317" spans="1:2" x14ac:dyDescent="0.3">
      <c r="A2317" s="2"/>
      <c r="B2317"/>
    </row>
    <row r="2318" spans="1:2" x14ac:dyDescent="0.3">
      <c r="A2318" s="2"/>
      <c r="B2318"/>
    </row>
    <row r="2319" spans="1:2" x14ac:dyDescent="0.3">
      <c r="A2319" s="2"/>
      <c r="B2319"/>
    </row>
    <row r="2320" spans="1:2" x14ac:dyDescent="0.3">
      <c r="A2320" s="2"/>
      <c r="B2320"/>
    </row>
    <row r="2321" spans="1:2" x14ac:dyDescent="0.3">
      <c r="A2321" s="2"/>
      <c r="B2321"/>
    </row>
    <row r="2322" spans="1:2" x14ac:dyDescent="0.3">
      <c r="A2322" s="2"/>
      <c r="B2322"/>
    </row>
    <row r="2323" spans="1:2" x14ac:dyDescent="0.3">
      <c r="A2323" s="2"/>
      <c r="B2323"/>
    </row>
    <row r="2324" spans="1:2" x14ac:dyDescent="0.3">
      <c r="A2324" s="2"/>
      <c r="B2324"/>
    </row>
    <row r="2325" spans="1:2" x14ac:dyDescent="0.3">
      <c r="A2325" s="2"/>
      <c r="B2325"/>
    </row>
    <row r="2326" spans="1:2" x14ac:dyDescent="0.3">
      <c r="A2326" s="2"/>
      <c r="B2326"/>
    </row>
    <row r="2327" spans="1:2" x14ac:dyDescent="0.3">
      <c r="A2327" s="2"/>
      <c r="B2327"/>
    </row>
    <row r="2328" spans="1:2" x14ac:dyDescent="0.3">
      <c r="A2328" s="2"/>
      <c r="B2328"/>
    </row>
    <row r="2329" spans="1:2" x14ac:dyDescent="0.3">
      <c r="A2329" s="2"/>
      <c r="B2329"/>
    </row>
    <row r="2330" spans="1:2" x14ac:dyDescent="0.3">
      <c r="A2330" s="2"/>
      <c r="B2330"/>
    </row>
    <row r="2331" spans="1:2" x14ac:dyDescent="0.3">
      <c r="A2331" s="2"/>
      <c r="B2331"/>
    </row>
    <row r="2332" spans="1:2" x14ac:dyDescent="0.3">
      <c r="A2332" s="2"/>
      <c r="B2332"/>
    </row>
    <row r="2333" spans="1:2" x14ac:dyDescent="0.3">
      <c r="A2333" s="2"/>
      <c r="B2333"/>
    </row>
    <row r="2334" spans="1:2" x14ac:dyDescent="0.3">
      <c r="A2334" s="2"/>
      <c r="B2334"/>
    </row>
    <row r="2335" spans="1:2" x14ac:dyDescent="0.3">
      <c r="A2335" s="2"/>
      <c r="B2335"/>
    </row>
    <row r="2336" spans="1:2" x14ac:dyDescent="0.3">
      <c r="A2336" s="2"/>
      <c r="B2336"/>
    </row>
    <row r="2337" spans="1:2" x14ac:dyDescent="0.3">
      <c r="A2337" s="2"/>
      <c r="B2337"/>
    </row>
    <row r="2338" spans="1:2" x14ac:dyDescent="0.3">
      <c r="A2338" s="2"/>
      <c r="B2338"/>
    </row>
    <row r="2339" spans="1:2" x14ac:dyDescent="0.3">
      <c r="A2339" s="2"/>
      <c r="B2339"/>
    </row>
    <row r="2340" spans="1:2" x14ac:dyDescent="0.3">
      <c r="A2340" s="2"/>
      <c r="B2340"/>
    </row>
    <row r="2341" spans="1:2" x14ac:dyDescent="0.3">
      <c r="A2341" s="2"/>
      <c r="B2341"/>
    </row>
    <row r="2342" spans="1:2" x14ac:dyDescent="0.3">
      <c r="A2342" s="2"/>
      <c r="B2342"/>
    </row>
    <row r="2343" spans="1:2" x14ac:dyDescent="0.3">
      <c r="A2343" s="2"/>
      <c r="B2343"/>
    </row>
    <row r="2344" spans="1:2" x14ac:dyDescent="0.3">
      <c r="A2344" s="2"/>
      <c r="B2344"/>
    </row>
    <row r="2345" spans="1:2" x14ac:dyDescent="0.3">
      <c r="A2345" s="2"/>
      <c r="B2345"/>
    </row>
    <row r="2346" spans="1:2" x14ac:dyDescent="0.3">
      <c r="A2346" s="2"/>
      <c r="B2346"/>
    </row>
    <row r="2347" spans="1:2" x14ac:dyDescent="0.3">
      <c r="A2347" s="2"/>
      <c r="B2347"/>
    </row>
    <row r="2348" spans="1:2" x14ac:dyDescent="0.3">
      <c r="A2348" s="2"/>
      <c r="B2348"/>
    </row>
    <row r="2349" spans="1:2" x14ac:dyDescent="0.3">
      <c r="A2349" s="2"/>
      <c r="B2349"/>
    </row>
    <row r="2350" spans="1:2" x14ac:dyDescent="0.3">
      <c r="A2350" s="2"/>
      <c r="B2350"/>
    </row>
    <row r="2351" spans="1:2" x14ac:dyDescent="0.3">
      <c r="A2351" s="2"/>
      <c r="B2351"/>
    </row>
    <row r="2352" spans="1:2" x14ac:dyDescent="0.3">
      <c r="A2352" s="2"/>
      <c r="B2352"/>
    </row>
    <row r="2353" spans="1:2" x14ac:dyDescent="0.3">
      <c r="A2353" s="2"/>
      <c r="B2353"/>
    </row>
    <row r="2354" spans="1:2" x14ac:dyDescent="0.3">
      <c r="A2354" s="2"/>
      <c r="B2354"/>
    </row>
    <row r="2355" spans="1:2" x14ac:dyDescent="0.3">
      <c r="A2355" s="2"/>
      <c r="B2355"/>
    </row>
    <row r="2356" spans="1:2" x14ac:dyDescent="0.3">
      <c r="A2356" s="2"/>
      <c r="B2356"/>
    </row>
    <row r="2357" spans="1:2" x14ac:dyDescent="0.3">
      <c r="A2357" s="2"/>
      <c r="B2357"/>
    </row>
    <row r="2358" spans="1:2" x14ac:dyDescent="0.3">
      <c r="A2358" s="2"/>
      <c r="B2358"/>
    </row>
    <row r="2359" spans="1:2" x14ac:dyDescent="0.3">
      <c r="A2359" s="2"/>
      <c r="B2359"/>
    </row>
    <row r="2360" spans="1:2" x14ac:dyDescent="0.3">
      <c r="A2360" s="2"/>
      <c r="B2360"/>
    </row>
    <row r="2361" spans="1:2" x14ac:dyDescent="0.3">
      <c r="A2361" s="2"/>
      <c r="B2361"/>
    </row>
    <row r="2362" spans="1:2" x14ac:dyDescent="0.3">
      <c r="A2362" s="2"/>
      <c r="B2362"/>
    </row>
    <row r="2363" spans="1:2" x14ac:dyDescent="0.3">
      <c r="A2363" s="2"/>
      <c r="B2363"/>
    </row>
    <row r="2364" spans="1:2" x14ac:dyDescent="0.3">
      <c r="A2364" s="2"/>
      <c r="B2364"/>
    </row>
    <row r="2365" spans="1:2" x14ac:dyDescent="0.3">
      <c r="A2365" s="2"/>
      <c r="B2365"/>
    </row>
    <row r="2366" spans="1:2" x14ac:dyDescent="0.3">
      <c r="A2366" s="2"/>
      <c r="B2366"/>
    </row>
    <row r="2367" spans="1:2" x14ac:dyDescent="0.3">
      <c r="A2367" s="2"/>
      <c r="B2367"/>
    </row>
    <row r="2368" spans="1:2" x14ac:dyDescent="0.3">
      <c r="A2368" s="2"/>
      <c r="B2368"/>
    </row>
    <row r="2369" spans="1:2" x14ac:dyDescent="0.3">
      <c r="A2369" s="2"/>
      <c r="B2369"/>
    </row>
    <row r="2370" spans="1:2" x14ac:dyDescent="0.3">
      <c r="A2370" s="2"/>
      <c r="B2370"/>
    </row>
    <row r="2371" spans="1:2" x14ac:dyDescent="0.3">
      <c r="A2371" s="2"/>
      <c r="B2371"/>
    </row>
    <row r="2372" spans="1:2" x14ac:dyDescent="0.3">
      <c r="A2372" s="2"/>
      <c r="B2372"/>
    </row>
    <row r="2373" spans="1:2" x14ac:dyDescent="0.3">
      <c r="A2373" s="2"/>
      <c r="B2373"/>
    </row>
    <row r="2374" spans="1:2" x14ac:dyDescent="0.3">
      <c r="A2374" s="2"/>
      <c r="B2374"/>
    </row>
    <row r="2375" spans="1:2" x14ac:dyDescent="0.3">
      <c r="A2375" s="2"/>
      <c r="B2375"/>
    </row>
    <row r="2376" spans="1:2" x14ac:dyDescent="0.3">
      <c r="A2376" s="2"/>
      <c r="B2376"/>
    </row>
    <row r="2377" spans="1:2" x14ac:dyDescent="0.3">
      <c r="A2377" s="2"/>
      <c r="B2377"/>
    </row>
    <row r="2378" spans="1:2" x14ac:dyDescent="0.3">
      <c r="A2378" s="2"/>
      <c r="B2378"/>
    </row>
    <row r="2379" spans="1:2" x14ac:dyDescent="0.3">
      <c r="A2379" s="2"/>
      <c r="B2379"/>
    </row>
    <row r="2380" spans="1:2" x14ac:dyDescent="0.3">
      <c r="A2380" s="2"/>
      <c r="B2380"/>
    </row>
    <row r="2381" spans="1:2" x14ac:dyDescent="0.3">
      <c r="A2381" s="2"/>
      <c r="B2381"/>
    </row>
    <row r="2382" spans="1:2" x14ac:dyDescent="0.3">
      <c r="A2382" s="2"/>
      <c r="B2382"/>
    </row>
    <row r="2383" spans="1:2" x14ac:dyDescent="0.3">
      <c r="A2383" s="2"/>
      <c r="B2383"/>
    </row>
    <row r="2384" spans="1:2" x14ac:dyDescent="0.3">
      <c r="A2384" s="2"/>
      <c r="B2384"/>
    </row>
    <row r="2385" spans="1:2" x14ac:dyDescent="0.3">
      <c r="A2385" s="2"/>
      <c r="B2385"/>
    </row>
    <row r="2386" spans="1:2" x14ac:dyDescent="0.3">
      <c r="A2386" s="2"/>
      <c r="B2386"/>
    </row>
    <row r="2387" spans="1:2" x14ac:dyDescent="0.3">
      <c r="A2387" s="2"/>
      <c r="B2387"/>
    </row>
    <row r="2388" spans="1:2" x14ac:dyDescent="0.3">
      <c r="A2388" s="2"/>
      <c r="B2388"/>
    </row>
    <row r="2389" spans="1:2" x14ac:dyDescent="0.3">
      <c r="A2389" s="2"/>
      <c r="B2389"/>
    </row>
    <row r="2390" spans="1:2" x14ac:dyDescent="0.3">
      <c r="A2390" s="2"/>
      <c r="B2390"/>
    </row>
    <row r="2391" spans="1:2" x14ac:dyDescent="0.3">
      <c r="A2391" s="2"/>
      <c r="B2391"/>
    </row>
    <row r="2392" spans="1:2" x14ac:dyDescent="0.3">
      <c r="A2392" s="2"/>
      <c r="B2392"/>
    </row>
    <row r="2393" spans="1:2" x14ac:dyDescent="0.3">
      <c r="A2393" s="2"/>
      <c r="B2393"/>
    </row>
    <row r="2394" spans="1:2" x14ac:dyDescent="0.3">
      <c r="A2394" s="2"/>
      <c r="B2394"/>
    </row>
    <row r="2395" spans="1:2" x14ac:dyDescent="0.3">
      <c r="A2395" s="2"/>
      <c r="B2395"/>
    </row>
    <row r="2396" spans="1:2" x14ac:dyDescent="0.3">
      <c r="A2396" s="2"/>
      <c r="B2396"/>
    </row>
    <row r="2397" spans="1:2" x14ac:dyDescent="0.3">
      <c r="A2397" s="2"/>
      <c r="B2397"/>
    </row>
    <row r="2398" spans="1:2" x14ac:dyDescent="0.3">
      <c r="A2398" s="2"/>
      <c r="B2398"/>
    </row>
    <row r="2399" spans="1:2" x14ac:dyDescent="0.3">
      <c r="A2399" s="2"/>
      <c r="B2399"/>
    </row>
    <row r="2400" spans="1:2" x14ac:dyDescent="0.3">
      <c r="A2400" s="2"/>
      <c r="B2400"/>
    </row>
    <row r="2401" spans="1:2" x14ac:dyDescent="0.3">
      <c r="A2401" s="2"/>
      <c r="B2401"/>
    </row>
    <row r="2402" spans="1:2" x14ac:dyDescent="0.3">
      <c r="A2402" s="2"/>
      <c r="B2402"/>
    </row>
    <row r="2403" spans="1:2" x14ac:dyDescent="0.3">
      <c r="A2403" s="2"/>
      <c r="B2403"/>
    </row>
    <row r="2404" spans="1:2" x14ac:dyDescent="0.3">
      <c r="A2404" s="2"/>
      <c r="B2404"/>
    </row>
    <row r="2405" spans="1:2" x14ac:dyDescent="0.3">
      <c r="A2405" s="2"/>
      <c r="B2405"/>
    </row>
    <row r="2406" spans="1:2" x14ac:dyDescent="0.3">
      <c r="A2406" s="2"/>
      <c r="B2406"/>
    </row>
    <row r="2407" spans="1:2" x14ac:dyDescent="0.3">
      <c r="A2407" s="2"/>
      <c r="B2407"/>
    </row>
    <row r="2408" spans="1:2" x14ac:dyDescent="0.3">
      <c r="A2408" s="2"/>
      <c r="B2408"/>
    </row>
    <row r="2409" spans="1:2" x14ac:dyDescent="0.3">
      <c r="A2409" s="2"/>
      <c r="B2409"/>
    </row>
    <row r="2410" spans="1:2" x14ac:dyDescent="0.3">
      <c r="A2410" s="2"/>
      <c r="B2410"/>
    </row>
    <row r="2411" spans="1:2" x14ac:dyDescent="0.3">
      <c r="A2411" s="2"/>
      <c r="B2411"/>
    </row>
    <row r="2412" spans="1:2" x14ac:dyDescent="0.3">
      <c r="A2412" s="2"/>
      <c r="B2412"/>
    </row>
    <row r="2413" spans="1:2" x14ac:dyDescent="0.3">
      <c r="A2413" s="2"/>
      <c r="B2413"/>
    </row>
    <row r="2414" spans="1:2" x14ac:dyDescent="0.3">
      <c r="A2414" s="2"/>
      <c r="B2414"/>
    </row>
    <row r="2415" spans="1:2" x14ac:dyDescent="0.3">
      <c r="A2415" s="2"/>
      <c r="B2415"/>
    </row>
    <row r="2416" spans="1:2" x14ac:dyDescent="0.3">
      <c r="A2416" s="2"/>
      <c r="B2416"/>
    </row>
    <row r="2417" spans="1:2" x14ac:dyDescent="0.3">
      <c r="A2417" s="2"/>
      <c r="B2417"/>
    </row>
    <row r="2418" spans="1:2" x14ac:dyDescent="0.3">
      <c r="A2418" s="2"/>
      <c r="B2418"/>
    </row>
    <row r="2419" spans="1:2" x14ac:dyDescent="0.3">
      <c r="A2419" s="2"/>
      <c r="B2419"/>
    </row>
    <row r="2420" spans="1:2" x14ac:dyDescent="0.3">
      <c r="A2420" s="2"/>
      <c r="B2420"/>
    </row>
    <row r="2421" spans="1:2" x14ac:dyDescent="0.3">
      <c r="A2421" s="2"/>
      <c r="B2421"/>
    </row>
    <row r="2422" spans="1:2" x14ac:dyDescent="0.3">
      <c r="A2422" s="2"/>
      <c r="B2422"/>
    </row>
    <row r="2423" spans="1:2" x14ac:dyDescent="0.3">
      <c r="A2423" s="2"/>
      <c r="B2423"/>
    </row>
    <row r="2424" spans="1:2" x14ac:dyDescent="0.3">
      <c r="A2424" s="2"/>
      <c r="B2424"/>
    </row>
    <row r="2425" spans="1:2" x14ac:dyDescent="0.3">
      <c r="A2425" s="2"/>
      <c r="B2425"/>
    </row>
    <row r="2426" spans="1:2" x14ac:dyDescent="0.3">
      <c r="A2426" s="2"/>
      <c r="B2426"/>
    </row>
    <row r="2427" spans="1:2" x14ac:dyDescent="0.3">
      <c r="A2427" s="2"/>
      <c r="B2427"/>
    </row>
    <row r="2428" spans="1:2" x14ac:dyDescent="0.3">
      <c r="A2428" s="2"/>
      <c r="B2428"/>
    </row>
    <row r="2429" spans="1:2" x14ac:dyDescent="0.3">
      <c r="A2429" s="2"/>
      <c r="B2429"/>
    </row>
    <row r="2430" spans="1:2" x14ac:dyDescent="0.3">
      <c r="A2430" s="2"/>
      <c r="B2430"/>
    </row>
    <row r="2431" spans="1:2" x14ac:dyDescent="0.3">
      <c r="A2431" s="2"/>
      <c r="B2431"/>
    </row>
    <row r="2432" spans="1:2" x14ac:dyDescent="0.3">
      <c r="A2432" s="2"/>
      <c r="B2432"/>
    </row>
    <row r="2433" spans="1:2" x14ac:dyDescent="0.3">
      <c r="A2433" s="2"/>
      <c r="B2433"/>
    </row>
    <row r="2434" spans="1:2" x14ac:dyDescent="0.3">
      <c r="A2434" s="2"/>
      <c r="B2434"/>
    </row>
    <row r="2435" spans="1:2" x14ac:dyDescent="0.3">
      <c r="A2435" s="2"/>
      <c r="B2435"/>
    </row>
    <row r="2436" spans="1:2" x14ac:dyDescent="0.3">
      <c r="A2436" s="2"/>
      <c r="B2436"/>
    </row>
    <row r="2437" spans="1:2" x14ac:dyDescent="0.3">
      <c r="A2437" s="2"/>
      <c r="B2437"/>
    </row>
    <row r="2438" spans="1:2" x14ac:dyDescent="0.3">
      <c r="A2438" s="2"/>
      <c r="B2438"/>
    </row>
    <row r="2439" spans="1:2" x14ac:dyDescent="0.3">
      <c r="A2439" s="2"/>
      <c r="B2439"/>
    </row>
    <row r="2440" spans="1:2" x14ac:dyDescent="0.3">
      <c r="A2440" s="2"/>
      <c r="B2440"/>
    </row>
    <row r="2441" spans="1:2" x14ac:dyDescent="0.3">
      <c r="A2441" s="2"/>
      <c r="B2441"/>
    </row>
    <row r="2442" spans="1:2" x14ac:dyDescent="0.3">
      <c r="A2442" s="2"/>
      <c r="B2442"/>
    </row>
    <row r="2443" spans="1:2" x14ac:dyDescent="0.3">
      <c r="A2443" s="2"/>
      <c r="B2443"/>
    </row>
    <row r="2444" spans="1:2" x14ac:dyDescent="0.3">
      <c r="A2444" s="2"/>
      <c r="B2444"/>
    </row>
    <row r="2445" spans="1:2" x14ac:dyDescent="0.3">
      <c r="A2445" s="2"/>
      <c r="B2445"/>
    </row>
    <row r="2446" spans="1:2" x14ac:dyDescent="0.3">
      <c r="A2446" s="2"/>
      <c r="B2446"/>
    </row>
    <row r="2447" spans="1:2" x14ac:dyDescent="0.3">
      <c r="A2447" s="2"/>
      <c r="B2447"/>
    </row>
    <row r="2448" spans="1:2" x14ac:dyDescent="0.3">
      <c r="A2448" s="2"/>
      <c r="B2448"/>
    </row>
    <row r="2449" spans="1:2" x14ac:dyDescent="0.3">
      <c r="A2449" s="2"/>
      <c r="B2449"/>
    </row>
    <row r="2450" spans="1:2" x14ac:dyDescent="0.3">
      <c r="A2450" s="2"/>
      <c r="B2450"/>
    </row>
    <row r="2451" spans="1:2" x14ac:dyDescent="0.3">
      <c r="A2451" s="2"/>
      <c r="B2451"/>
    </row>
    <row r="2452" spans="1:2" x14ac:dyDescent="0.3">
      <c r="A2452" s="2"/>
      <c r="B2452"/>
    </row>
    <row r="2453" spans="1:2" x14ac:dyDescent="0.3">
      <c r="A2453" s="2"/>
      <c r="B2453"/>
    </row>
    <row r="2454" spans="1:2" x14ac:dyDescent="0.3">
      <c r="A2454" s="2"/>
      <c r="B2454"/>
    </row>
    <row r="2455" spans="1:2" x14ac:dyDescent="0.3">
      <c r="A2455" s="2"/>
      <c r="B2455"/>
    </row>
    <row r="2456" spans="1:2" x14ac:dyDescent="0.3">
      <c r="A2456" s="2"/>
      <c r="B2456"/>
    </row>
    <row r="2457" spans="1:2" x14ac:dyDescent="0.3">
      <c r="A2457" s="2"/>
      <c r="B2457"/>
    </row>
    <row r="2458" spans="1:2" x14ac:dyDescent="0.3">
      <c r="A2458" s="2"/>
      <c r="B2458"/>
    </row>
    <row r="2459" spans="1:2" x14ac:dyDescent="0.3">
      <c r="A2459" s="2"/>
      <c r="B2459"/>
    </row>
    <row r="2460" spans="1:2" x14ac:dyDescent="0.3">
      <c r="A2460" s="2"/>
      <c r="B2460"/>
    </row>
    <row r="2461" spans="1:2" x14ac:dyDescent="0.3">
      <c r="A2461" s="2"/>
      <c r="B2461"/>
    </row>
    <row r="2462" spans="1:2" x14ac:dyDescent="0.3">
      <c r="A2462" s="2"/>
      <c r="B2462"/>
    </row>
    <row r="2463" spans="1:2" x14ac:dyDescent="0.3">
      <c r="A2463" s="2"/>
      <c r="B2463"/>
    </row>
    <row r="2464" spans="1:2" x14ac:dyDescent="0.3">
      <c r="A2464" s="2"/>
      <c r="B2464"/>
    </row>
    <row r="2465" spans="1:2" x14ac:dyDescent="0.3">
      <c r="A2465" s="2"/>
      <c r="B2465"/>
    </row>
    <row r="2466" spans="1:2" x14ac:dyDescent="0.3">
      <c r="A2466" s="2"/>
      <c r="B2466"/>
    </row>
    <row r="2467" spans="1:2" x14ac:dyDescent="0.3">
      <c r="A2467" s="2"/>
      <c r="B2467"/>
    </row>
    <row r="2468" spans="1:2" x14ac:dyDescent="0.3">
      <c r="A2468" s="2"/>
      <c r="B2468"/>
    </row>
    <row r="2469" spans="1:2" x14ac:dyDescent="0.3">
      <c r="A2469" s="2"/>
      <c r="B2469"/>
    </row>
    <row r="2470" spans="1:2" x14ac:dyDescent="0.3">
      <c r="A2470" s="2"/>
      <c r="B2470"/>
    </row>
    <row r="2471" spans="1:2" x14ac:dyDescent="0.3">
      <c r="A2471" s="2"/>
      <c r="B2471"/>
    </row>
    <row r="2472" spans="1:2" x14ac:dyDescent="0.3">
      <c r="A2472" s="2"/>
      <c r="B2472"/>
    </row>
    <row r="2473" spans="1:2" x14ac:dyDescent="0.3">
      <c r="A2473" s="2"/>
      <c r="B2473"/>
    </row>
    <row r="2474" spans="1:2" x14ac:dyDescent="0.3">
      <c r="A2474" s="2"/>
      <c r="B2474"/>
    </row>
    <row r="2475" spans="1:2" x14ac:dyDescent="0.3">
      <c r="A2475" s="2"/>
      <c r="B2475"/>
    </row>
    <row r="2476" spans="1:2" x14ac:dyDescent="0.3">
      <c r="A2476" s="2"/>
      <c r="B2476"/>
    </row>
    <row r="2477" spans="1:2" x14ac:dyDescent="0.3">
      <c r="A2477" s="2"/>
      <c r="B2477"/>
    </row>
    <row r="2478" spans="1:2" x14ac:dyDescent="0.3">
      <c r="A2478" s="2"/>
      <c r="B2478"/>
    </row>
    <row r="2479" spans="1:2" x14ac:dyDescent="0.3">
      <c r="A2479" s="2"/>
      <c r="B2479"/>
    </row>
    <row r="2480" spans="1:2" x14ac:dyDescent="0.3">
      <c r="A2480" s="2"/>
      <c r="B2480"/>
    </row>
    <row r="2481" spans="1:2" x14ac:dyDescent="0.3">
      <c r="A2481" s="2"/>
      <c r="B2481"/>
    </row>
    <row r="2482" spans="1:2" x14ac:dyDescent="0.3">
      <c r="A2482" s="2"/>
      <c r="B2482"/>
    </row>
    <row r="2483" spans="1:2" x14ac:dyDescent="0.3">
      <c r="A2483" s="2"/>
      <c r="B2483"/>
    </row>
    <row r="2484" spans="1:2" x14ac:dyDescent="0.3">
      <c r="A2484" s="2"/>
      <c r="B2484"/>
    </row>
    <row r="2485" spans="1:2" x14ac:dyDescent="0.3">
      <c r="A2485" s="2"/>
      <c r="B2485"/>
    </row>
    <row r="2486" spans="1:2" x14ac:dyDescent="0.3">
      <c r="A2486" s="2"/>
      <c r="B2486"/>
    </row>
    <row r="2487" spans="1:2" x14ac:dyDescent="0.3">
      <c r="A2487" s="2"/>
      <c r="B2487"/>
    </row>
    <row r="2488" spans="1:2" x14ac:dyDescent="0.3">
      <c r="A2488" s="2"/>
      <c r="B2488"/>
    </row>
    <row r="2489" spans="1:2" x14ac:dyDescent="0.3">
      <c r="A2489" s="2"/>
      <c r="B2489"/>
    </row>
    <row r="2490" spans="1:2" x14ac:dyDescent="0.3">
      <c r="A2490" s="2"/>
      <c r="B2490"/>
    </row>
    <row r="2491" spans="1:2" x14ac:dyDescent="0.3">
      <c r="A2491" s="2"/>
      <c r="B2491"/>
    </row>
    <row r="2492" spans="1:2" x14ac:dyDescent="0.3">
      <c r="A2492" s="2"/>
      <c r="B2492"/>
    </row>
    <row r="2493" spans="1:2" x14ac:dyDescent="0.3">
      <c r="A2493" s="2"/>
      <c r="B2493"/>
    </row>
    <row r="2494" spans="1:2" x14ac:dyDescent="0.3">
      <c r="A2494" s="2"/>
      <c r="B2494"/>
    </row>
    <row r="2495" spans="1:2" x14ac:dyDescent="0.3">
      <c r="A2495" s="2"/>
      <c r="B2495"/>
    </row>
    <row r="2496" spans="1:2" x14ac:dyDescent="0.3">
      <c r="A2496" s="2"/>
      <c r="B2496"/>
    </row>
    <row r="2497" spans="1:2" x14ac:dyDescent="0.3">
      <c r="A2497" s="2"/>
      <c r="B2497"/>
    </row>
    <row r="2498" spans="1:2" x14ac:dyDescent="0.3">
      <c r="A2498" s="2"/>
      <c r="B2498"/>
    </row>
    <row r="2499" spans="1:2" x14ac:dyDescent="0.3">
      <c r="A2499" s="2"/>
      <c r="B2499"/>
    </row>
    <row r="2500" spans="1:2" x14ac:dyDescent="0.3">
      <c r="A2500" s="2"/>
      <c r="B2500"/>
    </row>
    <row r="2501" spans="1:2" x14ac:dyDescent="0.3">
      <c r="A2501" s="2"/>
      <c r="B2501"/>
    </row>
    <row r="2502" spans="1:2" x14ac:dyDescent="0.3">
      <c r="A2502" s="2"/>
      <c r="B2502"/>
    </row>
    <row r="2503" spans="1:2" x14ac:dyDescent="0.3">
      <c r="A2503" s="2"/>
      <c r="B2503"/>
    </row>
    <row r="2504" spans="1:2" x14ac:dyDescent="0.3">
      <c r="A2504" s="2"/>
      <c r="B2504"/>
    </row>
    <row r="2505" spans="1:2" x14ac:dyDescent="0.3">
      <c r="A2505" s="2"/>
      <c r="B2505"/>
    </row>
    <row r="2506" spans="1:2" x14ac:dyDescent="0.3">
      <c r="A2506" s="2"/>
      <c r="B2506"/>
    </row>
    <row r="2507" spans="1:2" x14ac:dyDescent="0.3">
      <c r="A2507" s="2"/>
      <c r="B2507"/>
    </row>
    <row r="2508" spans="1:2" x14ac:dyDescent="0.3">
      <c r="A2508" s="2"/>
      <c r="B2508"/>
    </row>
    <row r="2509" spans="1:2" x14ac:dyDescent="0.3">
      <c r="A2509" s="2"/>
      <c r="B2509"/>
    </row>
    <row r="2510" spans="1:2" x14ac:dyDescent="0.3">
      <c r="A2510" s="2"/>
      <c r="B2510"/>
    </row>
    <row r="2511" spans="1:2" x14ac:dyDescent="0.3">
      <c r="A2511" s="2"/>
      <c r="B2511"/>
    </row>
    <row r="2512" spans="1:2" x14ac:dyDescent="0.3">
      <c r="A2512" s="2"/>
      <c r="B2512"/>
    </row>
    <row r="2513" spans="1:2" x14ac:dyDescent="0.3">
      <c r="A2513" s="2"/>
      <c r="B2513"/>
    </row>
    <row r="2514" spans="1:2" x14ac:dyDescent="0.3">
      <c r="A2514" s="2"/>
      <c r="B2514"/>
    </row>
    <row r="2515" spans="1:2" x14ac:dyDescent="0.3">
      <c r="A2515" s="2"/>
      <c r="B2515"/>
    </row>
    <row r="2516" spans="1:2" x14ac:dyDescent="0.3">
      <c r="A2516" s="2"/>
      <c r="B2516"/>
    </row>
    <row r="2517" spans="1:2" x14ac:dyDescent="0.3">
      <c r="A2517" s="2"/>
      <c r="B2517"/>
    </row>
    <row r="2518" spans="1:2" x14ac:dyDescent="0.3">
      <c r="A2518" s="2"/>
      <c r="B2518"/>
    </row>
    <row r="2519" spans="1:2" x14ac:dyDescent="0.3">
      <c r="A2519" s="2"/>
      <c r="B2519"/>
    </row>
    <row r="2520" spans="1:2" x14ac:dyDescent="0.3">
      <c r="A2520" s="2"/>
      <c r="B2520"/>
    </row>
    <row r="2521" spans="1:2" x14ac:dyDescent="0.3">
      <c r="A2521" s="2"/>
      <c r="B2521"/>
    </row>
    <row r="2522" spans="1:2" x14ac:dyDescent="0.3">
      <c r="A2522" s="2"/>
      <c r="B2522"/>
    </row>
    <row r="2523" spans="1:2" x14ac:dyDescent="0.3">
      <c r="A2523" s="2"/>
      <c r="B2523"/>
    </row>
    <row r="2524" spans="1:2" x14ac:dyDescent="0.3">
      <c r="A2524" s="2"/>
      <c r="B2524"/>
    </row>
    <row r="2525" spans="1:2" x14ac:dyDescent="0.3">
      <c r="A2525" s="2"/>
      <c r="B2525"/>
    </row>
    <row r="2526" spans="1:2" x14ac:dyDescent="0.3">
      <c r="A2526" s="2"/>
      <c r="B2526"/>
    </row>
    <row r="2527" spans="1:2" x14ac:dyDescent="0.3">
      <c r="A2527" s="2"/>
      <c r="B2527"/>
    </row>
    <row r="2528" spans="1:2" x14ac:dyDescent="0.3">
      <c r="A2528" s="2"/>
      <c r="B2528"/>
    </row>
    <row r="2529" spans="1:2" x14ac:dyDescent="0.3">
      <c r="A2529" s="2"/>
      <c r="B2529"/>
    </row>
    <row r="2530" spans="1:2" x14ac:dyDescent="0.3">
      <c r="A2530" s="2"/>
      <c r="B2530"/>
    </row>
    <row r="2531" spans="1:2" x14ac:dyDescent="0.3">
      <c r="A2531" s="2"/>
      <c r="B2531"/>
    </row>
    <row r="2532" spans="1:2" x14ac:dyDescent="0.3">
      <c r="A2532" s="2"/>
      <c r="B2532"/>
    </row>
    <row r="2533" spans="1:2" x14ac:dyDescent="0.3">
      <c r="A2533" s="2"/>
      <c r="B2533"/>
    </row>
    <row r="2534" spans="1:2" x14ac:dyDescent="0.3">
      <c r="A2534" s="2"/>
      <c r="B2534"/>
    </row>
    <row r="2535" spans="1:2" x14ac:dyDescent="0.3">
      <c r="A2535" s="2"/>
      <c r="B2535"/>
    </row>
    <row r="2536" spans="1:2" x14ac:dyDescent="0.3">
      <c r="A2536" s="2"/>
      <c r="B2536"/>
    </row>
    <row r="2537" spans="1:2" x14ac:dyDescent="0.3">
      <c r="A2537" s="2"/>
      <c r="B2537"/>
    </row>
    <row r="2538" spans="1:2" x14ac:dyDescent="0.3">
      <c r="A2538" s="2"/>
      <c r="B2538"/>
    </row>
    <row r="2539" spans="1:2" x14ac:dyDescent="0.3">
      <c r="A2539" s="2"/>
      <c r="B2539"/>
    </row>
    <row r="2540" spans="1:2" x14ac:dyDescent="0.3">
      <c r="A2540" s="2"/>
      <c r="B2540"/>
    </row>
    <row r="2541" spans="1:2" x14ac:dyDescent="0.3">
      <c r="A2541" s="2"/>
      <c r="B2541"/>
    </row>
    <row r="2542" spans="1:2" x14ac:dyDescent="0.3">
      <c r="A2542" s="2"/>
      <c r="B2542"/>
    </row>
    <row r="2543" spans="1:2" x14ac:dyDescent="0.3">
      <c r="A2543" s="2"/>
      <c r="B2543"/>
    </row>
    <row r="2544" spans="1:2" x14ac:dyDescent="0.3">
      <c r="A2544" s="2"/>
      <c r="B2544"/>
    </row>
    <row r="2545" spans="1:2" x14ac:dyDescent="0.3">
      <c r="A2545" s="2"/>
      <c r="B2545"/>
    </row>
    <row r="2546" spans="1:2" x14ac:dyDescent="0.3">
      <c r="A2546" s="2"/>
      <c r="B2546"/>
    </row>
    <row r="2547" spans="1:2" x14ac:dyDescent="0.3">
      <c r="A2547" s="2"/>
      <c r="B2547"/>
    </row>
    <row r="2548" spans="1:2" x14ac:dyDescent="0.3">
      <c r="A2548" s="2"/>
      <c r="B2548"/>
    </row>
    <row r="2549" spans="1:2" x14ac:dyDescent="0.3">
      <c r="A2549" s="2"/>
      <c r="B2549"/>
    </row>
    <row r="2550" spans="1:2" x14ac:dyDescent="0.3">
      <c r="A2550" s="2"/>
      <c r="B2550"/>
    </row>
    <row r="2551" spans="1:2" x14ac:dyDescent="0.3">
      <c r="A2551" s="2"/>
      <c r="B2551"/>
    </row>
    <row r="2552" spans="1:2" x14ac:dyDescent="0.3">
      <c r="A2552" s="2"/>
      <c r="B2552"/>
    </row>
    <row r="2553" spans="1:2" x14ac:dyDescent="0.3">
      <c r="A2553" s="2"/>
      <c r="B2553"/>
    </row>
    <row r="2554" spans="1:2" x14ac:dyDescent="0.3">
      <c r="A2554" s="2"/>
      <c r="B2554"/>
    </row>
    <row r="2555" spans="1:2" x14ac:dyDescent="0.3">
      <c r="A2555" s="2"/>
      <c r="B2555"/>
    </row>
    <row r="2556" spans="1:2" x14ac:dyDescent="0.3">
      <c r="A2556" s="2"/>
      <c r="B2556"/>
    </row>
    <row r="2557" spans="1:2" x14ac:dyDescent="0.3">
      <c r="A2557" s="2"/>
      <c r="B2557"/>
    </row>
    <row r="2558" spans="1:2" x14ac:dyDescent="0.3">
      <c r="A2558" s="2"/>
      <c r="B2558"/>
    </row>
    <row r="2559" spans="1:2" x14ac:dyDescent="0.3">
      <c r="A2559" s="2"/>
      <c r="B2559"/>
    </row>
    <row r="2560" spans="1:2" x14ac:dyDescent="0.3">
      <c r="A2560" s="2"/>
      <c r="B2560"/>
    </row>
    <row r="2561" spans="1:2" x14ac:dyDescent="0.3">
      <c r="A2561" s="2"/>
      <c r="B2561"/>
    </row>
    <row r="2562" spans="1:2" x14ac:dyDescent="0.3">
      <c r="A2562" s="2"/>
      <c r="B2562"/>
    </row>
    <row r="2563" spans="1:2" x14ac:dyDescent="0.3">
      <c r="A2563" s="2"/>
      <c r="B2563"/>
    </row>
    <row r="2564" spans="1:2" x14ac:dyDescent="0.3">
      <c r="A2564" s="2"/>
      <c r="B2564"/>
    </row>
    <row r="2565" spans="1:2" x14ac:dyDescent="0.3">
      <c r="A2565" s="2"/>
      <c r="B2565"/>
    </row>
    <row r="2566" spans="1:2" x14ac:dyDescent="0.3">
      <c r="A2566" s="2"/>
      <c r="B2566"/>
    </row>
    <row r="2567" spans="1:2" x14ac:dyDescent="0.3">
      <c r="A2567" s="2"/>
      <c r="B2567"/>
    </row>
    <row r="2568" spans="1:2" x14ac:dyDescent="0.3">
      <c r="A2568" s="2"/>
      <c r="B2568"/>
    </row>
    <row r="2569" spans="1:2" x14ac:dyDescent="0.3">
      <c r="A2569" s="2"/>
      <c r="B2569"/>
    </row>
    <row r="2570" spans="1:2" x14ac:dyDescent="0.3">
      <c r="A2570" s="2"/>
      <c r="B2570"/>
    </row>
    <row r="2571" spans="1:2" x14ac:dyDescent="0.3">
      <c r="A2571" s="2"/>
      <c r="B2571"/>
    </row>
    <row r="2572" spans="1:2" x14ac:dyDescent="0.3">
      <c r="A2572" s="2"/>
      <c r="B2572"/>
    </row>
    <row r="2573" spans="1:2" x14ac:dyDescent="0.3">
      <c r="A2573" s="2"/>
      <c r="B2573"/>
    </row>
    <row r="2574" spans="1:2" x14ac:dyDescent="0.3">
      <c r="A2574" s="2"/>
      <c r="B2574"/>
    </row>
    <row r="2575" spans="1:2" x14ac:dyDescent="0.3">
      <c r="A2575" s="2"/>
      <c r="B2575"/>
    </row>
    <row r="2576" spans="1:2" x14ac:dyDescent="0.3">
      <c r="A2576" s="2"/>
      <c r="B2576"/>
    </row>
    <row r="2577" spans="1:2" x14ac:dyDescent="0.3">
      <c r="A2577" s="2"/>
      <c r="B2577"/>
    </row>
    <row r="2578" spans="1:2" x14ac:dyDescent="0.3">
      <c r="A2578" s="2"/>
      <c r="B2578"/>
    </row>
    <row r="2579" spans="1:2" x14ac:dyDescent="0.3">
      <c r="A2579" s="2"/>
      <c r="B2579"/>
    </row>
    <row r="2580" spans="1:2" x14ac:dyDescent="0.3">
      <c r="A2580" s="2"/>
      <c r="B2580"/>
    </row>
    <row r="2581" spans="1:2" x14ac:dyDescent="0.3">
      <c r="A2581" s="2"/>
      <c r="B2581"/>
    </row>
    <row r="2582" spans="1:2" x14ac:dyDescent="0.3">
      <c r="A2582" s="2"/>
      <c r="B2582"/>
    </row>
    <row r="2583" spans="1:2" x14ac:dyDescent="0.3">
      <c r="A2583" s="2"/>
      <c r="B2583"/>
    </row>
    <row r="2584" spans="1:2" x14ac:dyDescent="0.3">
      <c r="A2584" s="2"/>
      <c r="B2584"/>
    </row>
    <row r="2585" spans="1:2" x14ac:dyDescent="0.3">
      <c r="A2585" s="2"/>
      <c r="B2585"/>
    </row>
    <row r="2586" spans="1:2" x14ac:dyDescent="0.3">
      <c r="A2586" s="2"/>
      <c r="B2586"/>
    </row>
    <row r="2587" spans="1:2" x14ac:dyDescent="0.3">
      <c r="A2587" s="2"/>
      <c r="B2587"/>
    </row>
    <row r="2588" spans="1:2" x14ac:dyDescent="0.3">
      <c r="A2588" s="2"/>
      <c r="B2588"/>
    </row>
    <row r="2589" spans="1:2" x14ac:dyDescent="0.3">
      <c r="A2589" s="2"/>
      <c r="B2589"/>
    </row>
    <row r="2590" spans="1:2" x14ac:dyDescent="0.3">
      <c r="A2590" s="2"/>
      <c r="B2590"/>
    </row>
    <row r="2591" spans="1:2" x14ac:dyDescent="0.3">
      <c r="A2591" s="2"/>
      <c r="B2591"/>
    </row>
    <row r="2592" spans="1:2" x14ac:dyDescent="0.3">
      <c r="A2592" s="2"/>
      <c r="B2592"/>
    </row>
    <row r="2593" spans="1:2" x14ac:dyDescent="0.3">
      <c r="A2593" s="2"/>
      <c r="B2593"/>
    </row>
    <row r="2594" spans="1:2" x14ac:dyDescent="0.3">
      <c r="A2594" s="2"/>
      <c r="B2594"/>
    </row>
    <row r="2595" spans="1:2" x14ac:dyDescent="0.3">
      <c r="A2595" s="2"/>
      <c r="B2595"/>
    </row>
    <row r="2596" spans="1:2" x14ac:dyDescent="0.3">
      <c r="A2596" s="2"/>
      <c r="B2596"/>
    </row>
    <row r="2597" spans="1:2" x14ac:dyDescent="0.3">
      <c r="A2597" s="2"/>
      <c r="B2597"/>
    </row>
    <row r="2598" spans="1:2" x14ac:dyDescent="0.3">
      <c r="A2598" s="2"/>
      <c r="B2598"/>
    </row>
    <row r="2599" spans="1:2" x14ac:dyDescent="0.3">
      <c r="A2599" s="2"/>
      <c r="B2599"/>
    </row>
    <row r="2600" spans="1:2" x14ac:dyDescent="0.3">
      <c r="A2600" s="2"/>
      <c r="B2600"/>
    </row>
    <row r="2601" spans="1:2" x14ac:dyDescent="0.3">
      <c r="A2601" s="2"/>
      <c r="B2601"/>
    </row>
    <row r="2602" spans="1:2" x14ac:dyDescent="0.3">
      <c r="A2602" s="2"/>
      <c r="B2602"/>
    </row>
    <row r="2603" spans="1:2" x14ac:dyDescent="0.3">
      <c r="A2603" s="2"/>
      <c r="B2603"/>
    </row>
    <row r="2604" spans="1:2" x14ac:dyDescent="0.3">
      <c r="A2604" s="2"/>
      <c r="B2604"/>
    </row>
    <row r="2605" spans="1:2" x14ac:dyDescent="0.3">
      <c r="A2605" s="2"/>
      <c r="B2605"/>
    </row>
    <row r="2606" spans="1:2" x14ac:dyDescent="0.3">
      <c r="A2606" s="2"/>
      <c r="B2606"/>
    </row>
    <row r="2607" spans="1:2" x14ac:dyDescent="0.3">
      <c r="A2607" s="2"/>
      <c r="B2607"/>
    </row>
    <row r="2608" spans="1:2" x14ac:dyDescent="0.3">
      <c r="A2608" s="2"/>
      <c r="B2608"/>
    </row>
    <row r="2609" spans="1:2" x14ac:dyDescent="0.3">
      <c r="A2609" s="2"/>
      <c r="B2609"/>
    </row>
    <row r="2610" spans="1:2" x14ac:dyDescent="0.3">
      <c r="A2610" s="2"/>
      <c r="B2610"/>
    </row>
    <row r="2611" spans="1:2" x14ac:dyDescent="0.3">
      <c r="A2611" s="2"/>
      <c r="B2611"/>
    </row>
    <row r="2612" spans="1:2" x14ac:dyDescent="0.3">
      <c r="A2612" s="2"/>
      <c r="B2612"/>
    </row>
    <row r="2613" spans="1:2" x14ac:dyDescent="0.3">
      <c r="A2613" s="2"/>
      <c r="B2613"/>
    </row>
    <row r="2614" spans="1:2" x14ac:dyDescent="0.3">
      <c r="A2614" s="2"/>
      <c r="B2614"/>
    </row>
    <row r="2615" spans="1:2" x14ac:dyDescent="0.3">
      <c r="A2615" s="2"/>
      <c r="B2615"/>
    </row>
    <row r="2616" spans="1:2" x14ac:dyDescent="0.3">
      <c r="A2616" s="2"/>
      <c r="B2616"/>
    </row>
    <row r="2617" spans="1:2" x14ac:dyDescent="0.3">
      <c r="A2617" s="2"/>
      <c r="B2617"/>
    </row>
    <row r="2618" spans="1:2" x14ac:dyDescent="0.3">
      <c r="A2618" s="2"/>
      <c r="B2618"/>
    </row>
    <row r="2619" spans="1:2" x14ac:dyDescent="0.3">
      <c r="A2619" s="2"/>
      <c r="B2619"/>
    </row>
    <row r="2620" spans="1:2" x14ac:dyDescent="0.3">
      <c r="A2620" s="2"/>
      <c r="B2620"/>
    </row>
    <row r="2621" spans="1:2" x14ac:dyDescent="0.3">
      <c r="A2621" s="2"/>
      <c r="B2621"/>
    </row>
    <row r="2622" spans="1:2" x14ac:dyDescent="0.3">
      <c r="A2622" s="2"/>
      <c r="B2622"/>
    </row>
    <row r="2623" spans="1:2" x14ac:dyDescent="0.3">
      <c r="A2623" s="2"/>
      <c r="B2623"/>
    </row>
    <row r="2624" spans="1:2" x14ac:dyDescent="0.3">
      <c r="A2624" s="2"/>
      <c r="B2624"/>
    </row>
    <row r="2625" spans="1:2" x14ac:dyDescent="0.3">
      <c r="A2625" s="2"/>
      <c r="B2625"/>
    </row>
    <row r="2626" spans="1:2" x14ac:dyDescent="0.3">
      <c r="A2626" s="2"/>
      <c r="B2626"/>
    </row>
    <row r="2627" spans="1:2" x14ac:dyDescent="0.3">
      <c r="A2627" s="2"/>
      <c r="B2627"/>
    </row>
    <row r="2628" spans="1:2" x14ac:dyDescent="0.3">
      <c r="A2628" s="2"/>
      <c r="B2628"/>
    </row>
    <row r="2629" spans="1:2" x14ac:dyDescent="0.3">
      <c r="A2629" s="2"/>
      <c r="B2629"/>
    </row>
    <row r="2630" spans="1:2" x14ac:dyDescent="0.3">
      <c r="A2630" s="2"/>
      <c r="B2630"/>
    </row>
    <row r="2631" spans="1:2" x14ac:dyDescent="0.3">
      <c r="A2631" s="2"/>
      <c r="B2631"/>
    </row>
    <row r="2632" spans="1:2" x14ac:dyDescent="0.3">
      <c r="A2632" s="2"/>
      <c r="B2632"/>
    </row>
    <row r="2633" spans="1:2" x14ac:dyDescent="0.3">
      <c r="A2633" s="2"/>
      <c r="B2633"/>
    </row>
    <row r="2634" spans="1:2" x14ac:dyDescent="0.3">
      <c r="A2634" s="2"/>
      <c r="B2634"/>
    </row>
    <row r="2635" spans="1:2" x14ac:dyDescent="0.3">
      <c r="A2635" s="2"/>
      <c r="B2635"/>
    </row>
    <row r="2636" spans="1:2" x14ac:dyDescent="0.3">
      <c r="A2636" s="2"/>
      <c r="B2636"/>
    </row>
    <row r="2637" spans="1:2" x14ac:dyDescent="0.3">
      <c r="A2637" s="2"/>
      <c r="B2637"/>
    </row>
    <row r="2638" spans="1:2" x14ac:dyDescent="0.3">
      <c r="A2638" s="2"/>
      <c r="B2638"/>
    </row>
    <row r="2639" spans="1:2" x14ac:dyDescent="0.3">
      <c r="A2639" s="2"/>
      <c r="B2639"/>
    </row>
    <row r="2640" spans="1:2" x14ac:dyDescent="0.3">
      <c r="A2640" s="2"/>
      <c r="B2640"/>
    </row>
    <row r="2641" spans="1:2" x14ac:dyDescent="0.3">
      <c r="A2641" s="2"/>
      <c r="B2641"/>
    </row>
    <row r="2642" spans="1:2" x14ac:dyDescent="0.3">
      <c r="A2642" s="2"/>
      <c r="B2642"/>
    </row>
    <row r="2643" spans="1:2" x14ac:dyDescent="0.3">
      <c r="A2643" s="2"/>
      <c r="B2643"/>
    </row>
    <row r="2644" spans="1:2" x14ac:dyDescent="0.3">
      <c r="A2644" s="2"/>
      <c r="B2644"/>
    </row>
    <row r="2645" spans="1:2" x14ac:dyDescent="0.3">
      <c r="A2645" s="2"/>
      <c r="B2645"/>
    </row>
    <row r="2646" spans="1:2" x14ac:dyDescent="0.3">
      <c r="A2646" s="2"/>
      <c r="B2646"/>
    </row>
    <row r="2647" spans="1:2" x14ac:dyDescent="0.3">
      <c r="A2647" s="2"/>
      <c r="B2647"/>
    </row>
    <row r="2648" spans="1:2" x14ac:dyDescent="0.3">
      <c r="A2648" s="2"/>
      <c r="B2648"/>
    </row>
    <row r="2649" spans="1:2" x14ac:dyDescent="0.3">
      <c r="A2649" s="2"/>
      <c r="B2649"/>
    </row>
    <row r="2650" spans="1:2" x14ac:dyDescent="0.3">
      <c r="A2650" s="2"/>
      <c r="B2650"/>
    </row>
    <row r="2651" spans="1:2" x14ac:dyDescent="0.3">
      <c r="A2651" s="2"/>
      <c r="B2651"/>
    </row>
    <row r="2652" spans="1:2" x14ac:dyDescent="0.3">
      <c r="A2652" s="2"/>
      <c r="B2652"/>
    </row>
    <row r="2653" spans="1:2" x14ac:dyDescent="0.3">
      <c r="A2653" s="2"/>
      <c r="B2653"/>
    </row>
    <row r="2654" spans="1:2" x14ac:dyDescent="0.3">
      <c r="A2654" s="2"/>
      <c r="B2654"/>
    </row>
    <row r="2655" spans="1:2" x14ac:dyDescent="0.3">
      <c r="A2655" s="2"/>
      <c r="B2655"/>
    </row>
    <row r="2656" spans="1:2" x14ac:dyDescent="0.3">
      <c r="A2656" s="2"/>
      <c r="B2656"/>
    </row>
    <row r="2657" spans="1:2" x14ac:dyDescent="0.3">
      <c r="A2657" s="2"/>
      <c r="B2657"/>
    </row>
    <row r="2658" spans="1:2" x14ac:dyDescent="0.3">
      <c r="A2658" s="2"/>
      <c r="B2658"/>
    </row>
    <row r="2659" spans="1:2" x14ac:dyDescent="0.3">
      <c r="A2659" s="2"/>
      <c r="B2659"/>
    </row>
    <row r="2660" spans="1:2" x14ac:dyDescent="0.3">
      <c r="A2660" s="2"/>
      <c r="B2660"/>
    </row>
    <row r="2661" spans="1:2" x14ac:dyDescent="0.3">
      <c r="A2661" s="2"/>
      <c r="B2661"/>
    </row>
    <row r="2662" spans="1:2" x14ac:dyDescent="0.3">
      <c r="A2662" s="2"/>
      <c r="B2662"/>
    </row>
    <row r="2663" spans="1:2" x14ac:dyDescent="0.3">
      <c r="A2663" s="2"/>
      <c r="B2663"/>
    </row>
    <row r="2664" spans="1:2" x14ac:dyDescent="0.3">
      <c r="A2664" s="2"/>
      <c r="B2664"/>
    </row>
    <row r="2665" spans="1:2" x14ac:dyDescent="0.3">
      <c r="A2665" s="2"/>
      <c r="B2665"/>
    </row>
    <row r="2666" spans="1:2" x14ac:dyDescent="0.3">
      <c r="A2666" s="2"/>
      <c r="B2666"/>
    </row>
    <row r="2667" spans="1:2" x14ac:dyDescent="0.3">
      <c r="A2667" s="2"/>
      <c r="B2667"/>
    </row>
    <row r="2668" spans="1:2" x14ac:dyDescent="0.3">
      <c r="A2668" s="2"/>
      <c r="B2668"/>
    </row>
    <row r="2669" spans="1:2" x14ac:dyDescent="0.3">
      <c r="A2669" s="2"/>
      <c r="B2669"/>
    </row>
    <row r="2670" spans="1:2" x14ac:dyDescent="0.3">
      <c r="A2670" s="2"/>
      <c r="B2670"/>
    </row>
    <row r="2671" spans="1:2" x14ac:dyDescent="0.3">
      <c r="A2671" s="2"/>
      <c r="B2671"/>
    </row>
    <row r="2672" spans="1:2" x14ac:dyDescent="0.3">
      <c r="A2672" s="2"/>
      <c r="B2672"/>
    </row>
    <row r="2673" spans="1:2" x14ac:dyDescent="0.3">
      <c r="A2673" s="2"/>
      <c r="B2673"/>
    </row>
    <row r="2674" spans="1:2" x14ac:dyDescent="0.3">
      <c r="A2674" s="2"/>
      <c r="B2674"/>
    </row>
    <row r="2675" spans="1:2" x14ac:dyDescent="0.3">
      <c r="A2675" s="2"/>
      <c r="B2675"/>
    </row>
    <row r="2676" spans="1:2" x14ac:dyDescent="0.3">
      <c r="A2676" s="2"/>
      <c r="B2676"/>
    </row>
    <row r="2677" spans="1:2" x14ac:dyDescent="0.3">
      <c r="A2677" s="2"/>
      <c r="B2677"/>
    </row>
    <row r="2678" spans="1:2" x14ac:dyDescent="0.3">
      <c r="A2678" s="2"/>
      <c r="B2678"/>
    </row>
    <row r="2679" spans="1:2" x14ac:dyDescent="0.3">
      <c r="A2679" s="2"/>
      <c r="B2679"/>
    </row>
    <row r="2680" spans="1:2" x14ac:dyDescent="0.3">
      <c r="A2680" s="2"/>
      <c r="B2680"/>
    </row>
    <row r="2681" spans="1:2" x14ac:dyDescent="0.3">
      <c r="A2681" s="2"/>
      <c r="B2681"/>
    </row>
    <row r="2682" spans="1:2" x14ac:dyDescent="0.3">
      <c r="A2682" s="2"/>
      <c r="B2682"/>
    </row>
    <row r="2683" spans="1:2" x14ac:dyDescent="0.3">
      <c r="A2683" s="2"/>
      <c r="B2683"/>
    </row>
    <row r="2684" spans="1:2" x14ac:dyDescent="0.3">
      <c r="A2684" s="2"/>
      <c r="B2684"/>
    </row>
    <row r="2685" spans="1:2" x14ac:dyDescent="0.3">
      <c r="A2685" s="2"/>
      <c r="B2685"/>
    </row>
    <row r="2686" spans="1:2" x14ac:dyDescent="0.3">
      <c r="A2686" s="2"/>
      <c r="B2686"/>
    </row>
    <row r="2687" spans="1:2" x14ac:dyDescent="0.3">
      <c r="A2687" s="2"/>
      <c r="B2687"/>
    </row>
    <row r="2688" spans="1:2" x14ac:dyDescent="0.3">
      <c r="A2688" s="2"/>
      <c r="B2688"/>
    </row>
    <row r="2689" spans="1:2" x14ac:dyDescent="0.3">
      <c r="A2689" s="2"/>
      <c r="B2689"/>
    </row>
    <row r="2690" spans="1:2" x14ac:dyDescent="0.3">
      <c r="A2690" s="2"/>
      <c r="B2690"/>
    </row>
    <row r="2691" spans="1:2" x14ac:dyDescent="0.3">
      <c r="A2691" s="2"/>
      <c r="B2691"/>
    </row>
    <row r="2692" spans="1:2" x14ac:dyDescent="0.3">
      <c r="A2692" s="2"/>
      <c r="B2692"/>
    </row>
    <row r="2693" spans="1:2" x14ac:dyDescent="0.3">
      <c r="A2693" s="2"/>
      <c r="B2693"/>
    </row>
    <row r="2694" spans="1:2" x14ac:dyDescent="0.3">
      <c r="A2694" s="2"/>
      <c r="B2694"/>
    </row>
    <row r="2695" spans="1:2" x14ac:dyDescent="0.3">
      <c r="A2695" s="2"/>
      <c r="B2695"/>
    </row>
    <row r="2696" spans="1:2" x14ac:dyDescent="0.3">
      <c r="A2696" s="2"/>
      <c r="B2696"/>
    </row>
    <row r="2697" spans="1:2" x14ac:dyDescent="0.3">
      <c r="A2697" s="2"/>
      <c r="B2697"/>
    </row>
    <row r="2698" spans="1:2" x14ac:dyDescent="0.3">
      <c r="A2698" s="2"/>
      <c r="B2698"/>
    </row>
    <row r="2699" spans="1:2" x14ac:dyDescent="0.3">
      <c r="A2699" s="2"/>
      <c r="B2699"/>
    </row>
    <row r="2700" spans="1:2" x14ac:dyDescent="0.3">
      <c r="A2700" s="2"/>
      <c r="B2700"/>
    </row>
    <row r="2701" spans="1:2" x14ac:dyDescent="0.3">
      <c r="A2701" s="2"/>
      <c r="B2701"/>
    </row>
    <row r="2702" spans="1:2" x14ac:dyDescent="0.3">
      <c r="A2702" s="2"/>
      <c r="B2702"/>
    </row>
    <row r="2703" spans="1:2" x14ac:dyDescent="0.3">
      <c r="A2703" s="2"/>
      <c r="B2703"/>
    </row>
    <row r="2704" spans="1:2" x14ac:dyDescent="0.3">
      <c r="A2704" s="2"/>
      <c r="B2704"/>
    </row>
    <row r="2705" spans="1:2" x14ac:dyDescent="0.3">
      <c r="A2705" s="2"/>
      <c r="B2705"/>
    </row>
    <row r="2706" spans="1:2" x14ac:dyDescent="0.3">
      <c r="A2706" s="2"/>
      <c r="B2706"/>
    </row>
    <row r="2707" spans="1:2" x14ac:dyDescent="0.3">
      <c r="A2707" s="2"/>
      <c r="B2707"/>
    </row>
    <row r="2708" spans="1:2" x14ac:dyDescent="0.3">
      <c r="A2708" s="2"/>
      <c r="B2708"/>
    </row>
    <row r="2709" spans="1:2" x14ac:dyDescent="0.3">
      <c r="A2709" s="2"/>
      <c r="B2709"/>
    </row>
    <row r="2710" spans="1:2" x14ac:dyDescent="0.3">
      <c r="A2710" s="2"/>
      <c r="B2710"/>
    </row>
    <row r="2711" spans="1:2" x14ac:dyDescent="0.3">
      <c r="A2711" s="2"/>
      <c r="B2711"/>
    </row>
    <row r="2712" spans="1:2" x14ac:dyDescent="0.3">
      <c r="A2712" s="2"/>
      <c r="B2712"/>
    </row>
    <row r="2713" spans="1:2" x14ac:dyDescent="0.3">
      <c r="A2713" s="2"/>
      <c r="B2713"/>
    </row>
    <row r="2714" spans="1:2" x14ac:dyDescent="0.3">
      <c r="A2714" s="2"/>
      <c r="B2714"/>
    </row>
    <row r="2715" spans="1:2" x14ac:dyDescent="0.3">
      <c r="A2715" s="2"/>
      <c r="B2715"/>
    </row>
    <row r="2716" spans="1:2" x14ac:dyDescent="0.3">
      <c r="A2716" s="2"/>
      <c r="B2716"/>
    </row>
    <row r="2717" spans="1:2" x14ac:dyDescent="0.3">
      <c r="A2717" s="2"/>
      <c r="B2717"/>
    </row>
    <row r="2718" spans="1:2" x14ac:dyDescent="0.3">
      <c r="A2718" s="2"/>
      <c r="B2718"/>
    </row>
    <row r="2719" spans="1:2" x14ac:dyDescent="0.3">
      <c r="A2719" s="2"/>
      <c r="B2719"/>
    </row>
    <row r="2720" spans="1:2" x14ac:dyDescent="0.3">
      <c r="A2720" s="2"/>
      <c r="B2720"/>
    </row>
    <row r="2721" spans="1:2" x14ac:dyDescent="0.3">
      <c r="A2721" s="2"/>
      <c r="B2721"/>
    </row>
    <row r="2722" spans="1:2" x14ac:dyDescent="0.3">
      <c r="A2722" s="2"/>
      <c r="B2722"/>
    </row>
    <row r="2723" spans="1:2" x14ac:dyDescent="0.3">
      <c r="A2723" s="2"/>
      <c r="B2723"/>
    </row>
    <row r="2724" spans="1:2" x14ac:dyDescent="0.3">
      <c r="A2724" s="2"/>
      <c r="B2724"/>
    </row>
    <row r="2725" spans="1:2" x14ac:dyDescent="0.3">
      <c r="A2725" s="2"/>
      <c r="B2725"/>
    </row>
    <row r="2726" spans="1:2" x14ac:dyDescent="0.3">
      <c r="A2726" s="2"/>
      <c r="B2726"/>
    </row>
    <row r="2727" spans="1:2" x14ac:dyDescent="0.3">
      <c r="A2727" s="2"/>
      <c r="B2727"/>
    </row>
    <row r="2728" spans="1:2" x14ac:dyDescent="0.3">
      <c r="A2728" s="2"/>
      <c r="B2728"/>
    </row>
    <row r="2729" spans="1:2" x14ac:dyDescent="0.3">
      <c r="A2729" s="2"/>
      <c r="B2729"/>
    </row>
    <row r="2730" spans="1:2" x14ac:dyDescent="0.3">
      <c r="A2730" s="2"/>
      <c r="B2730"/>
    </row>
    <row r="2731" spans="1:2" x14ac:dyDescent="0.3">
      <c r="A2731" s="2"/>
      <c r="B2731"/>
    </row>
    <row r="2732" spans="1:2" x14ac:dyDescent="0.3">
      <c r="A2732" s="2"/>
      <c r="B2732"/>
    </row>
    <row r="2733" spans="1:2" x14ac:dyDescent="0.3">
      <c r="A2733" s="2"/>
      <c r="B2733"/>
    </row>
    <row r="2734" spans="1:2" x14ac:dyDescent="0.3">
      <c r="A2734" s="2"/>
      <c r="B2734"/>
    </row>
    <row r="2735" spans="1:2" x14ac:dyDescent="0.3">
      <c r="A2735" s="2"/>
      <c r="B2735"/>
    </row>
    <row r="2736" spans="1:2" x14ac:dyDescent="0.3">
      <c r="A2736" s="2"/>
      <c r="B2736"/>
    </row>
    <row r="2737" spans="1:2" x14ac:dyDescent="0.3">
      <c r="A2737" s="2"/>
      <c r="B2737"/>
    </row>
    <row r="2738" spans="1:2" x14ac:dyDescent="0.3">
      <c r="A2738" s="2"/>
      <c r="B2738"/>
    </row>
    <row r="2739" spans="1:2" x14ac:dyDescent="0.3">
      <c r="A2739" s="2"/>
      <c r="B2739"/>
    </row>
    <row r="2740" spans="1:2" x14ac:dyDescent="0.3">
      <c r="A2740" s="2"/>
      <c r="B2740"/>
    </row>
    <row r="2741" spans="1:2" x14ac:dyDescent="0.3">
      <c r="A2741" s="2"/>
      <c r="B2741"/>
    </row>
    <row r="2742" spans="1:2" x14ac:dyDescent="0.3">
      <c r="A2742" s="2"/>
      <c r="B2742"/>
    </row>
    <row r="2743" spans="1:2" x14ac:dyDescent="0.3">
      <c r="A2743" s="2"/>
      <c r="B2743"/>
    </row>
    <row r="2744" spans="1:2" x14ac:dyDescent="0.3">
      <c r="A2744" s="2"/>
      <c r="B2744"/>
    </row>
    <row r="2745" spans="1:2" x14ac:dyDescent="0.3">
      <c r="A2745" s="2"/>
      <c r="B2745"/>
    </row>
    <row r="2746" spans="1:2" x14ac:dyDescent="0.3">
      <c r="A2746" s="2"/>
      <c r="B2746"/>
    </row>
    <row r="2747" spans="1:2" x14ac:dyDescent="0.3">
      <c r="A2747" s="2"/>
      <c r="B2747"/>
    </row>
    <row r="2748" spans="1:2" x14ac:dyDescent="0.3">
      <c r="A2748" s="2"/>
      <c r="B2748"/>
    </row>
    <row r="2749" spans="1:2" x14ac:dyDescent="0.3">
      <c r="A2749" s="2"/>
      <c r="B2749"/>
    </row>
    <row r="2750" spans="1:2" x14ac:dyDescent="0.3">
      <c r="A2750" s="2"/>
      <c r="B2750"/>
    </row>
    <row r="2751" spans="1:2" x14ac:dyDescent="0.3">
      <c r="A2751" s="2"/>
      <c r="B2751"/>
    </row>
    <row r="2752" spans="1:2" x14ac:dyDescent="0.3">
      <c r="A2752" s="2"/>
      <c r="B2752"/>
    </row>
    <row r="2753" spans="1:2" x14ac:dyDescent="0.3">
      <c r="A2753" s="2"/>
      <c r="B2753"/>
    </row>
    <row r="2754" spans="1:2" x14ac:dyDescent="0.3">
      <c r="A2754" s="2"/>
      <c r="B2754"/>
    </row>
    <row r="2755" spans="1:2" x14ac:dyDescent="0.3">
      <c r="A2755" s="2"/>
      <c r="B2755"/>
    </row>
    <row r="2756" spans="1:2" x14ac:dyDescent="0.3">
      <c r="A2756" s="2"/>
      <c r="B2756"/>
    </row>
    <row r="2757" spans="1:2" x14ac:dyDescent="0.3">
      <c r="A2757" s="2"/>
      <c r="B2757"/>
    </row>
    <row r="2758" spans="1:2" x14ac:dyDescent="0.3">
      <c r="A2758" s="2"/>
      <c r="B2758"/>
    </row>
    <row r="2759" spans="1:2" x14ac:dyDescent="0.3">
      <c r="A2759" s="2"/>
      <c r="B2759"/>
    </row>
    <row r="2760" spans="1:2" x14ac:dyDescent="0.3">
      <c r="A2760" s="2"/>
      <c r="B2760"/>
    </row>
    <row r="2761" spans="1:2" x14ac:dyDescent="0.3">
      <c r="A2761" s="2"/>
      <c r="B2761"/>
    </row>
    <row r="2762" spans="1:2" x14ac:dyDescent="0.3">
      <c r="A2762" s="2"/>
      <c r="B2762"/>
    </row>
    <row r="2763" spans="1:2" x14ac:dyDescent="0.3">
      <c r="A2763" s="2"/>
      <c r="B2763"/>
    </row>
    <row r="2764" spans="1:2" x14ac:dyDescent="0.3">
      <c r="A2764" s="2"/>
      <c r="B2764"/>
    </row>
    <row r="2765" spans="1:2" x14ac:dyDescent="0.3">
      <c r="A2765" s="2"/>
      <c r="B2765"/>
    </row>
    <row r="2766" spans="1:2" x14ac:dyDescent="0.3">
      <c r="A2766" s="2"/>
      <c r="B2766"/>
    </row>
    <row r="2767" spans="1:2" x14ac:dyDescent="0.3">
      <c r="A2767" s="2"/>
      <c r="B2767"/>
    </row>
    <row r="2768" spans="1:2" x14ac:dyDescent="0.3">
      <c r="A2768" s="2"/>
      <c r="B2768"/>
    </row>
    <row r="2769" spans="1:2" x14ac:dyDescent="0.3">
      <c r="A2769" s="2"/>
      <c r="B2769"/>
    </row>
    <row r="2770" spans="1:2" x14ac:dyDescent="0.3">
      <c r="A2770" s="2"/>
      <c r="B2770"/>
    </row>
    <row r="2771" spans="1:2" x14ac:dyDescent="0.3">
      <c r="A2771" s="2"/>
      <c r="B2771"/>
    </row>
    <row r="2772" spans="1:2" x14ac:dyDescent="0.3">
      <c r="A2772" s="2"/>
      <c r="B2772"/>
    </row>
    <row r="2773" spans="1:2" x14ac:dyDescent="0.3">
      <c r="A2773" s="2"/>
      <c r="B2773"/>
    </row>
    <row r="2774" spans="1:2" x14ac:dyDescent="0.3">
      <c r="A2774" s="2"/>
      <c r="B2774"/>
    </row>
    <row r="2775" spans="1:2" x14ac:dyDescent="0.3">
      <c r="A2775" s="2"/>
      <c r="B2775"/>
    </row>
    <row r="2776" spans="1:2" x14ac:dyDescent="0.3">
      <c r="A2776" s="2"/>
      <c r="B2776"/>
    </row>
    <row r="2777" spans="1:2" x14ac:dyDescent="0.3">
      <c r="A2777" s="2"/>
      <c r="B2777"/>
    </row>
    <row r="2778" spans="1:2" x14ac:dyDescent="0.3">
      <c r="A2778" s="2"/>
      <c r="B2778"/>
    </row>
    <row r="2779" spans="1:2" x14ac:dyDescent="0.3">
      <c r="A2779" s="2"/>
      <c r="B2779"/>
    </row>
    <row r="2780" spans="1:2" x14ac:dyDescent="0.3">
      <c r="A2780" s="2"/>
      <c r="B2780"/>
    </row>
    <row r="2781" spans="1:2" x14ac:dyDescent="0.3">
      <c r="A2781" s="2"/>
      <c r="B2781"/>
    </row>
    <row r="2782" spans="1:2" x14ac:dyDescent="0.3">
      <c r="A2782" s="2"/>
      <c r="B2782"/>
    </row>
    <row r="2783" spans="1:2" x14ac:dyDescent="0.3">
      <c r="A2783" s="2"/>
      <c r="B2783"/>
    </row>
    <row r="2784" spans="1:2" x14ac:dyDescent="0.3">
      <c r="A2784" s="2"/>
      <c r="B2784"/>
    </row>
    <row r="2785" spans="1:2" x14ac:dyDescent="0.3">
      <c r="A2785" s="2"/>
      <c r="B2785"/>
    </row>
    <row r="2786" spans="1:2" x14ac:dyDescent="0.3">
      <c r="A2786" s="2"/>
      <c r="B2786"/>
    </row>
    <row r="2787" spans="1:2" x14ac:dyDescent="0.3">
      <c r="A2787" s="2"/>
      <c r="B2787"/>
    </row>
    <row r="2788" spans="1:2" x14ac:dyDescent="0.3">
      <c r="A2788" s="2"/>
      <c r="B2788"/>
    </row>
    <row r="2789" spans="1:2" x14ac:dyDescent="0.3">
      <c r="A2789" s="2"/>
      <c r="B2789"/>
    </row>
    <row r="2790" spans="1:2" x14ac:dyDescent="0.3">
      <c r="A2790" s="2"/>
      <c r="B2790"/>
    </row>
    <row r="2791" spans="1:2" x14ac:dyDescent="0.3">
      <c r="A2791" s="2"/>
      <c r="B2791"/>
    </row>
    <row r="2792" spans="1:2" x14ac:dyDescent="0.3">
      <c r="A2792" s="2"/>
      <c r="B2792"/>
    </row>
    <row r="2793" spans="1:2" x14ac:dyDescent="0.3">
      <c r="A2793" s="2"/>
      <c r="B2793"/>
    </row>
    <row r="2794" spans="1:2" x14ac:dyDescent="0.3">
      <c r="A2794" s="2"/>
      <c r="B2794"/>
    </row>
    <row r="2795" spans="1:2" x14ac:dyDescent="0.3">
      <c r="A2795" s="2"/>
      <c r="B2795"/>
    </row>
    <row r="2796" spans="1:2" x14ac:dyDescent="0.3">
      <c r="A2796" s="2"/>
      <c r="B2796"/>
    </row>
    <row r="2797" spans="1:2" x14ac:dyDescent="0.3">
      <c r="A2797" s="2"/>
      <c r="B2797"/>
    </row>
    <row r="2798" spans="1:2" x14ac:dyDescent="0.3">
      <c r="A2798" s="2"/>
      <c r="B2798"/>
    </row>
    <row r="2799" spans="1:2" x14ac:dyDescent="0.3">
      <c r="A2799" s="2"/>
      <c r="B2799"/>
    </row>
    <row r="2800" spans="1:2" x14ac:dyDescent="0.3">
      <c r="A2800" s="2"/>
      <c r="B2800"/>
    </row>
    <row r="2801" spans="1:2" x14ac:dyDescent="0.3">
      <c r="A2801" s="2"/>
      <c r="B2801"/>
    </row>
    <row r="2802" spans="1:2" x14ac:dyDescent="0.3">
      <c r="A2802" s="2"/>
      <c r="B2802"/>
    </row>
    <row r="2803" spans="1:2" x14ac:dyDescent="0.3">
      <c r="A2803" s="2"/>
      <c r="B2803"/>
    </row>
    <row r="2804" spans="1:2" x14ac:dyDescent="0.3">
      <c r="A2804" s="2"/>
      <c r="B2804"/>
    </row>
    <row r="2805" spans="1:2" x14ac:dyDescent="0.3">
      <c r="A2805" s="2"/>
      <c r="B2805"/>
    </row>
    <row r="2806" spans="1:2" x14ac:dyDescent="0.3">
      <c r="A2806" s="2"/>
      <c r="B2806"/>
    </row>
    <row r="2807" spans="1:2" x14ac:dyDescent="0.3">
      <c r="A2807" s="2"/>
      <c r="B2807"/>
    </row>
    <row r="2808" spans="1:2" x14ac:dyDescent="0.3">
      <c r="A2808" s="2"/>
      <c r="B2808"/>
    </row>
    <row r="2809" spans="1:2" x14ac:dyDescent="0.3">
      <c r="A2809" s="2"/>
      <c r="B2809"/>
    </row>
    <row r="2810" spans="1:2" x14ac:dyDescent="0.3">
      <c r="A2810" s="2"/>
      <c r="B2810"/>
    </row>
    <row r="2811" spans="1:2" x14ac:dyDescent="0.3">
      <c r="A2811" s="2"/>
      <c r="B2811"/>
    </row>
    <row r="2812" spans="1:2" x14ac:dyDescent="0.3">
      <c r="A2812" s="2"/>
      <c r="B2812"/>
    </row>
    <row r="2813" spans="1:2" x14ac:dyDescent="0.3">
      <c r="A2813" s="2"/>
      <c r="B2813"/>
    </row>
    <row r="2814" spans="1:2" x14ac:dyDescent="0.3">
      <c r="A2814" s="2"/>
      <c r="B2814"/>
    </row>
    <row r="2815" spans="1:2" x14ac:dyDescent="0.3">
      <c r="A2815" s="2"/>
      <c r="B2815"/>
    </row>
    <row r="2816" spans="1:2" x14ac:dyDescent="0.3">
      <c r="A2816" s="2"/>
      <c r="B2816"/>
    </row>
    <row r="2817" spans="1:2" x14ac:dyDescent="0.3">
      <c r="A2817" s="2"/>
      <c r="B2817"/>
    </row>
    <row r="2818" spans="1:2" x14ac:dyDescent="0.3">
      <c r="A2818" s="2"/>
      <c r="B2818"/>
    </row>
    <row r="2819" spans="1:2" x14ac:dyDescent="0.3">
      <c r="A2819" s="2"/>
      <c r="B2819"/>
    </row>
    <row r="2820" spans="1:2" x14ac:dyDescent="0.3">
      <c r="A2820" s="2"/>
      <c r="B2820"/>
    </row>
    <row r="2821" spans="1:2" x14ac:dyDescent="0.3">
      <c r="A2821" s="2"/>
      <c r="B2821"/>
    </row>
    <row r="2822" spans="1:2" x14ac:dyDescent="0.3">
      <c r="A2822" s="2"/>
      <c r="B2822"/>
    </row>
    <row r="2823" spans="1:2" x14ac:dyDescent="0.3">
      <c r="A2823" s="2"/>
      <c r="B2823"/>
    </row>
    <row r="2824" spans="1:2" x14ac:dyDescent="0.3">
      <c r="A2824" s="2"/>
      <c r="B2824"/>
    </row>
    <row r="2825" spans="1:2" x14ac:dyDescent="0.3">
      <c r="A2825" s="2"/>
      <c r="B2825"/>
    </row>
    <row r="2826" spans="1:2" x14ac:dyDescent="0.3">
      <c r="A2826" s="2"/>
      <c r="B2826"/>
    </row>
    <row r="2827" spans="1:2" x14ac:dyDescent="0.3">
      <c r="A2827" s="2"/>
      <c r="B2827"/>
    </row>
    <row r="2828" spans="1:2" x14ac:dyDescent="0.3">
      <c r="A2828" s="2"/>
      <c r="B2828"/>
    </row>
    <row r="2829" spans="1:2" x14ac:dyDescent="0.3">
      <c r="A2829" s="2"/>
      <c r="B2829"/>
    </row>
    <row r="2830" spans="1:2" x14ac:dyDescent="0.3">
      <c r="A2830" s="2"/>
      <c r="B2830"/>
    </row>
    <row r="2831" spans="1:2" x14ac:dyDescent="0.3">
      <c r="A2831" s="2"/>
      <c r="B2831"/>
    </row>
    <row r="2832" spans="1:2" x14ac:dyDescent="0.3">
      <c r="A2832" s="2"/>
      <c r="B2832"/>
    </row>
    <row r="2833" spans="1:2" x14ac:dyDescent="0.3">
      <c r="A2833" s="2"/>
      <c r="B2833"/>
    </row>
    <row r="2834" spans="1:2" x14ac:dyDescent="0.3">
      <c r="A2834" s="2"/>
      <c r="B2834"/>
    </row>
    <row r="2835" spans="1:2" x14ac:dyDescent="0.3">
      <c r="A2835" s="2"/>
      <c r="B2835"/>
    </row>
    <row r="2836" spans="1:2" x14ac:dyDescent="0.3">
      <c r="A2836" s="2"/>
      <c r="B2836"/>
    </row>
    <row r="2837" spans="1:2" x14ac:dyDescent="0.3">
      <c r="A2837" s="2"/>
      <c r="B2837"/>
    </row>
    <row r="2838" spans="1:2" x14ac:dyDescent="0.3">
      <c r="A2838" s="2"/>
      <c r="B2838"/>
    </row>
    <row r="2839" spans="1:2" x14ac:dyDescent="0.3">
      <c r="A2839" s="2"/>
      <c r="B2839"/>
    </row>
    <row r="2840" spans="1:2" x14ac:dyDescent="0.3">
      <c r="A2840" s="2"/>
      <c r="B2840"/>
    </row>
    <row r="2841" spans="1:2" x14ac:dyDescent="0.3">
      <c r="A2841" s="2"/>
      <c r="B2841"/>
    </row>
    <row r="2842" spans="1:2" x14ac:dyDescent="0.3">
      <c r="A2842" s="2"/>
      <c r="B2842"/>
    </row>
    <row r="2843" spans="1:2" x14ac:dyDescent="0.3">
      <c r="A2843" s="2"/>
      <c r="B2843"/>
    </row>
    <row r="2844" spans="1:2" x14ac:dyDescent="0.3">
      <c r="A2844" s="2"/>
      <c r="B2844"/>
    </row>
    <row r="2845" spans="1:2" x14ac:dyDescent="0.3">
      <c r="A2845" s="2"/>
      <c r="B2845"/>
    </row>
    <row r="2846" spans="1:2" x14ac:dyDescent="0.3">
      <c r="A2846" s="2"/>
      <c r="B2846"/>
    </row>
    <row r="2847" spans="1:2" x14ac:dyDescent="0.3">
      <c r="A2847" s="2"/>
      <c r="B2847"/>
    </row>
    <row r="2848" spans="1:2" x14ac:dyDescent="0.3">
      <c r="A2848" s="2"/>
      <c r="B2848"/>
    </row>
    <row r="2849" spans="1:2" x14ac:dyDescent="0.3">
      <c r="A2849" s="2"/>
      <c r="B2849"/>
    </row>
    <row r="2850" spans="1:2" x14ac:dyDescent="0.3">
      <c r="A2850" s="2"/>
      <c r="B2850"/>
    </row>
    <row r="2851" spans="1:2" x14ac:dyDescent="0.3">
      <c r="A2851" s="2"/>
      <c r="B2851"/>
    </row>
    <row r="2852" spans="1:2" x14ac:dyDescent="0.3">
      <c r="A2852" s="2"/>
      <c r="B2852"/>
    </row>
    <row r="2853" spans="1:2" x14ac:dyDescent="0.3">
      <c r="A2853" s="2"/>
      <c r="B2853"/>
    </row>
    <row r="2854" spans="1:2" x14ac:dyDescent="0.3">
      <c r="A2854" s="2"/>
      <c r="B2854"/>
    </row>
    <row r="2855" spans="1:2" x14ac:dyDescent="0.3">
      <c r="A2855" s="2"/>
      <c r="B2855"/>
    </row>
    <row r="2856" spans="1:2" x14ac:dyDescent="0.3">
      <c r="A2856" s="2"/>
      <c r="B2856"/>
    </row>
    <row r="2857" spans="1:2" x14ac:dyDescent="0.3">
      <c r="A2857" s="2"/>
      <c r="B2857"/>
    </row>
    <row r="2858" spans="1:2" x14ac:dyDescent="0.3">
      <c r="A2858" s="2"/>
      <c r="B2858"/>
    </row>
    <row r="2859" spans="1:2" x14ac:dyDescent="0.3">
      <c r="A2859" s="2"/>
      <c r="B2859"/>
    </row>
    <row r="2860" spans="1:2" x14ac:dyDescent="0.3">
      <c r="A2860" s="2"/>
      <c r="B2860"/>
    </row>
    <row r="2861" spans="1:2" x14ac:dyDescent="0.3">
      <c r="A2861" s="2"/>
      <c r="B2861"/>
    </row>
    <row r="2862" spans="1:2" x14ac:dyDescent="0.3">
      <c r="A2862" s="2"/>
      <c r="B2862"/>
    </row>
    <row r="2863" spans="1:2" x14ac:dyDescent="0.3">
      <c r="A2863" s="2"/>
      <c r="B2863"/>
    </row>
    <row r="2864" spans="1:2" x14ac:dyDescent="0.3">
      <c r="A2864" s="2"/>
      <c r="B2864"/>
    </row>
    <row r="2865" spans="1:2" x14ac:dyDescent="0.3">
      <c r="A2865" s="2"/>
      <c r="B2865"/>
    </row>
    <row r="2866" spans="1:2" x14ac:dyDescent="0.3">
      <c r="A2866" s="2"/>
      <c r="B2866"/>
    </row>
    <row r="2867" spans="1:2" x14ac:dyDescent="0.3">
      <c r="A2867" s="2"/>
      <c r="B2867"/>
    </row>
    <row r="2868" spans="1:2" x14ac:dyDescent="0.3">
      <c r="A2868" s="2"/>
      <c r="B2868"/>
    </row>
    <row r="2869" spans="1:2" x14ac:dyDescent="0.3">
      <c r="A2869" s="2"/>
      <c r="B2869"/>
    </row>
    <row r="2870" spans="1:2" x14ac:dyDescent="0.3">
      <c r="A2870" s="2"/>
      <c r="B2870"/>
    </row>
    <row r="2871" spans="1:2" x14ac:dyDescent="0.3">
      <c r="A2871" s="2"/>
      <c r="B2871"/>
    </row>
    <row r="2872" spans="1:2" x14ac:dyDescent="0.3">
      <c r="A2872" s="2"/>
      <c r="B2872"/>
    </row>
    <row r="2873" spans="1:2" x14ac:dyDescent="0.3">
      <c r="A2873" s="2"/>
      <c r="B2873"/>
    </row>
    <row r="2874" spans="1:2" x14ac:dyDescent="0.3">
      <c r="A2874" s="2"/>
      <c r="B2874"/>
    </row>
    <row r="2875" spans="1:2" x14ac:dyDescent="0.3">
      <c r="A2875" s="2"/>
      <c r="B2875"/>
    </row>
    <row r="2876" spans="1:2" x14ac:dyDescent="0.3">
      <c r="A2876" s="2"/>
      <c r="B2876"/>
    </row>
    <row r="2877" spans="1:2" x14ac:dyDescent="0.3">
      <c r="A2877" s="2"/>
      <c r="B2877"/>
    </row>
    <row r="2878" spans="1:2" x14ac:dyDescent="0.3">
      <c r="A2878" s="2"/>
      <c r="B2878"/>
    </row>
    <row r="2879" spans="1:2" x14ac:dyDescent="0.3">
      <c r="A2879" s="2"/>
      <c r="B2879"/>
    </row>
    <row r="2880" spans="1:2" x14ac:dyDescent="0.3">
      <c r="A2880" s="2"/>
      <c r="B2880"/>
    </row>
    <row r="2881" spans="1:2" x14ac:dyDescent="0.3">
      <c r="A2881" s="2"/>
      <c r="B2881"/>
    </row>
    <row r="2882" spans="1:2" x14ac:dyDescent="0.3">
      <c r="A2882" s="2"/>
      <c r="B2882"/>
    </row>
    <row r="2883" spans="1:2" x14ac:dyDescent="0.3">
      <c r="A2883" s="2"/>
      <c r="B2883"/>
    </row>
    <row r="2884" spans="1:2" x14ac:dyDescent="0.3">
      <c r="A2884" s="2"/>
      <c r="B2884"/>
    </row>
    <row r="2885" spans="1:2" x14ac:dyDescent="0.3">
      <c r="A2885" s="2"/>
      <c r="B2885"/>
    </row>
    <row r="2886" spans="1:2" x14ac:dyDescent="0.3">
      <c r="A2886" s="2"/>
      <c r="B2886"/>
    </row>
    <row r="2887" spans="1:2" x14ac:dyDescent="0.3">
      <c r="A2887" s="2"/>
      <c r="B2887"/>
    </row>
    <row r="2888" spans="1:2" x14ac:dyDescent="0.3">
      <c r="A2888" s="2"/>
      <c r="B2888"/>
    </row>
    <row r="2889" spans="1:2" x14ac:dyDescent="0.3">
      <c r="A2889" s="2"/>
      <c r="B2889"/>
    </row>
    <row r="2890" spans="1:2" x14ac:dyDescent="0.3">
      <c r="A2890" s="2"/>
      <c r="B2890"/>
    </row>
    <row r="2891" spans="1:2" x14ac:dyDescent="0.3">
      <c r="A2891" s="2"/>
      <c r="B2891"/>
    </row>
    <row r="2892" spans="1:2" x14ac:dyDescent="0.3">
      <c r="A2892" s="2"/>
      <c r="B2892"/>
    </row>
    <row r="2893" spans="1:2" x14ac:dyDescent="0.3">
      <c r="A2893" s="2"/>
      <c r="B2893"/>
    </row>
    <row r="2894" spans="1:2" x14ac:dyDescent="0.3">
      <c r="A2894" s="2"/>
      <c r="B2894"/>
    </row>
    <row r="2895" spans="1:2" x14ac:dyDescent="0.3">
      <c r="A2895" s="2"/>
      <c r="B2895"/>
    </row>
    <row r="2896" spans="1:2" x14ac:dyDescent="0.3">
      <c r="A2896" s="2"/>
      <c r="B2896"/>
    </row>
    <row r="2897" spans="1:2" x14ac:dyDescent="0.3">
      <c r="A2897" s="2"/>
      <c r="B2897"/>
    </row>
    <row r="2898" spans="1:2" x14ac:dyDescent="0.3">
      <c r="A2898" s="2"/>
      <c r="B2898"/>
    </row>
    <row r="2899" spans="1:2" x14ac:dyDescent="0.3">
      <c r="A2899" s="2"/>
      <c r="B2899"/>
    </row>
    <row r="2900" spans="1:2" x14ac:dyDescent="0.3">
      <c r="A2900" s="2"/>
      <c r="B2900"/>
    </row>
    <row r="2901" spans="1:2" x14ac:dyDescent="0.3">
      <c r="A2901" s="2"/>
      <c r="B2901"/>
    </row>
    <row r="2902" spans="1:2" x14ac:dyDescent="0.3">
      <c r="A2902" s="2"/>
      <c r="B2902"/>
    </row>
    <row r="2903" spans="1:2" x14ac:dyDescent="0.3">
      <c r="A2903" s="2"/>
      <c r="B2903"/>
    </row>
    <row r="2904" spans="1:2" x14ac:dyDescent="0.3">
      <c r="A2904" s="2"/>
      <c r="B2904"/>
    </row>
    <row r="2905" spans="1:2" x14ac:dyDescent="0.3">
      <c r="A2905" s="2"/>
      <c r="B2905"/>
    </row>
    <row r="2906" spans="1:2" x14ac:dyDescent="0.3">
      <c r="A2906" s="2"/>
      <c r="B2906"/>
    </row>
    <row r="2907" spans="1:2" x14ac:dyDescent="0.3">
      <c r="A2907" s="2"/>
      <c r="B2907"/>
    </row>
    <row r="2908" spans="1:2" x14ac:dyDescent="0.3">
      <c r="A2908" s="2"/>
      <c r="B2908"/>
    </row>
    <row r="2909" spans="1:2" x14ac:dyDescent="0.3">
      <c r="A2909" s="2"/>
      <c r="B2909"/>
    </row>
    <row r="2910" spans="1:2" x14ac:dyDescent="0.3">
      <c r="A2910" s="2"/>
      <c r="B2910"/>
    </row>
    <row r="2911" spans="1:2" x14ac:dyDescent="0.3">
      <c r="A2911" s="2"/>
      <c r="B2911"/>
    </row>
    <row r="2912" spans="1:2" x14ac:dyDescent="0.3">
      <c r="A2912" s="2"/>
      <c r="B2912"/>
    </row>
    <row r="2913" spans="1:2" x14ac:dyDescent="0.3">
      <c r="A2913" s="2"/>
      <c r="B2913"/>
    </row>
    <row r="2914" spans="1:2" x14ac:dyDescent="0.3">
      <c r="A2914" s="2"/>
      <c r="B2914"/>
    </row>
    <row r="2915" spans="1:2" x14ac:dyDescent="0.3">
      <c r="A2915" s="2"/>
      <c r="B2915"/>
    </row>
    <row r="2916" spans="1:2" x14ac:dyDescent="0.3">
      <c r="A2916" s="2"/>
      <c r="B2916"/>
    </row>
    <row r="2917" spans="1:2" x14ac:dyDescent="0.3">
      <c r="A2917" s="2"/>
      <c r="B2917"/>
    </row>
    <row r="2918" spans="1:2" x14ac:dyDescent="0.3">
      <c r="A2918" s="2"/>
      <c r="B2918"/>
    </row>
    <row r="2919" spans="1:2" x14ac:dyDescent="0.3">
      <c r="A2919" s="2"/>
      <c r="B2919"/>
    </row>
    <row r="2920" spans="1:2" x14ac:dyDescent="0.3">
      <c r="A2920" s="2"/>
      <c r="B2920"/>
    </row>
    <row r="2921" spans="1:2" x14ac:dyDescent="0.3">
      <c r="A2921" s="2"/>
      <c r="B2921"/>
    </row>
    <row r="2922" spans="1:2" x14ac:dyDescent="0.3">
      <c r="A2922" s="2"/>
      <c r="B2922"/>
    </row>
    <row r="2923" spans="1:2" x14ac:dyDescent="0.3">
      <c r="A2923" s="2"/>
      <c r="B2923"/>
    </row>
    <row r="2924" spans="1:2" x14ac:dyDescent="0.3">
      <c r="A2924" s="2"/>
      <c r="B2924"/>
    </row>
    <row r="2925" spans="1:2" x14ac:dyDescent="0.3">
      <c r="A2925" s="2"/>
      <c r="B2925"/>
    </row>
    <row r="2926" spans="1:2" x14ac:dyDescent="0.3">
      <c r="A2926" s="2"/>
      <c r="B2926"/>
    </row>
    <row r="2927" spans="1:2" x14ac:dyDescent="0.3">
      <c r="A2927" s="2"/>
      <c r="B2927"/>
    </row>
    <row r="2928" spans="1:2" x14ac:dyDescent="0.3">
      <c r="A2928" s="2"/>
      <c r="B2928"/>
    </row>
    <row r="2929" spans="1:2" x14ac:dyDescent="0.3">
      <c r="A2929" s="2"/>
      <c r="B2929"/>
    </row>
    <row r="2930" spans="1:2" x14ac:dyDescent="0.3">
      <c r="A2930" s="2"/>
      <c r="B2930"/>
    </row>
    <row r="2931" spans="1:2" x14ac:dyDescent="0.3">
      <c r="A2931" s="2"/>
      <c r="B2931"/>
    </row>
    <row r="2932" spans="1:2" x14ac:dyDescent="0.3">
      <c r="A2932" s="2"/>
      <c r="B2932"/>
    </row>
    <row r="2933" spans="1:2" x14ac:dyDescent="0.3">
      <c r="A2933" s="2"/>
      <c r="B2933"/>
    </row>
    <row r="2934" spans="1:2" x14ac:dyDescent="0.3">
      <c r="A2934" s="2"/>
      <c r="B2934"/>
    </row>
    <row r="2935" spans="1:2" x14ac:dyDescent="0.3">
      <c r="A2935" s="2"/>
      <c r="B2935"/>
    </row>
    <row r="2936" spans="1:2" x14ac:dyDescent="0.3">
      <c r="A2936" s="2"/>
      <c r="B2936"/>
    </row>
    <row r="2937" spans="1:2" x14ac:dyDescent="0.3">
      <c r="A2937" s="2"/>
      <c r="B2937"/>
    </row>
    <row r="2938" spans="1:2" x14ac:dyDescent="0.3">
      <c r="A2938" s="2"/>
      <c r="B2938"/>
    </row>
    <row r="2939" spans="1:2" x14ac:dyDescent="0.3">
      <c r="A2939" s="2"/>
      <c r="B2939"/>
    </row>
    <row r="2940" spans="1:2" x14ac:dyDescent="0.3">
      <c r="A2940" s="2"/>
      <c r="B2940"/>
    </row>
    <row r="2941" spans="1:2" x14ac:dyDescent="0.3">
      <c r="A2941" s="2"/>
      <c r="B2941"/>
    </row>
    <row r="2942" spans="1:2" x14ac:dyDescent="0.3">
      <c r="A2942" s="2"/>
      <c r="B2942"/>
    </row>
    <row r="2943" spans="1:2" x14ac:dyDescent="0.3">
      <c r="A2943" s="2"/>
      <c r="B2943"/>
    </row>
    <row r="2944" spans="1:2" x14ac:dyDescent="0.3">
      <c r="A2944" s="2"/>
      <c r="B2944"/>
    </row>
    <row r="2945" spans="1:2" x14ac:dyDescent="0.3">
      <c r="A2945" s="2"/>
      <c r="B2945"/>
    </row>
    <row r="2946" spans="1:2" x14ac:dyDescent="0.3">
      <c r="A2946" s="2"/>
      <c r="B2946"/>
    </row>
    <row r="2947" spans="1:2" x14ac:dyDescent="0.3">
      <c r="A2947" s="2"/>
      <c r="B2947"/>
    </row>
    <row r="2948" spans="1:2" x14ac:dyDescent="0.3">
      <c r="A2948" s="2"/>
      <c r="B2948"/>
    </row>
    <row r="2949" spans="1:2" x14ac:dyDescent="0.3">
      <c r="A2949" s="2"/>
      <c r="B2949"/>
    </row>
    <row r="2950" spans="1:2" x14ac:dyDescent="0.3">
      <c r="A2950" s="2"/>
      <c r="B2950"/>
    </row>
    <row r="2951" spans="1:2" x14ac:dyDescent="0.3">
      <c r="A2951" s="2"/>
      <c r="B2951"/>
    </row>
    <row r="2952" spans="1:2" x14ac:dyDescent="0.3">
      <c r="A2952" s="2"/>
      <c r="B2952"/>
    </row>
    <row r="2953" spans="1:2" x14ac:dyDescent="0.3">
      <c r="A2953" s="2"/>
      <c r="B2953"/>
    </row>
    <row r="2954" spans="1:2" x14ac:dyDescent="0.3">
      <c r="A2954" s="2"/>
      <c r="B2954"/>
    </row>
    <row r="2955" spans="1:2" x14ac:dyDescent="0.3">
      <c r="A2955" s="2"/>
      <c r="B2955"/>
    </row>
    <row r="2956" spans="1:2" x14ac:dyDescent="0.3">
      <c r="A2956" s="2"/>
      <c r="B2956"/>
    </row>
    <row r="2957" spans="1:2" x14ac:dyDescent="0.3">
      <c r="A2957" s="2"/>
      <c r="B2957"/>
    </row>
    <row r="2958" spans="1:2" x14ac:dyDescent="0.3">
      <c r="A2958" s="2"/>
      <c r="B2958"/>
    </row>
    <row r="2959" spans="1:2" x14ac:dyDescent="0.3">
      <c r="A2959" s="2"/>
      <c r="B2959"/>
    </row>
    <row r="2960" spans="1:2" x14ac:dyDescent="0.3">
      <c r="A2960" s="2"/>
      <c r="B2960"/>
    </row>
    <row r="2961" spans="1:2" x14ac:dyDescent="0.3">
      <c r="A2961" s="2"/>
      <c r="B2961"/>
    </row>
    <row r="2962" spans="1:2" x14ac:dyDescent="0.3">
      <c r="A2962" s="2"/>
      <c r="B2962"/>
    </row>
    <row r="2963" spans="1:2" x14ac:dyDescent="0.3">
      <c r="A2963" s="2"/>
      <c r="B2963"/>
    </row>
    <row r="2964" spans="1:2" x14ac:dyDescent="0.3">
      <c r="A2964" s="2"/>
      <c r="B2964"/>
    </row>
    <row r="2965" spans="1:2" x14ac:dyDescent="0.3">
      <c r="A2965" s="2"/>
      <c r="B2965"/>
    </row>
    <row r="2966" spans="1:2" x14ac:dyDescent="0.3">
      <c r="A2966" s="2"/>
      <c r="B2966"/>
    </row>
    <row r="2967" spans="1:2" x14ac:dyDescent="0.3">
      <c r="A2967" s="2"/>
      <c r="B2967"/>
    </row>
    <row r="2968" spans="1:2" x14ac:dyDescent="0.3">
      <c r="A2968" s="2"/>
      <c r="B2968"/>
    </row>
    <row r="2969" spans="1:2" x14ac:dyDescent="0.3">
      <c r="A2969" s="2"/>
      <c r="B2969"/>
    </row>
    <row r="2970" spans="1:2" x14ac:dyDescent="0.3">
      <c r="A2970" s="2"/>
      <c r="B2970"/>
    </row>
    <row r="2971" spans="1:2" x14ac:dyDescent="0.3">
      <c r="A2971" s="2"/>
      <c r="B2971"/>
    </row>
    <row r="2972" spans="1:2" x14ac:dyDescent="0.3">
      <c r="A2972" s="2"/>
      <c r="B2972"/>
    </row>
    <row r="2973" spans="1:2" x14ac:dyDescent="0.3">
      <c r="A2973" s="2"/>
      <c r="B2973"/>
    </row>
    <row r="2974" spans="1:2" x14ac:dyDescent="0.3">
      <c r="A2974" s="2"/>
      <c r="B2974"/>
    </row>
    <row r="2975" spans="1:2" x14ac:dyDescent="0.3">
      <c r="A2975" s="2"/>
      <c r="B2975"/>
    </row>
    <row r="2976" spans="1:2" x14ac:dyDescent="0.3">
      <c r="A2976" s="2"/>
      <c r="B2976"/>
    </row>
    <row r="2977" spans="1:2" x14ac:dyDescent="0.3">
      <c r="A2977" s="2"/>
      <c r="B2977"/>
    </row>
    <row r="2978" spans="1:2" x14ac:dyDescent="0.3">
      <c r="A2978" s="2"/>
      <c r="B2978"/>
    </row>
    <row r="2979" spans="1:2" x14ac:dyDescent="0.3">
      <c r="A2979" s="2"/>
      <c r="B2979"/>
    </row>
    <row r="2980" spans="1:2" x14ac:dyDescent="0.3">
      <c r="A2980" s="2"/>
      <c r="B2980"/>
    </row>
    <row r="2981" spans="1:2" x14ac:dyDescent="0.3">
      <c r="A2981" s="2"/>
      <c r="B2981"/>
    </row>
    <row r="2982" spans="1:2" x14ac:dyDescent="0.3">
      <c r="A2982" s="2"/>
      <c r="B2982"/>
    </row>
    <row r="2983" spans="1:2" x14ac:dyDescent="0.3">
      <c r="A2983" s="2"/>
      <c r="B2983"/>
    </row>
    <row r="2984" spans="1:2" x14ac:dyDescent="0.3">
      <c r="A2984" s="2"/>
      <c r="B2984"/>
    </row>
    <row r="2985" spans="1:2" x14ac:dyDescent="0.3">
      <c r="A2985" s="2"/>
      <c r="B2985"/>
    </row>
    <row r="2986" spans="1:2" x14ac:dyDescent="0.3">
      <c r="A2986" s="2"/>
      <c r="B2986"/>
    </row>
    <row r="2987" spans="1:2" x14ac:dyDescent="0.3">
      <c r="A2987" s="2"/>
      <c r="B2987"/>
    </row>
    <row r="2988" spans="1:2" x14ac:dyDescent="0.3">
      <c r="A2988" s="2"/>
      <c r="B2988"/>
    </row>
    <row r="2989" spans="1:2" x14ac:dyDescent="0.3">
      <c r="A2989" s="2"/>
      <c r="B2989"/>
    </row>
    <row r="2990" spans="1:2" x14ac:dyDescent="0.3">
      <c r="A2990" s="2"/>
      <c r="B2990"/>
    </row>
    <row r="2991" spans="1:2" x14ac:dyDescent="0.3">
      <c r="A2991" s="2"/>
      <c r="B2991"/>
    </row>
    <row r="2992" spans="1:2" x14ac:dyDescent="0.3">
      <c r="A2992" s="2"/>
      <c r="B2992"/>
    </row>
    <row r="2993" spans="1:2" x14ac:dyDescent="0.3">
      <c r="A2993" s="2"/>
      <c r="B2993"/>
    </row>
    <row r="2994" spans="1:2" x14ac:dyDescent="0.3">
      <c r="A2994" s="2"/>
      <c r="B2994"/>
    </row>
    <row r="2995" spans="1:2" x14ac:dyDescent="0.3">
      <c r="A2995" s="2"/>
      <c r="B2995"/>
    </row>
    <row r="2996" spans="1:2" x14ac:dyDescent="0.3">
      <c r="A2996" s="2"/>
      <c r="B2996"/>
    </row>
    <row r="2997" spans="1:2" x14ac:dyDescent="0.3">
      <c r="A2997" s="2"/>
      <c r="B2997"/>
    </row>
    <row r="2998" spans="1:2" x14ac:dyDescent="0.3">
      <c r="A2998" s="2"/>
      <c r="B2998"/>
    </row>
    <row r="2999" spans="1:2" x14ac:dyDescent="0.3">
      <c r="A2999" s="2"/>
      <c r="B2999"/>
    </row>
    <row r="3000" spans="1:2" x14ac:dyDescent="0.3">
      <c r="A3000" s="2"/>
      <c r="B3000"/>
    </row>
    <row r="3001" spans="1:2" x14ac:dyDescent="0.3">
      <c r="A3001" s="2"/>
      <c r="B3001"/>
    </row>
    <row r="3002" spans="1:2" x14ac:dyDescent="0.3">
      <c r="A3002" s="2"/>
      <c r="B3002"/>
    </row>
    <row r="3003" spans="1:2" x14ac:dyDescent="0.3">
      <c r="A3003" s="2"/>
      <c r="B3003"/>
    </row>
    <row r="3004" spans="1:2" x14ac:dyDescent="0.3">
      <c r="A3004" s="2"/>
      <c r="B3004"/>
    </row>
    <row r="3005" spans="1:2" x14ac:dyDescent="0.3">
      <c r="A3005" s="2"/>
      <c r="B3005"/>
    </row>
    <row r="3006" spans="1:2" x14ac:dyDescent="0.3">
      <c r="A3006" s="2"/>
      <c r="B3006"/>
    </row>
    <row r="3007" spans="1:2" x14ac:dyDescent="0.3">
      <c r="A3007" s="2"/>
      <c r="B3007"/>
    </row>
    <row r="3008" spans="1:2" x14ac:dyDescent="0.3">
      <c r="A3008" s="2"/>
      <c r="B3008"/>
    </row>
    <row r="3009" spans="1:2" x14ac:dyDescent="0.3">
      <c r="A3009" s="2"/>
      <c r="B3009"/>
    </row>
    <row r="3010" spans="1:2" x14ac:dyDescent="0.3">
      <c r="A3010" s="2"/>
      <c r="B3010"/>
    </row>
    <row r="3011" spans="1:2" x14ac:dyDescent="0.3">
      <c r="A3011" s="2"/>
      <c r="B3011"/>
    </row>
    <row r="3012" spans="1:2" x14ac:dyDescent="0.3">
      <c r="A3012" s="2"/>
      <c r="B3012"/>
    </row>
    <row r="3013" spans="1:2" x14ac:dyDescent="0.3">
      <c r="A3013" s="2"/>
      <c r="B3013"/>
    </row>
    <row r="3014" spans="1:2" x14ac:dyDescent="0.3">
      <c r="A3014" s="2"/>
      <c r="B3014"/>
    </row>
    <row r="3015" spans="1:2" x14ac:dyDescent="0.3">
      <c r="A3015" s="2"/>
      <c r="B3015"/>
    </row>
    <row r="3016" spans="1:2" x14ac:dyDescent="0.3">
      <c r="A3016" s="2"/>
      <c r="B3016"/>
    </row>
    <row r="3017" spans="1:2" x14ac:dyDescent="0.3">
      <c r="A3017" s="2"/>
      <c r="B3017"/>
    </row>
    <row r="3018" spans="1:2" x14ac:dyDescent="0.3">
      <c r="A3018" s="2"/>
      <c r="B3018"/>
    </row>
    <row r="3019" spans="1:2" x14ac:dyDescent="0.3">
      <c r="A3019" s="2"/>
      <c r="B3019"/>
    </row>
    <row r="3020" spans="1:2" x14ac:dyDescent="0.3">
      <c r="A3020" s="2"/>
      <c r="B3020"/>
    </row>
    <row r="3021" spans="1:2" x14ac:dyDescent="0.3">
      <c r="A3021" s="2"/>
      <c r="B3021"/>
    </row>
    <row r="3022" spans="1:2" x14ac:dyDescent="0.3">
      <c r="A3022" s="2"/>
      <c r="B3022"/>
    </row>
    <row r="3023" spans="1:2" x14ac:dyDescent="0.3">
      <c r="A3023" s="2"/>
      <c r="B3023"/>
    </row>
    <row r="3024" spans="1:2" x14ac:dyDescent="0.3">
      <c r="A3024" s="2"/>
      <c r="B3024"/>
    </row>
    <row r="3025" spans="1:2" x14ac:dyDescent="0.3">
      <c r="A3025" s="2"/>
      <c r="B3025"/>
    </row>
    <row r="3026" spans="1:2" x14ac:dyDescent="0.3">
      <c r="A3026" s="2"/>
      <c r="B3026"/>
    </row>
    <row r="3027" spans="1:2" x14ac:dyDescent="0.3">
      <c r="A3027" s="2"/>
      <c r="B3027"/>
    </row>
    <row r="3028" spans="1:2" x14ac:dyDescent="0.3">
      <c r="A3028" s="2"/>
      <c r="B3028"/>
    </row>
    <row r="3029" spans="1:2" x14ac:dyDescent="0.3">
      <c r="A3029" s="2"/>
      <c r="B3029"/>
    </row>
    <row r="3030" spans="1:2" x14ac:dyDescent="0.3">
      <c r="A3030" s="2"/>
      <c r="B3030"/>
    </row>
    <row r="3031" spans="1:2" x14ac:dyDescent="0.3">
      <c r="A3031" s="2"/>
      <c r="B3031"/>
    </row>
    <row r="3032" spans="1:2" x14ac:dyDescent="0.3">
      <c r="A3032" s="2"/>
      <c r="B3032"/>
    </row>
    <row r="3033" spans="1:2" x14ac:dyDescent="0.3">
      <c r="A3033" s="2"/>
      <c r="B3033"/>
    </row>
    <row r="3034" spans="1:2" x14ac:dyDescent="0.3">
      <c r="A3034" s="2"/>
      <c r="B3034"/>
    </row>
    <row r="3035" spans="1:2" x14ac:dyDescent="0.3">
      <c r="A3035" s="2"/>
      <c r="B3035"/>
    </row>
    <row r="3036" spans="1:2" x14ac:dyDescent="0.3">
      <c r="A3036" s="2"/>
      <c r="B3036"/>
    </row>
    <row r="3037" spans="1:2" x14ac:dyDescent="0.3">
      <c r="A3037" s="2"/>
      <c r="B3037"/>
    </row>
    <row r="3038" spans="1:2" x14ac:dyDescent="0.3">
      <c r="A3038" s="2"/>
      <c r="B3038"/>
    </row>
    <row r="3039" spans="1:2" x14ac:dyDescent="0.3">
      <c r="A3039" s="2"/>
      <c r="B3039"/>
    </row>
    <row r="3040" spans="1:2" x14ac:dyDescent="0.3">
      <c r="A3040" s="2"/>
      <c r="B3040"/>
    </row>
    <row r="3041" spans="1:2" x14ac:dyDescent="0.3">
      <c r="A3041" s="2"/>
      <c r="B3041"/>
    </row>
    <row r="3042" spans="1:2" x14ac:dyDescent="0.3">
      <c r="A3042" s="2"/>
      <c r="B3042"/>
    </row>
    <row r="3043" spans="1:2" x14ac:dyDescent="0.3">
      <c r="A3043" s="2"/>
      <c r="B3043"/>
    </row>
    <row r="3044" spans="1:2" x14ac:dyDescent="0.3">
      <c r="A3044" s="2"/>
      <c r="B3044"/>
    </row>
    <row r="3045" spans="1:2" x14ac:dyDescent="0.3">
      <c r="A3045" s="2"/>
      <c r="B3045"/>
    </row>
    <row r="3046" spans="1:2" x14ac:dyDescent="0.3">
      <c r="A3046" s="2"/>
      <c r="B3046"/>
    </row>
    <row r="3047" spans="1:2" x14ac:dyDescent="0.3">
      <c r="A3047" s="2"/>
      <c r="B3047"/>
    </row>
    <row r="3048" spans="1:2" x14ac:dyDescent="0.3">
      <c r="A3048" s="2"/>
      <c r="B3048"/>
    </row>
    <row r="3049" spans="1:2" x14ac:dyDescent="0.3">
      <c r="A3049" s="2"/>
      <c r="B3049"/>
    </row>
    <row r="3050" spans="1:2" x14ac:dyDescent="0.3">
      <c r="A3050" s="2"/>
      <c r="B3050"/>
    </row>
    <row r="3051" spans="1:2" x14ac:dyDescent="0.3">
      <c r="A3051" s="2"/>
      <c r="B3051"/>
    </row>
    <row r="3052" spans="1:2" x14ac:dyDescent="0.3">
      <c r="A3052" s="2"/>
      <c r="B3052"/>
    </row>
    <row r="3053" spans="1:2" x14ac:dyDescent="0.3">
      <c r="A3053" s="2"/>
      <c r="B3053"/>
    </row>
    <row r="3054" spans="1:2" x14ac:dyDescent="0.3">
      <c r="A3054" s="2"/>
      <c r="B3054"/>
    </row>
    <row r="3055" spans="1:2" x14ac:dyDescent="0.3">
      <c r="A3055" s="2"/>
      <c r="B3055"/>
    </row>
    <row r="3056" spans="1:2" x14ac:dyDescent="0.3">
      <c r="A3056" s="2"/>
      <c r="B3056"/>
    </row>
    <row r="3057" spans="1:2" x14ac:dyDescent="0.3">
      <c r="A3057" s="2"/>
      <c r="B3057"/>
    </row>
    <row r="3058" spans="1:2" x14ac:dyDescent="0.3">
      <c r="A3058" s="2"/>
      <c r="B3058"/>
    </row>
    <row r="3059" spans="1:2" x14ac:dyDescent="0.3">
      <c r="A3059" s="2"/>
      <c r="B3059"/>
    </row>
    <row r="3060" spans="1:2" x14ac:dyDescent="0.3">
      <c r="A3060" s="2"/>
      <c r="B3060"/>
    </row>
    <row r="3061" spans="1:2" x14ac:dyDescent="0.3">
      <c r="A3061" s="2"/>
      <c r="B3061"/>
    </row>
    <row r="3062" spans="1:2" x14ac:dyDescent="0.3">
      <c r="A3062" s="2"/>
      <c r="B3062"/>
    </row>
    <row r="3063" spans="1:2" x14ac:dyDescent="0.3">
      <c r="A3063" s="2"/>
      <c r="B3063"/>
    </row>
    <row r="3064" spans="1:2" x14ac:dyDescent="0.3">
      <c r="A3064" s="2"/>
      <c r="B3064"/>
    </row>
    <row r="3065" spans="1:2" x14ac:dyDescent="0.3">
      <c r="A3065" s="2"/>
      <c r="B3065"/>
    </row>
    <row r="3066" spans="1:2" x14ac:dyDescent="0.3">
      <c r="A3066" s="2"/>
      <c r="B3066"/>
    </row>
    <row r="3067" spans="1:2" x14ac:dyDescent="0.3">
      <c r="A3067" s="2"/>
      <c r="B3067"/>
    </row>
    <row r="3068" spans="1:2" x14ac:dyDescent="0.3">
      <c r="A3068" s="2"/>
      <c r="B3068"/>
    </row>
    <row r="3069" spans="1:2" x14ac:dyDescent="0.3">
      <c r="A3069" s="2"/>
      <c r="B3069"/>
    </row>
    <row r="3070" spans="1:2" x14ac:dyDescent="0.3">
      <c r="A3070" s="2"/>
      <c r="B3070"/>
    </row>
    <row r="3071" spans="1:2" x14ac:dyDescent="0.3">
      <c r="A3071" s="2"/>
      <c r="B3071"/>
    </row>
    <row r="3072" spans="1:2" x14ac:dyDescent="0.3">
      <c r="A3072" s="2"/>
      <c r="B3072"/>
    </row>
    <row r="3073" spans="1:2" x14ac:dyDescent="0.3">
      <c r="A3073" s="2"/>
      <c r="B3073"/>
    </row>
    <row r="3074" spans="1:2" x14ac:dyDescent="0.3">
      <c r="A3074" s="2"/>
      <c r="B3074"/>
    </row>
    <row r="3075" spans="1:2" x14ac:dyDescent="0.3">
      <c r="A3075" s="2"/>
      <c r="B3075"/>
    </row>
    <row r="3076" spans="1:2" x14ac:dyDescent="0.3">
      <c r="A3076" s="2"/>
      <c r="B3076"/>
    </row>
    <row r="3077" spans="1:2" x14ac:dyDescent="0.3">
      <c r="A3077" s="2"/>
      <c r="B3077"/>
    </row>
    <row r="3078" spans="1:2" x14ac:dyDescent="0.3">
      <c r="A3078" s="2"/>
      <c r="B3078"/>
    </row>
    <row r="3079" spans="1:2" x14ac:dyDescent="0.3">
      <c r="A3079" s="2"/>
      <c r="B3079"/>
    </row>
    <row r="3080" spans="1:2" x14ac:dyDescent="0.3">
      <c r="A3080" s="2"/>
      <c r="B3080"/>
    </row>
    <row r="3081" spans="1:2" x14ac:dyDescent="0.3">
      <c r="A3081" s="2"/>
      <c r="B3081"/>
    </row>
    <row r="3082" spans="1:2" x14ac:dyDescent="0.3">
      <c r="A3082" s="2"/>
      <c r="B3082"/>
    </row>
    <row r="3083" spans="1:2" x14ac:dyDescent="0.3">
      <c r="A3083" s="2"/>
      <c r="B3083"/>
    </row>
    <row r="3084" spans="1:2" x14ac:dyDescent="0.3">
      <c r="A3084" s="2"/>
      <c r="B3084"/>
    </row>
    <row r="3085" spans="1:2" x14ac:dyDescent="0.3">
      <c r="A3085" s="2"/>
      <c r="B3085"/>
    </row>
    <row r="3086" spans="1:2" x14ac:dyDescent="0.3">
      <c r="A3086" s="2"/>
      <c r="B3086"/>
    </row>
    <row r="3087" spans="1:2" x14ac:dyDescent="0.3">
      <c r="A3087" s="2"/>
      <c r="B3087"/>
    </row>
    <row r="3088" spans="1:2" x14ac:dyDescent="0.3">
      <c r="A3088" s="2"/>
      <c r="B3088"/>
    </row>
    <row r="3089" spans="1:2" x14ac:dyDescent="0.3">
      <c r="A3089" s="2"/>
      <c r="B3089"/>
    </row>
    <row r="3090" spans="1:2" x14ac:dyDescent="0.3">
      <c r="A3090" s="2"/>
      <c r="B3090"/>
    </row>
    <row r="3091" spans="1:2" x14ac:dyDescent="0.3">
      <c r="A3091" s="2"/>
      <c r="B3091"/>
    </row>
    <row r="3092" spans="1:2" x14ac:dyDescent="0.3">
      <c r="A3092" s="2"/>
      <c r="B3092"/>
    </row>
    <row r="3093" spans="1:2" x14ac:dyDescent="0.3">
      <c r="A3093" s="2"/>
      <c r="B3093"/>
    </row>
    <row r="3094" spans="1:2" x14ac:dyDescent="0.3">
      <c r="A3094" s="2"/>
      <c r="B3094"/>
    </row>
    <row r="3095" spans="1:2" x14ac:dyDescent="0.3">
      <c r="A3095" s="2"/>
      <c r="B3095"/>
    </row>
    <row r="3096" spans="1:2" x14ac:dyDescent="0.3">
      <c r="A3096" s="2"/>
      <c r="B3096"/>
    </row>
    <row r="3097" spans="1:2" x14ac:dyDescent="0.3">
      <c r="A3097" s="2"/>
      <c r="B3097"/>
    </row>
    <row r="3098" spans="1:2" x14ac:dyDescent="0.3">
      <c r="A3098" s="2"/>
      <c r="B3098"/>
    </row>
    <row r="3099" spans="1:2" x14ac:dyDescent="0.3">
      <c r="A3099" s="2"/>
      <c r="B3099"/>
    </row>
    <row r="3100" spans="1:2" x14ac:dyDescent="0.3">
      <c r="A3100" s="2"/>
      <c r="B3100"/>
    </row>
    <row r="3101" spans="1:2" x14ac:dyDescent="0.3">
      <c r="A3101" s="2"/>
      <c r="B3101"/>
    </row>
    <row r="3102" spans="1:2" x14ac:dyDescent="0.3">
      <c r="A3102" s="2"/>
      <c r="B3102"/>
    </row>
    <row r="3103" spans="1:2" x14ac:dyDescent="0.3">
      <c r="A3103" s="2"/>
      <c r="B3103"/>
    </row>
    <row r="3104" spans="1:2" x14ac:dyDescent="0.3">
      <c r="A3104" s="2"/>
      <c r="B3104"/>
    </row>
    <row r="3105" spans="1:2" x14ac:dyDescent="0.3">
      <c r="A3105" s="2"/>
      <c r="B3105"/>
    </row>
    <row r="3106" spans="1:2" x14ac:dyDescent="0.3">
      <c r="A3106" s="2"/>
      <c r="B3106"/>
    </row>
    <row r="3107" spans="1:2" x14ac:dyDescent="0.3">
      <c r="A3107" s="2"/>
      <c r="B3107"/>
    </row>
    <row r="3108" spans="1:2" x14ac:dyDescent="0.3">
      <c r="A3108" s="2"/>
      <c r="B3108"/>
    </row>
    <row r="3109" spans="1:2" x14ac:dyDescent="0.3">
      <c r="A3109" s="2"/>
      <c r="B3109"/>
    </row>
    <row r="3110" spans="1:2" x14ac:dyDescent="0.3">
      <c r="A3110" s="2"/>
      <c r="B3110"/>
    </row>
    <row r="3111" spans="1:2" x14ac:dyDescent="0.3">
      <c r="A3111" s="2"/>
      <c r="B3111"/>
    </row>
    <row r="3112" spans="1:2" x14ac:dyDescent="0.3">
      <c r="A3112" s="2"/>
      <c r="B3112"/>
    </row>
    <row r="3113" spans="1:2" x14ac:dyDescent="0.3">
      <c r="A3113" s="2"/>
      <c r="B3113"/>
    </row>
    <row r="3114" spans="1:2" x14ac:dyDescent="0.3">
      <c r="A3114" s="2"/>
      <c r="B3114"/>
    </row>
    <row r="3115" spans="1:2" x14ac:dyDescent="0.3">
      <c r="A3115" s="2"/>
      <c r="B3115"/>
    </row>
    <row r="3116" spans="1:2" x14ac:dyDescent="0.3">
      <c r="A3116" s="2"/>
      <c r="B3116"/>
    </row>
    <row r="3117" spans="1:2" x14ac:dyDescent="0.3">
      <c r="A3117" s="2"/>
      <c r="B3117"/>
    </row>
    <row r="3118" spans="1:2" x14ac:dyDescent="0.3">
      <c r="A3118" s="2"/>
      <c r="B3118"/>
    </row>
    <row r="3119" spans="1:2" x14ac:dyDescent="0.3">
      <c r="A3119" s="2"/>
      <c r="B3119"/>
    </row>
    <row r="3120" spans="1:2" x14ac:dyDescent="0.3">
      <c r="A3120" s="2"/>
      <c r="B3120"/>
    </row>
    <row r="3121" spans="1:2" x14ac:dyDescent="0.3">
      <c r="A3121" s="2"/>
      <c r="B3121"/>
    </row>
    <row r="3122" spans="1:2" x14ac:dyDescent="0.3">
      <c r="A3122" s="2"/>
      <c r="B3122"/>
    </row>
    <row r="3123" spans="1:2" x14ac:dyDescent="0.3">
      <c r="A3123" s="2"/>
      <c r="B3123"/>
    </row>
    <row r="3124" spans="1:2" x14ac:dyDescent="0.3">
      <c r="A3124" s="2"/>
      <c r="B3124"/>
    </row>
    <row r="3125" spans="1:2" x14ac:dyDescent="0.3">
      <c r="A3125" s="2"/>
      <c r="B3125"/>
    </row>
    <row r="3126" spans="1:2" x14ac:dyDescent="0.3">
      <c r="A3126" s="2"/>
      <c r="B3126"/>
    </row>
    <row r="3127" spans="1:2" x14ac:dyDescent="0.3">
      <c r="A3127" s="2"/>
      <c r="B3127"/>
    </row>
    <row r="3128" spans="1:2" x14ac:dyDescent="0.3">
      <c r="A3128" s="2"/>
      <c r="B3128"/>
    </row>
    <row r="3129" spans="1:2" x14ac:dyDescent="0.3">
      <c r="A3129" s="2"/>
      <c r="B3129"/>
    </row>
    <row r="3130" spans="1:2" x14ac:dyDescent="0.3">
      <c r="A3130" s="2"/>
      <c r="B3130"/>
    </row>
    <row r="3131" spans="1:2" x14ac:dyDescent="0.3">
      <c r="A3131" s="2"/>
      <c r="B3131"/>
    </row>
    <row r="3132" spans="1:2" x14ac:dyDescent="0.3">
      <c r="A3132" s="2"/>
      <c r="B3132"/>
    </row>
    <row r="3133" spans="1:2" x14ac:dyDescent="0.3">
      <c r="A3133" s="2"/>
      <c r="B3133"/>
    </row>
    <row r="3134" spans="1:2" x14ac:dyDescent="0.3">
      <c r="A3134" s="2"/>
      <c r="B3134"/>
    </row>
    <row r="3135" spans="1:2" x14ac:dyDescent="0.3">
      <c r="A3135" s="2"/>
      <c r="B3135"/>
    </row>
    <row r="3136" spans="1:2" x14ac:dyDescent="0.3">
      <c r="A3136" s="2"/>
      <c r="B3136"/>
    </row>
    <row r="3137" spans="1:2" x14ac:dyDescent="0.3">
      <c r="A3137" s="2"/>
      <c r="B3137"/>
    </row>
    <row r="3138" spans="1:2" x14ac:dyDescent="0.3">
      <c r="A3138" s="2"/>
      <c r="B3138"/>
    </row>
    <row r="3139" spans="1:2" x14ac:dyDescent="0.3">
      <c r="A3139" s="2"/>
      <c r="B3139"/>
    </row>
    <row r="3140" spans="1:2" x14ac:dyDescent="0.3">
      <c r="A3140" s="2"/>
      <c r="B3140"/>
    </row>
    <row r="3141" spans="1:2" x14ac:dyDescent="0.3">
      <c r="A3141" s="2"/>
      <c r="B3141"/>
    </row>
    <row r="3142" spans="1:2" x14ac:dyDescent="0.3">
      <c r="A3142" s="2"/>
      <c r="B3142"/>
    </row>
    <row r="3143" spans="1:2" x14ac:dyDescent="0.3">
      <c r="A3143" s="2"/>
      <c r="B3143"/>
    </row>
    <row r="3144" spans="1:2" x14ac:dyDescent="0.3">
      <c r="A3144" s="2"/>
      <c r="B3144"/>
    </row>
    <row r="3145" spans="1:2" x14ac:dyDescent="0.3">
      <c r="A3145" s="2"/>
      <c r="B3145"/>
    </row>
    <row r="3146" spans="1:2" x14ac:dyDescent="0.3">
      <c r="A3146" s="2"/>
      <c r="B3146"/>
    </row>
    <row r="3147" spans="1:2" x14ac:dyDescent="0.3">
      <c r="A3147" s="2"/>
      <c r="B3147"/>
    </row>
    <row r="3148" spans="1:2" x14ac:dyDescent="0.3">
      <c r="A3148" s="2"/>
      <c r="B3148"/>
    </row>
    <row r="3149" spans="1:2" x14ac:dyDescent="0.3">
      <c r="A3149" s="2"/>
      <c r="B3149"/>
    </row>
    <row r="3150" spans="1:2" x14ac:dyDescent="0.3">
      <c r="A3150" s="2"/>
      <c r="B3150"/>
    </row>
    <row r="3151" spans="1:2" x14ac:dyDescent="0.3">
      <c r="A3151" s="2"/>
      <c r="B3151"/>
    </row>
    <row r="3152" spans="1:2" x14ac:dyDescent="0.3">
      <c r="A3152" s="2"/>
      <c r="B3152"/>
    </row>
    <row r="3153" spans="1:2" x14ac:dyDescent="0.3">
      <c r="A3153" s="2"/>
      <c r="B3153"/>
    </row>
    <row r="3154" spans="1:2" x14ac:dyDescent="0.3">
      <c r="A3154" s="2"/>
      <c r="B3154"/>
    </row>
    <row r="3155" spans="1:2" x14ac:dyDescent="0.3">
      <c r="A3155" s="2"/>
      <c r="B3155"/>
    </row>
    <row r="3156" spans="1:2" x14ac:dyDescent="0.3">
      <c r="A3156" s="2"/>
      <c r="B3156"/>
    </row>
    <row r="3157" spans="1:2" x14ac:dyDescent="0.3">
      <c r="A3157" s="2"/>
      <c r="B3157"/>
    </row>
    <row r="3158" spans="1:2" x14ac:dyDescent="0.3">
      <c r="A3158" s="2"/>
      <c r="B3158"/>
    </row>
    <row r="3159" spans="1:2" x14ac:dyDescent="0.3">
      <c r="A3159" s="2"/>
      <c r="B3159"/>
    </row>
    <row r="3160" spans="1:2" x14ac:dyDescent="0.3">
      <c r="A3160" s="2"/>
      <c r="B3160"/>
    </row>
    <row r="3161" spans="1:2" x14ac:dyDescent="0.3">
      <c r="A3161" s="2"/>
      <c r="B3161"/>
    </row>
    <row r="3162" spans="1:2" x14ac:dyDescent="0.3">
      <c r="A3162" s="2"/>
      <c r="B3162"/>
    </row>
    <row r="3163" spans="1:2" x14ac:dyDescent="0.3">
      <c r="A3163" s="2"/>
      <c r="B3163"/>
    </row>
    <row r="3164" spans="1:2" x14ac:dyDescent="0.3">
      <c r="A3164" s="2"/>
      <c r="B3164"/>
    </row>
    <row r="3165" spans="1:2" x14ac:dyDescent="0.3">
      <c r="A3165" s="2"/>
      <c r="B3165"/>
    </row>
    <row r="3166" spans="1:2" x14ac:dyDescent="0.3">
      <c r="A3166" s="2"/>
      <c r="B3166"/>
    </row>
    <row r="3167" spans="1:2" x14ac:dyDescent="0.3">
      <c r="A3167" s="2"/>
      <c r="B3167"/>
    </row>
    <row r="3168" spans="1:2" x14ac:dyDescent="0.3">
      <c r="A3168" s="2"/>
      <c r="B3168"/>
    </row>
    <row r="3169" spans="1:2" x14ac:dyDescent="0.3">
      <c r="A3169" s="2"/>
      <c r="B3169"/>
    </row>
    <row r="3170" spans="1:2" x14ac:dyDescent="0.3">
      <c r="A3170" s="2"/>
      <c r="B3170"/>
    </row>
    <row r="3171" spans="1:2" x14ac:dyDescent="0.3">
      <c r="A3171" s="2"/>
      <c r="B3171"/>
    </row>
    <row r="3172" spans="1:2" x14ac:dyDescent="0.3">
      <c r="A3172" s="2"/>
      <c r="B3172"/>
    </row>
    <row r="3173" spans="1:2" x14ac:dyDescent="0.3">
      <c r="A3173" s="2"/>
      <c r="B3173"/>
    </row>
    <row r="3174" spans="1:2" x14ac:dyDescent="0.3">
      <c r="A3174" s="2"/>
      <c r="B3174"/>
    </row>
    <row r="3175" spans="1:2" x14ac:dyDescent="0.3">
      <c r="A3175" s="2"/>
      <c r="B3175"/>
    </row>
    <row r="3176" spans="1:2" x14ac:dyDescent="0.3">
      <c r="A3176" s="2"/>
      <c r="B3176"/>
    </row>
    <row r="3177" spans="1:2" x14ac:dyDescent="0.3">
      <c r="A3177" s="2"/>
      <c r="B3177"/>
    </row>
    <row r="3178" spans="1:2" x14ac:dyDescent="0.3">
      <c r="A3178" s="2"/>
      <c r="B3178"/>
    </row>
    <row r="3179" spans="1:2" x14ac:dyDescent="0.3">
      <c r="A3179" s="2"/>
      <c r="B3179"/>
    </row>
    <row r="3180" spans="1:2" x14ac:dyDescent="0.3">
      <c r="A3180" s="2"/>
      <c r="B3180"/>
    </row>
    <row r="3181" spans="1:2" x14ac:dyDescent="0.3">
      <c r="A3181" s="2"/>
      <c r="B3181"/>
    </row>
    <row r="3182" spans="1:2" x14ac:dyDescent="0.3">
      <c r="A3182" s="2"/>
      <c r="B3182"/>
    </row>
    <row r="3183" spans="1:2" x14ac:dyDescent="0.3">
      <c r="A3183" s="2"/>
      <c r="B3183"/>
    </row>
    <row r="3184" spans="1:2" x14ac:dyDescent="0.3">
      <c r="A3184" s="2"/>
      <c r="B3184"/>
    </row>
    <row r="3185" spans="1:2" x14ac:dyDescent="0.3">
      <c r="A3185" s="2"/>
      <c r="B3185"/>
    </row>
    <row r="3186" spans="1:2" x14ac:dyDescent="0.3">
      <c r="A3186" s="2"/>
      <c r="B3186"/>
    </row>
    <row r="3187" spans="1:2" x14ac:dyDescent="0.3">
      <c r="A3187" s="2"/>
      <c r="B3187"/>
    </row>
    <row r="3188" spans="1:2" x14ac:dyDescent="0.3">
      <c r="A3188" s="2"/>
      <c r="B3188"/>
    </row>
    <row r="3189" spans="1:2" x14ac:dyDescent="0.3">
      <c r="A3189" s="2"/>
      <c r="B3189"/>
    </row>
    <row r="3190" spans="1:2" x14ac:dyDescent="0.3">
      <c r="A3190" s="2"/>
      <c r="B3190"/>
    </row>
    <row r="3191" spans="1:2" x14ac:dyDescent="0.3">
      <c r="A3191" s="2"/>
      <c r="B3191"/>
    </row>
    <row r="3192" spans="1:2" x14ac:dyDescent="0.3">
      <c r="A3192" s="2"/>
      <c r="B3192"/>
    </row>
    <row r="3193" spans="1:2" x14ac:dyDescent="0.3">
      <c r="A3193" s="2"/>
      <c r="B3193"/>
    </row>
    <row r="3194" spans="1:2" x14ac:dyDescent="0.3">
      <c r="A3194" s="2"/>
      <c r="B3194"/>
    </row>
    <row r="3195" spans="1:2" x14ac:dyDescent="0.3">
      <c r="A3195" s="2"/>
      <c r="B3195"/>
    </row>
    <row r="3196" spans="1:2" x14ac:dyDescent="0.3">
      <c r="A3196" s="2"/>
      <c r="B3196"/>
    </row>
    <row r="3197" spans="1:2" x14ac:dyDescent="0.3">
      <c r="A3197" s="2"/>
      <c r="B3197"/>
    </row>
    <row r="3198" spans="1:2" x14ac:dyDescent="0.3">
      <c r="A3198" s="2"/>
      <c r="B3198"/>
    </row>
    <row r="3199" spans="1:2" x14ac:dyDescent="0.3">
      <c r="A3199" s="2"/>
      <c r="B3199"/>
    </row>
    <row r="3200" spans="1:2" x14ac:dyDescent="0.3">
      <c r="A3200" s="2"/>
      <c r="B3200"/>
    </row>
    <row r="3201" spans="1:2" x14ac:dyDescent="0.3">
      <c r="A3201" s="2"/>
      <c r="B3201"/>
    </row>
    <row r="3202" spans="1:2" x14ac:dyDescent="0.3">
      <c r="A3202" s="2"/>
      <c r="B3202"/>
    </row>
    <row r="3203" spans="1:2" x14ac:dyDescent="0.3">
      <c r="A3203" s="2"/>
      <c r="B3203"/>
    </row>
    <row r="3204" spans="1:2" x14ac:dyDescent="0.3">
      <c r="A3204" s="2"/>
      <c r="B3204"/>
    </row>
    <row r="3205" spans="1:2" x14ac:dyDescent="0.3">
      <c r="A3205" s="2"/>
      <c r="B3205"/>
    </row>
    <row r="3206" spans="1:2" x14ac:dyDescent="0.3">
      <c r="A3206" s="2"/>
      <c r="B3206"/>
    </row>
    <row r="3207" spans="1:2" x14ac:dyDescent="0.3">
      <c r="A3207" s="2"/>
      <c r="B3207"/>
    </row>
    <row r="3208" spans="1:2" x14ac:dyDescent="0.3">
      <c r="A3208" s="2"/>
      <c r="B3208"/>
    </row>
    <row r="3209" spans="1:2" x14ac:dyDescent="0.3">
      <c r="A3209" s="2"/>
      <c r="B3209"/>
    </row>
    <row r="3210" spans="1:2" x14ac:dyDescent="0.3">
      <c r="A3210" s="2"/>
      <c r="B3210"/>
    </row>
    <row r="3211" spans="1:2" x14ac:dyDescent="0.3">
      <c r="A3211" s="2"/>
      <c r="B3211"/>
    </row>
    <row r="3212" spans="1:2" x14ac:dyDescent="0.3">
      <c r="A3212" s="2"/>
      <c r="B3212"/>
    </row>
    <row r="3213" spans="1:2" x14ac:dyDescent="0.3">
      <c r="A3213" s="2"/>
      <c r="B3213"/>
    </row>
    <row r="3214" spans="1:2" x14ac:dyDescent="0.3">
      <c r="A3214" s="2"/>
      <c r="B3214"/>
    </row>
    <row r="3215" spans="1:2" x14ac:dyDescent="0.3">
      <c r="A3215" s="2"/>
      <c r="B3215"/>
    </row>
    <row r="3216" spans="1:2" x14ac:dyDescent="0.3">
      <c r="A3216" s="2"/>
      <c r="B3216"/>
    </row>
    <row r="3217" spans="1:2" x14ac:dyDescent="0.3">
      <c r="A3217" s="2"/>
      <c r="B3217"/>
    </row>
    <row r="3218" spans="1:2" x14ac:dyDescent="0.3">
      <c r="A3218" s="2"/>
      <c r="B3218"/>
    </row>
    <row r="3219" spans="1:2" x14ac:dyDescent="0.3">
      <c r="A3219" s="2"/>
      <c r="B3219"/>
    </row>
    <row r="3220" spans="1:2" x14ac:dyDescent="0.3">
      <c r="A3220" s="2"/>
      <c r="B3220"/>
    </row>
    <row r="3221" spans="1:2" x14ac:dyDescent="0.3">
      <c r="A3221" s="2"/>
      <c r="B3221"/>
    </row>
    <row r="3222" spans="1:2" x14ac:dyDescent="0.3">
      <c r="A3222" s="2"/>
      <c r="B3222"/>
    </row>
    <row r="3223" spans="1:2" x14ac:dyDescent="0.3">
      <c r="A3223" s="2"/>
      <c r="B3223"/>
    </row>
    <row r="3224" spans="1:2" x14ac:dyDescent="0.3">
      <c r="A3224" s="2"/>
      <c r="B3224"/>
    </row>
    <row r="3225" spans="1:2" x14ac:dyDescent="0.3">
      <c r="A3225" s="2"/>
      <c r="B3225"/>
    </row>
    <row r="3226" spans="1:2" x14ac:dyDescent="0.3">
      <c r="A3226" s="2"/>
      <c r="B3226"/>
    </row>
    <row r="3227" spans="1:2" x14ac:dyDescent="0.3">
      <c r="A3227" s="2"/>
      <c r="B3227"/>
    </row>
    <row r="3228" spans="1:2" x14ac:dyDescent="0.3">
      <c r="A3228" s="2"/>
      <c r="B3228"/>
    </row>
    <row r="3229" spans="1:2" x14ac:dyDescent="0.3">
      <c r="A3229" s="2"/>
      <c r="B3229"/>
    </row>
    <row r="3230" spans="1:2" x14ac:dyDescent="0.3">
      <c r="A3230" s="2"/>
      <c r="B3230"/>
    </row>
    <row r="3231" spans="1:2" x14ac:dyDescent="0.3">
      <c r="A3231" s="2"/>
      <c r="B3231"/>
    </row>
    <row r="3232" spans="1:2" x14ac:dyDescent="0.3">
      <c r="A3232" s="2"/>
      <c r="B3232"/>
    </row>
    <row r="3233" spans="1:2" x14ac:dyDescent="0.3">
      <c r="A3233" s="2"/>
      <c r="B3233"/>
    </row>
    <row r="3234" spans="1:2" x14ac:dyDescent="0.3">
      <c r="A3234" s="2"/>
      <c r="B3234"/>
    </row>
    <row r="3235" spans="1:2" x14ac:dyDescent="0.3">
      <c r="A3235" s="2"/>
      <c r="B3235"/>
    </row>
    <row r="3236" spans="1:2" x14ac:dyDescent="0.3">
      <c r="A3236" s="2"/>
      <c r="B3236"/>
    </row>
    <row r="3237" spans="1:2" x14ac:dyDescent="0.3">
      <c r="A3237" s="2"/>
      <c r="B3237"/>
    </row>
    <row r="3238" spans="1:2" x14ac:dyDescent="0.3">
      <c r="A3238" s="2"/>
      <c r="B3238"/>
    </row>
    <row r="3239" spans="1:2" x14ac:dyDescent="0.3">
      <c r="A3239" s="2"/>
      <c r="B3239"/>
    </row>
    <row r="3240" spans="1:2" x14ac:dyDescent="0.3">
      <c r="A3240" s="2"/>
      <c r="B3240"/>
    </row>
    <row r="3241" spans="1:2" x14ac:dyDescent="0.3">
      <c r="A3241" s="2"/>
      <c r="B3241"/>
    </row>
    <row r="3242" spans="1:2" x14ac:dyDescent="0.3">
      <c r="A3242" s="2"/>
      <c r="B3242"/>
    </row>
    <row r="3243" spans="1:2" x14ac:dyDescent="0.3">
      <c r="A3243" s="2"/>
      <c r="B3243"/>
    </row>
    <row r="3244" spans="1:2" x14ac:dyDescent="0.3">
      <c r="A3244" s="2"/>
      <c r="B3244"/>
    </row>
    <row r="3245" spans="1:2" x14ac:dyDescent="0.3">
      <c r="A3245" s="2"/>
      <c r="B3245"/>
    </row>
    <row r="3246" spans="1:2" x14ac:dyDescent="0.3">
      <c r="A3246" s="2"/>
      <c r="B3246"/>
    </row>
    <row r="3247" spans="1:2" x14ac:dyDescent="0.3">
      <c r="A3247" s="2"/>
      <c r="B3247"/>
    </row>
    <row r="3248" spans="1:2" x14ac:dyDescent="0.3">
      <c r="A3248" s="2"/>
      <c r="B3248"/>
    </row>
    <row r="3249" spans="1:2" x14ac:dyDescent="0.3">
      <c r="A3249" s="2"/>
      <c r="B3249"/>
    </row>
    <row r="3250" spans="1:2" x14ac:dyDescent="0.3">
      <c r="A3250" s="2"/>
      <c r="B3250"/>
    </row>
    <row r="3251" spans="1:2" x14ac:dyDescent="0.3">
      <c r="A3251" s="2"/>
      <c r="B3251"/>
    </row>
    <row r="3252" spans="1:2" x14ac:dyDescent="0.3">
      <c r="A3252" s="2"/>
      <c r="B3252"/>
    </row>
    <row r="3253" spans="1:2" x14ac:dyDescent="0.3">
      <c r="A3253" s="2"/>
      <c r="B3253"/>
    </row>
    <row r="3254" spans="1:2" x14ac:dyDescent="0.3">
      <c r="A3254" s="2"/>
      <c r="B3254"/>
    </row>
    <row r="3255" spans="1:2" x14ac:dyDescent="0.3">
      <c r="A3255" s="2"/>
      <c r="B3255"/>
    </row>
    <row r="3256" spans="1:2" x14ac:dyDescent="0.3">
      <c r="A3256" s="2"/>
      <c r="B3256"/>
    </row>
    <row r="3257" spans="1:2" x14ac:dyDescent="0.3">
      <c r="A3257" s="2"/>
      <c r="B3257"/>
    </row>
    <row r="3258" spans="1:2" x14ac:dyDescent="0.3">
      <c r="A3258" s="2"/>
      <c r="B3258"/>
    </row>
    <row r="3259" spans="1:2" x14ac:dyDescent="0.3">
      <c r="A3259" s="2"/>
      <c r="B3259"/>
    </row>
    <row r="3260" spans="1:2" x14ac:dyDescent="0.3">
      <c r="A3260" s="2"/>
      <c r="B3260"/>
    </row>
    <row r="3261" spans="1:2" x14ac:dyDescent="0.3">
      <c r="A3261" s="2"/>
      <c r="B3261"/>
    </row>
    <row r="3262" spans="1:2" x14ac:dyDescent="0.3">
      <c r="A3262" s="2"/>
      <c r="B3262"/>
    </row>
    <row r="3263" spans="1:2" x14ac:dyDescent="0.3">
      <c r="A3263" s="2"/>
      <c r="B3263"/>
    </row>
    <row r="3264" spans="1:2" x14ac:dyDescent="0.3">
      <c r="A3264" s="2"/>
      <c r="B3264"/>
    </row>
    <row r="3265" spans="1:2" x14ac:dyDescent="0.3">
      <c r="A3265" s="2"/>
      <c r="B3265"/>
    </row>
    <row r="3266" spans="1:2" x14ac:dyDescent="0.3">
      <c r="A3266" s="2"/>
      <c r="B3266"/>
    </row>
    <row r="3267" spans="1:2" x14ac:dyDescent="0.3">
      <c r="A3267" s="2"/>
      <c r="B3267"/>
    </row>
    <row r="3268" spans="1:2" x14ac:dyDescent="0.3">
      <c r="A3268" s="2"/>
      <c r="B3268"/>
    </row>
    <row r="3269" spans="1:2" x14ac:dyDescent="0.3">
      <c r="A3269" s="2"/>
      <c r="B3269"/>
    </row>
    <row r="3270" spans="1:2" x14ac:dyDescent="0.3">
      <c r="A3270" s="2"/>
      <c r="B3270"/>
    </row>
    <row r="3271" spans="1:2" x14ac:dyDescent="0.3">
      <c r="A3271" s="2"/>
      <c r="B3271"/>
    </row>
    <row r="3272" spans="1:2" x14ac:dyDescent="0.3">
      <c r="A3272" s="2"/>
      <c r="B3272"/>
    </row>
    <row r="3273" spans="1:2" x14ac:dyDescent="0.3">
      <c r="A3273" s="2"/>
      <c r="B3273"/>
    </row>
    <row r="3274" spans="1:2" x14ac:dyDescent="0.3">
      <c r="A3274" s="2"/>
      <c r="B3274"/>
    </row>
    <row r="3275" spans="1:2" x14ac:dyDescent="0.3">
      <c r="A3275" s="2"/>
      <c r="B3275"/>
    </row>
    <row r="3276" spans="1:2" x14ac:dyDescent="0.3">
      <c r="A3276" s="2"/>
      <c r="B3276"/>
    </row>
    <row r="3277" spans="1:2" x14ac:dyDescent="0.3">
      <c r="A3277" s="2"/>
      <c r="B3277"/>
    </row>
    <row r="3278" spans="1:2" x14ac:dyDescent="0.3">
      <c r="A3278" s="2"/>
      <c r="B3278"/>
    </row>
    <row r="3279" spans="1:2" x14ac:dyDescent="0.3">
      <c r="A3279" s="2"/>
      <c r="B3279"/>
    </row>
    <row r="3280" spans="1:2" x14ac:dyDescent="0.3">
      <c r="A3280" s="2"/>
      <c r="B3280"/>
    </row>
    <row r="3281" spans="1:2" x14ac:dyDescent="0.3">
      <c r="A3281" s="2"/>
      <c r="B3281"/>
    </row>
    <row r="3282" spans="1:2" x14ac:dyDescent="0.3">
      <c r="A3282" s="2"/>
      <c r="B3282"/>
    </row>
    <row r="3283" spans="1:2" x14ac:dyDescent="0.3">
      <c r="A3283" s="2"/>
      <c r="B3283"/>
    </row>
    <row r="3284" spans="1:2" x14ac:dyDescent="0.3">
      <c r="A3284" s="2"/>
      <c r="B3284"/>
    </row>
    <row r="3285" spans="1:2" x14ac:dyDescent="0.3">
      <c r="A3285" s="2"/>
      <c r="B3285"/>
    </row>
    <row r="3286" spans="1:2" x14ac:dyDescent="0.3">
      <c r="A3286" s="2"/>
      <c r="B3286"/>
    </row>
    <row r="3287" spans="1:2" x14ac:dyDescent="0.3">
      <c r="A3287" s="2"/>
      <c r="B3287"/>
    </row>
    <row r="3288" spans="1:2" x14ac:dyDescent="0.3">
      <c r="A3288" s="2"/>
      <c r="B3288"/>
    </row>
    <row r="3289" spans="1:2" x14ac:dyDescent="0.3">
      <c r="A3289" s="2"/>
      <c r="B3289"/>
    </row>
    <row r="3290" spans="1:2" x14ac:dyDescent="0.3">
      <c r="A3290" s="2"/>
      <c r="B3290"/>
    </row>
    <row r="3291" spans="1:2" x14ac:dyDescent="0.3">
      <c r="A3291" s="2"/>
      <c r="B3291"/>
    </row>
    <row r="3292" spans="1:2" x14ac:dyDescent="0.3">
      <c r="A3292" s="2"/>
      <c r="B3292"/>
    </row>
    <row r="3293" spans="1:2" x14ac:dyDescent="0.3">
      <c r="A3293" s="2"/>
      <c r="B3293"/>
    </row>
    <row r="3294" spans="1:2" x14ac:dyDescent="0.3">
      <c r="A3294" s="2"/>
      <c r="B3294"/>
    </row>
    <row r="3295" spans="1:2" x14ac:dyDescent="0.3">
      <c r="A3295" s="2"/>
      <c r="B3295"/>
    </row>
    <row r="3296" spans="1:2" x14ac:dyDescent="0.3">
      <c r="A3296" s="2"/>
      <c r="B3296"/>
    </row>
    <row r="3297" spans="1:2" x14ac:dyDescent="0.3">
      <c r="A3297" s="2"/>
      <c r="B3297"/>
    </row>
    <row r="3298" spans="1:2" x14ac:dyDescent="0.3">
      <c r="A3298" s="2"/>
      <c r="B3298"/>
    </row>
    <row r="3299" spans="1:2" x14ac:dyDescent="0.3">
      <c r="A3299" s="2"/>
      <c r="B3299"/>
    </row>
    <row r="3300" spans="1:2" x14ac:dyDescent="0.3">
      <c r="A3300" s="2"/>
      <c r="B3300"/>
    </row>
    <row r="3301" spans="1:2" x14ac:dyDescent="0.3">
      <c r="A3301" s="2"/>
      <c r="B3301"/>
    </row>
    <row r="3302" spans="1:2" x14ac:dyDescent="0.3">
      <c r="A3302" s="2"/>
      <c r="B3302"/>
    </row>
    <row r="3303" spans="1:2" x14ac:dyDescent="0.3">
      <c r="A3303" s="2"/>
      <c r="B3303"/>
    </row>
    <row r="3304" spans="1:2" x14ac:dyDescent="0.3">
      <c r="A3304" s="2"/>
      <c r="B3304"/>
    </row>
    <row r="3305" spans="1:2" x14ac:dyDescent="0.3">
      <c r="A3305" s="2"/>
      <c r="B3305"/>
    </row>
    <row r="3306" spans="1:2" x14ac:dyDescent="0.3">
      <c r="A3306" s="2"/>
      <c r="B3306"/>
    </row>
    <row r="3307" spans="1:2" x14ac:dyDescent="0.3">
      <c r="A3307" s="2"/>
      <c r="B3307"/>
    </row>
    <row r="3308" spans="1:2" x14ac:dyDescent="0.3">
      <c r="A3308" s="2"/>
      <c r="B3308"/>
    </row>
    <row r="3309" spans="1:2" x14ac:dyDescent="0.3">
      <c r="A3309" s="2"/>
      <c r="B3309"/>
    </row>
    <row r="3310" spans="1:2" x14ac:dyDescent="0.3">
      <c r="A3310" s="2"/>
      <c r="B3310"/>
    </row>
    <row r="3311" spans="1:2" x14ac:dyDescent="0.3">
      <c r="A3311" s="2"/>
      <c r="B3311"/>
    </row>
    <row r="3312" spans="1:2" x14ac:dyDescent="0.3">
      <c r="A3312" s="2"/>
      <c r="B3312"/>
    </row>
    <row r="3313" spans="1:2" x14ac:dyDescent="0.3">
      <c r="A3313" s="2"/>
      <c r="B3313"/>
    </row>
    <row r="3314" spans="1:2" x14ac:dyDescent="0.3">
      <c r="A3314" s="2"/>
      <c r="B3314"/>
    </row>
    <row r="3315" spans="1:2" x14ac:dyDescent="0.3">
      <c r="A3315" s="2"/>
      <c r="B3315"/>
    </row>
    <row r="3316" spans="1:2" x14ac:dyDescent="0.3">
      <c r="A3316" s="2"/>
      <c r="B3316"/>
    </row>
    <row r="3317" spans="1:2" x14ac:dyDescent="0.3">
      <c r="A3317" s="2"/>
      <c r="B3317"/>
    </row>
    <row r="3318" spans="1:2" x14ac:dyDescent="0.3">
      <c r="A3318" s="2"/>
      <c r="B3318"/>
    </row>
    <row r="3319" spans="1:2" x14ac:dyDescent="0.3">
      <c r="A3319" s="2"/>
      <c r="B3319"/>
    </row>
    <row r="3320" spans="1:2" x14ac:dyDescent="0.3">
      <c r="A3320" s="2"/>
      <c r="B3320"/>
    </row>
    <row r="3321" spans="1:2" x14ac:dyDescent="0.3">
      <c r="A3321" s="2"/>
      <c r="B3321"/>
    </row>
    <row r="3322" spans="1:2" x14ac:dyDescent="0.3">
      <c r="A3322" s="2"/>
      <c r="B3322"/>
    </row>
    <row r="3323" spans="1:2" x14ac:dyDescent="0.3">
      <c r="A3323" s="2"/>
      <c r="B3323"/>
    </row>
    <row r="3324" spans="1:2" x14ac:dyDescent="0.3">
      <c r="A3324" s="2"/>
      <c r="B3324"/>
    </row>
    <row r="3325" spans="1:2" x14ac:dyDescent="0.3">
      <c r="A3325" s="2"/>
      <c r="B3325"/>
    </row>
    <row r="3326" spans="1:2" x14ac:dyDescent="0.3">
      <c r="A3326" s="2"/>
      <c r="B3326"/>
    </row>
    <row r="3327" spans="1:2" x14ac:dyDescent="0.3">
      <c r="A3327" s="2"/>
      <c r="B3327"/>
    </row>
    <row r="3328" spans="1:2" x14ac:dyDescent="0.3">
      <c r="A3328" s="2"/>
      <c r="B3328"/>
    </row>
    <row r="3329" spans="1:2" x14ac:dyDescent="0.3">
      <c r="A3329" s="2"/>
      <c r="B3329"/>
    </row>
    <row r="3330" spans="1:2" x14ac:dyDescent="0.3">
      <c r="A3330" s="2"/>
      <c r="B3330"/>
    </row>
    <row r="3331" spans="1:2" x14ac:dyDescent="0.3">
      <c r="A3331" s="2"/>
      <c r="B3331"/>
    </row>
    <row r="3332" spans="1:2" x14ac:dyDescent="0.3">
      <c r="A3332" s="2"/>
      <c r="B3332"/>
    </row>
    <row r="3333" spans="1:2" x14ac:dyDescent="0.3">
      <c r="A3333" s="2"/>
      <c r="B3333"/>
    </row>
    <row r="3334" spans="1:2" x14ac:dyDescent="0.3">
      <c r="A3334" s="2"/>
      <c r="B3334"/>
    </row>
    <row r="3335" spans="1:2" x14ac:dyDescent="0.3">
      <c r="A3335" s="2"/>
      <c r="B3335"/>
    </row>
    <row r="3336" spans="1:2" x14ac:dyDescent="0.3">
      <c r="A3336" s="2"/>
      <c r="B3336"/>
    </row>
    <row r="3337" spans="1:2" x14ac:dyDescent="0.3">
      <c r="A3337" s="2"/>
      <c r="B3337"/>
    </row>
    <row r="3338" spans="1:2" x14ac:dyDescent="0.3">
      <c r="A3338" s="2"/>
      <c r="B3338"/>
    </row>
    <row r="3339" spans="1:2" x14ac:dyDescent="0.3">
      <c r="A3339" s="2"/>
      <c r="B3339"/>
    </row>
    <row r="3340" spans="1:2" x14ac:dyDescent="0.3">
      <c r="A3340" s="2"/>
      <c r="B3340"/>
    </row>
    <row r="3341" spans="1:2" x14ac:dyDescent="0.3">
      <c r="A3341" s="2"/>
      <c r="B3341"/>
    </row>
    <row r="3342" spans="1:2" x14ac:dyDescent="0.3">
      <c r="A3342" s="2"/>
      <c r="B3342"/>
    </row>
    <row r="3343" spans="1:2" x14ac:dyDescent="0.3">
      <c r="A3343" s="2"/>
      <c r="B3343"/>
    </row>
    <row r="3344" spans="1:2" x14ac:dyDescent="0.3">
      <c r="A3344" s="2"/>
      <c r="B3344"/>
    </row>
    <row r="3345" spans="1:2" x14ac:dyDescent="0.3">
      <c r="A3345" s="2"/>
      <c r="B3345"/>
    </row>
    <row r="3346" spans="1:2" x14ac:dyDescent="0.3">
      <c r="A3346" s="2"/>
      <c r="B3346"/>
    </row>
    <row r="3347" spans="1:2" x14ac:dyDescent="0.3">
      <c r="A3347" s="2"/>
      <c r="B3347"/>
    </row>
    <row r="3348" spans="1:2" x14ac:dyDescent="0.3">
      <c r="A3348" s="2"/>
      <c r="B3348"/>
    </row>
    <row r="3349" spans="1:2" x14ac:dyDescent="0.3">
      <c r="A3349" s="2"/>
      <c r="B3349"/>
    </row>
    <row r="3350" spans="1:2" x14ac:dyDescent="0.3">
      <c r="A3350" s="2"/>
      <c r="B3350"/>
    </row>
    <row r="3351" spans="1:2" x14ac:dyDescent="0.3">
      <c r="A3351" s="2"/>
      <c r="B3351"/>
    </row>
    <row r="3352" spans="1:2" x14ac:dyDescent="0.3">
      <c r="A3352" s="2"/>
      <c r="B3352"/>
    </row>
    <row r="3353" spans="1:2" x14ac:dyDescent="0.3">
      <c r="A3353" s="2"/>
      <c r="B3353"/>
    </row>
    <row r="3354" spans="1:2" x14ac:dyDescent="0.3">
      <c r="A3354" s="2"/>
      <c r="B3354"/>
    </row>
    <row r="3355" spans="1:2" x14ac:dyDescent="0.3">
      <c r="A3355" s="2"/>
      <c r="B3355"/>
    </row>
    <row r="3356" spans="1:2" x14ac:dyDescent="0.3">
      <c r="A3356" s="2"/>
      <c r="B3356"/>
    </row>
    <row r="3357" spans="1:2" x14ac:dyDescent="0.3">
      <c r="A3357" s="2"/>
      <c r="B3357"/>
    </row>
    <row r="3358" spans="1:2" x14ac:dyDescent="0.3">
      <c r="A3358" s="2"/>
      <c r="B3358"/>
    </row>
    <row r="3359" spans="1:2" x14ac:dyDescent="0.3">
      <c r="A3359" s="2"/>
      <c r="B3359"/>
    </row>
    <row r="3360" spans="1:2" x14ac:dyDescent="0.3">
      <c r="A3360" s="2"/>
      <c r="B3360"/>
    </row>
    <row r="3361" spans="1:2" x14ac:dyDescent="0.3">
      <c r="A3361" s="2"/>
      <c r="B3361"/>
    </row>
    <row r="3362" spans="1:2" x14ac:dyDescent="0.3">
      <c r="A3362" s="2"/>
      <c r="B3362"/>
    </row>
    <row r="3363" spans="1:2" x14ac:dyDescent="0.3">
      <c r="A3363" s="2"/>
      <c r="B3363"/>
    </row>
    <row r="3364" spans="1:2" x14ac:dyDescent="0.3">
      <c r="A3364" s="2"/>
      <c r="B3364"/>
    </row>
    <row r="3365" spans="1:2" x14ac:dyDescent="0.3">
      <c r="A3365" s="2"/>
      <c r="B3365"/>
    </row>
    <row r="3366" spans="1:2" x14ac:dyDescent="0.3">
      <c r="A3366" s="2"/>
      <c r="B3366"/>
    </row>
    <row r="3367" spans="1:2" x14ac:dyDescent="0.3">
      <c r="A3367" s="2"/>
      <c r="B3367"/>
    </row>
    <row r="3368" spans="1:2" x14ac:dyDescent="0.3">
      <c r="A3368" s="2"/>
      <c r="B3368"/>
    </row>
    <row r="3369" spans="1:2" x14ac:dyDescent="0.3">
      <c r="A3369" s="2"/>
      <c r="B3369"/>
    </row>
    <row r="3370" spans="1:2" x14ac:dyDescent="0.3">
      <c r="A3370" s="2"/>
      <c r="B3370"/>
    </row>
    <row r="3371" spans="1:2" x14ac:dyDescent="0.3">
      <c r="A3371" s="2"/>
      <c r="B3371"/>
    </row>
    <row r="3372" spans="1:2" x14ac:dyDescent="0.3">
      <c r="A3372" s="2"/>
      <c r="B3372"/>
    </row>
    <row r="3373" spans="1:2" x14ac:dyDescent="0.3">
      <c r="A3373" s="2"/>
      <c r="B3373"/>
    </row>
    <row r="3374" spans="1:2" x14ac:dyDescent="0.3">
      <c r="A3374" s="2"/>
      <c r="B3374"/>
    </row>
    <row r="3375" spans="1:2" x14ac:dyDescent="0.3">
      <c r="A3375" s="2"/>
      <c r="B3375"/>
    </row>
    <row r="3376" spans="1:2" x14ac:dyDescent="0.3">
      <c r="A3376" s="2"/>
      <c r="B3376"/>
    </row>
    <row r="3377" spans="1:2" x14ac:dyDescent="0.3">
      <c r="A3377" s="2"/>
      <c r="B3377"/>
    </row>
    <row r="3378" spans="1:2" x14ac:dyDescent="0.3">
      <c r="A3378" s="2"/>
      <c r="B3378"/>
    </row>
    <row r="3379" spans="1:2" x14ac:dyDescent="0.3">
      <c r="A3379" s="2"/>
      <c r="B3379"/>
    </row>
    <row r="3380" spans="1:2" x14ac:dyDescent="0.3">
      <c r="A3380" s="2"/>
      <c r="B3380"/>
    </row>
    <row r="3381" spans="1:2" x14ac:dyDescent="0.3">
      <c r="A3381" s="2"/>
      <c r="B3381"/>
    </row>
    <row r="3382" spans="1:2" x14ac:dyDescent="0.3">
      <c r="A3382" s="2"/>
      <c r="B3382"/>
    </row>
    <row r="3383" spans="1:2" x14ac:dyDescent="0.3">
      <c r="A3383" s="2"/>
      <c r="B3383"/>
    </row>
    <row r="3384" spans="1:2" x14ac:dyDescent="0.3">
      <c r="A3384" s="2"/>
      <c r="B3384"/>
    </row>
    <row r="3385" spans="1:2" x14ac:dyDescent="0.3">
      <c r="A3385" s="2"/>
      <c r="B3385"/>
    </row>
    <row r="3386" spans="1:2" x14ac:dyDescent="0.3">
      <c r="A3386" s="2"/>
      <c r="B3386"/>
    </row>
    <row r="3387" spans="1:2" x14ac:dyDescent="0.3">
      <c r="A3387" s="2"/>
      <c r="B3387"/>
    </row>
    <row r="3388" spans="1:2" x14ac:dyDescent="0.3">
      <c r="A3388" s="2"/>
      <c r="B3388"/>
    </row>
    <row r="3389" spans="1:2" x14ac:dyDescent="0.3">
      <c r="A3389" s="2"/>
      <c r="B3389"/>
    </row>
    <row r="3390" spans="1:2" x14ac:dyDescent="0.3">
      <c r="A3390" s="2"/>
      <c r="B3390"/>
    </row>
    <row r="3391" spans="1:2" x14ac:dyDescent="0.3">
      <c r="A3391" s="2"/>
      <c r="B3391"/>
    </row>
    <row r="3392" spans="1:2" x14ac:dyDescent="0.3">
      <c r="A3392" s="2"/>
      <c r="B3392"/>
    </row>
    <row r="3393" spans="1:2" x14ac:dyDescent="0.3">
      <c r="A3393" s="2"/>
      <c r="B3393"/>
    </row>
    <row r="3394" spans="1:2" x14ac:dyDescent="0.3">
      <c r="A3394" s="2"/>
      <c r="B3394"/>
    </row>
    <row r="3395" spans="1:2" x14ac:dyDescent="0.3">
      <c r="A3395" s="2"/>
      <c r="B3395"/>
    </row>
    <row r="3396" spans="1:2" x14ac:dyDescent="0.3">
      <c r="A3396" s="2"/>
      <c r="B3396"/>
    </row>
    <row r="3397" spans="1:2" x14ac:dyDescent="0.3">
      <c r="A3397" s="2"/>
      <c r="B3397"/>
    </row>
    <row r="3398" spans="1:2" x14ac:dyDescent="0.3">
      <c r="A3398" s="2"/>
      <c r="B3398"/>
    </row>
    <row r="3399" spans="1:2" x14ac:dyDescent="0.3">
      <c r="A3399" s="2"/>
      <c r="B3399"/>
    </row>
    <row r="3400" spans="1:2" x14ac:dyDescent="0.3">
      <c r="A3400" s="2"/>
      <c r="B3400"/>
    </row>
    <row r="3401" spans="1:2" x14ac:dyDescent="0.3">
      <c r="A3401" s="2"/>
      <c r="B3401"/>
    </row>
    <row r="3402" spans="1:2" x14ac:dyDescent="0.3">
      <c r="A3402" s="2"/>
      <c r="B3402"/>
    </row>
    <row r="3403" spans="1:2" x14ac:dyDescent="0.3">
      <c r="A3403" s="2"/>
      <c r="B3403"/>
    </row>
    <row r="3404" spans="1:2" x14ac:dyDescent="0.3">
      <c r="A3404" s="2"/>
      <c r="B3404"/>
    </row>
    <row r="3405" spans="1:2" x14ac:dyDescent="0.3">
      <c r="A3405" s="2"/>
      <c r="B3405"/>
    </row>
    <row r="3406" spans="1:2" x14ac:dyDescent="0.3">
      <c r="A3406" s="2"/>
      <c r="B3406"/>
    </row>
    <row r="3407" spans="1:2" x14ac:dyDescent="0.3">
      <c r="A3407" s="2"/>
      <c r="B3407"/>
    </row>
    <row r="3408" spans="1:2" x14ac:dyDescent="0.3">
      <c r="A3408" s="2"/>
      <c r="B3408"/>
    </row>
    <row r="3409" spans="1:2" x14ac:dyDescent="0.3">
      <c r="A3409" s="2"/>
      <c r="B3409"/>
    </row>
    <row r="3410" spans="1:2" x14ac:dyDescent="0.3">
      <c r="A3410" s="2"/>
      <c r="B3410"/>
    </row>
    <row r="3411" spans="1:2" x14ac:dyDescent="0.3">
      <c r="A3411" s="2"/>
      <c r="B3411"/>
    </row>
    <row r="3412" spans="1:2" x14ac:dyDescent="0.3">
      <c r="A3412" s="2"/>
      <c r="B3412"/>
    </row>
    <row r="3413" spans="1:2" x14ac:dyDescent="0.3">
      <c r="A3413" s="2"/>
      <c r="B3413"/>
    </row>
    <row r="3414" spans="1:2" x14ac:dyDescent="0.3">
      <c r="A3414" s="2"/>
      <c r="B3414"/>
    </row>
    <row r="3415" spans="1:2" x14ac:dyDescent="0.3">
      <c r="A3415" s="2"/>
      <c r="B3415"/>
    </row>
    <row r="3416" spans="1:2" x14ac:dyDescent="0.3">
      <c r="A3416" s="2"/>
      <c r="B3416"/>
    </row>
    <row r="3417" spans="1:2" x14ac:dyDescent="0.3">
      <c r="A3417" s="2"/>
      <c r="B3417"/>
    </row>
    <row r="3418" spans="1:2" x14ac:dyDescent="0.3">
      <c r="A3418" s="2"/>
      <c r="B3418"/>
    </row>
    <row r="3419" spans="1:2" x14ac:dyDescent="0.3">
      <c r="A3419" s="2"/>
      <c r="B3419"/>
    </row>
    <row r="3420" spans="1:2" x14ac:dyDescent="0.3">
      <c r="A3420" s="2"/>
      <c r="B3420"/>
    </row>
    <row r="3421" spans="1:2" x14ac:dyDescent="0.3">
      <c r="A3421" s="2"/>
      <c r="B3421"/>
    </row>
    <row r="3422" spans="1:2" x14ac:dyDescent="0.3">
      <c r="A3422" s="2"/>
      <c r="B3422"/>
    </row>
    <row r="3423" spans="1:2" x14ac:dyDescent="0.3">
      <c r="A3423" s="2"/>
      <c r="B3423"/>
    </row>
    <row r="3424" spans="1:2" x14ac:dyDescent="0.3">
      <c r="A3424" s="2"/>
      <c r="B3424"/>
    </row>
    <row r="3425" spans="1:2" x14ac:dyDescent="0.3">
      <c r="A3425" s="2"/>
      <c r="B3425"/>
    </row>
    <row r="3426" spans="1:2" x14ac:dyDescent="0.3">
      <c r="A3426" s="2"/>
      <c r="B3426"/>
    </row>
    <row r="3427" spans="1:2" x14ac:dyDescent="0.3">
      <c r="A3427" s="2"/>
      <c r="B3427"/>
    </row>
    <row r="3428" spans="1:2" x14ac:dyDescent="0.3">
      <c r="A3428" s="2"/>
      <c r="B3428"/>
    </row>
    <row r="3429" spans="1:2" x14ac:dyDescent="0.3">
      <c r="A3429" s="2"/>
      <c r="B3429"/>
    </row>
    <row r="3430" spans="1:2" x14ac:dyDescent="0.3">
      <c r="A3430" s="2"/>
      <c r="B3430"/>
    </row>
    <row r="3431" spans="1:2" x14ac:dyDescent="0.3">
      <c r="A3431" s="2"/>
      <c r="B3431"/>
    </row>
    <row r="3432" spans="1:2" x14ac:dyDescent="0.3">
      <c r="A3432" s="2"/>
      <c r="B3432"/>
    </row>
    <row r="3433" spans="1:2" x14ac:dyDescent="0.3">
      <c r="A3433" s="2"/>
      <c r="B3433"/>
    </row>
    <row r="3434" spans="1:2" x14ac:dyDescent="0.3">
      <c r="A3434" s="2"/>
      <c r="B3434"/>
    </row>
    <row r="3435" spans="1:2" x14ac:dyDescent="0.3">
      <c r="A3435" s="2"/>
      <c r="B3435"/>
    </row>
    <row r="3436" spans="1:2" x14ac:dyDescent="0.3">
      <c r="A3436" s="2"/>
      <c r="B3436"/>
    </row>
    <row r="3437" spans="1:2" x14ac:dyDescent="0.3">
      <c r="A3437" s="2"/>
      <c r="B3437"/>
    </row>
    <row r="3438" spans="1:2" x14ac:dyDescent="0.3">
      <c r="A3438" s="2"/>
      <c r="B3438"/>
    </row>
    <row r="3439" spans="1:2" x14ac:dyDescent="0.3">
      <c r="A3439" s="2"/>
      <c r="B3439"/>
    </row>
    <row r="3440" spans="1:2" x14ac:dyDescent="0.3">
      <c r="A3440" s="2"/>
      <c r="B3440"/>
    </row>
    <row r="3441" spans="1:2" x14ac:dyDescent="0.3">
      <c r="A3441" s="2"/>
      <c r="B3441"/>
    </row>
    <row r="3442" spans="1:2" x14ac:dyDescent="0.3">
      <c r="A3442" s="2"/>
      <c r="B3442"/>
    </row>
    <row r="3443" spans="1:2" x14ac:dyDescent="0.3">
      <c r="A3443" s="2"/>
      <c r="B3443"/>
    </row>
    <row r="3444" spans="1:2" x14ac:dyDescent="0.3">
      <c r="A3444" s="2"/>
      <c r="B3444"/>
    </row>
    <row r="3445" spans="1:2" x14ac:dyDescent="0.3">
      <c r="A3445" s="2"/>
      <c r="B3445"/>
    </row>
    <row r="3446" spans="1:2" x14ac:dyDescent="0.3">
      <c r="A3446" s="2"/>
      <c r="B3446"/>
    </row>
    <row r="3447" spans="1:2" x14ac:dyDescent="0.3">
      <c r="A3447" s="2"/>
      <c r="B3447"/>
    </row>
    <row r="3448" spans="1:2" x14ac:dyDescent="0.3">
      <c r="A3448" s="2"/>
      <c r="B3448"/>
    </row>
    <row r="3449" spans="1:2" x14ac:dyDescent="0.3">
      <c r="A3449" s="2"/>
      <c r="B3449"/>
    </row>
    <row r="3450" spans="1:2" x14ac:dyDescent="0.3">
      <c r="A3450" s="2"/>
      <c r="B3450"/>
    </row>
    <row r="3451" spans="1:2" x14ac:dyDescent="0.3">
      <c r="A3451" s="2"/>
      <c r="B3451"/>
    </row>
    <row r="3452" spans="1:2" x14ac:dyDescent="0.3">
      <c r="A3452" s="2"/>
      <c r="B3452"/>
    </row>
    <row r="3453" spans="1:2" x14ac:dyDescent="0.3">
      <c r="A3453" s="2"/>
      <c r="B3453"/>
    </row>
    <row r="3454" spans="1:2" x14ac:dyDescent="0.3">
      <c r="A3454" s="2"/>
      <c r="B3454"/>
    </row>
    <row r="3455" spans="1:2" x14ac:dyDescent="0.3">
      <c r="A3455" s="2"/>
      <c r="B3455"/>
    </row>
    <row r="3456" spans="1:2" x14ac:dyDescent="0.3">
      <c r="A3456" s="2"/>
      <c r="B3456"/>
    </row>
    <row r="3457" spans="1:2" x14ac:dyDescent="0.3">
      <c r="A3457" s="2"/>
      <c r="B3457"/>
    </row>
    <row r="3458" spans="1:2" x14ac:dyDescent="0.3">
      <c r="A3458" s="2"/>
      <c r="B3458"/>
    </row>
    <row r="3459" spans="1:2" x14ac:dyDescent="0.3">
      <c r="A3459" s="2"/>
      <c r="B3459"/>
    </row>
    <row r="3460" spans="1:2" x14ac:dyDescent="0.3">
      <c r="A3460" s="2"/>
      <c r="B3460"/>
    </row>
    <row r="3461" spans="1:2" x14ac:dyDescent="0.3">
      <c r="A3461" s="2"/>
      <c r="B3461"/>
    </row>
    <row r="3462" spans="1:2" x14ac:dyDescent="0.3">
      <c r="A3462" s="2"/>
      <c r="B3462"/>
    </row>
    <row r="3463" spans="1:2" x14ac:dyDescent="0.3">
      <c r="A3463" s="2"/>
      <c r="B3463"/>
    </row>
    <row r="3464" spans="1:2" x14ac:dyDescent="0.3">
      <c r="A3464" s="2"/>
      <c r="B3464"/>
    </row>
    <row r="3465" spans="1:2" x14ac:dyDescent="0.3">
      <c r="A3465" s="2"/>
      <c r="B3465"/>
    </row>
    <row r="3466" spans="1:2" x14ac:dyDescent="0.3">
      <c r="A3466" s="2"/>
      <c r="B3466"/>
    </row>
    <row r="3467" spans="1:2" x14ac:dyDescent="0.3">
      <c r="A3467" s="2"/>
      <c r="B3467"/>
    </row>
    <row r="3468" spans="1:2" x14ac:dyDescent="0.3">
      <c r="A3468" s="2"/>
      <c r="B3468"/>
    </row>
    <row r="3469" spans="1:2" x14ac:dyDescent="0.3">
      <c r="A3469" s="2"/>
      <c r="B3469"/>
    </row>
    <row r="3470" spans="1:2" x14ac:dyDescent="0.3">
      <c r="A3470" s="2"/>
      <c r="B3470"/>
    </row>
    <row r="3471" spans="1:2" x14ac:dyDescent="0.3">
      <c r="A3471" s="2"/>
      <c r="B3471"/>
    </row>
    <row r="3472" spans="1:2" x14ac:dyDescent="0.3">
      <c r="A3472" s="2"/>
      <c r="B3472"/>
    </row>
    <row r="3473" spans="1:2" x14ac:dyDescent="0.3">
      <c r="A3473" s="2"/>
      <c r="B3473"/>
    </row>
    <row r="3474" spans="1:2" x14ac:dyDescent="0.3">
      <c r="A3474" s="2"/>
      <c r="B3474"/>
    </row>
    <row r="3475" spans="1:2" x14ac:dyDescent="0.3">
      <c r="A3475" s="2"/>
      <c r="B3475"/>
    </row>
    <row r="3476" spans="1:2" x14ac:dyDescent="0.3">
      <c r="A3476" s="2"/>
      <c r="B3476"/>
    </row>
    <row r="3477" spans="1:2" x14ac:dyDescent="0.3">
      <c r="A3477" s="2"/>
      <c r="B3477"/>
    </row>
    <row r="3478" spans="1:2" x14ac:dyDescent="0.3">
      <c r="A3478" s="2"/>
      <c r="B3478"/>
    </row>
    <row r="3479" spans="1:2" x14ac:dyDescent="0.3">
      <c r="A3479" s="2"/>
      <c r="B3479"/>
    </row>
    <row r="3480" spans="1:2" x14ac:dyDescent="0.3">
      <c r="A3480" s="2"/>
      <c r="B3480"/>
    </row>
    <row r="3481" spans="1:2" x14ac:dyDescent="0.3">
      <c r="A3481" s="2"/>
      <c r="B3481"/>
    </row>
    <row r="3482" spans="1:2" x14ac:dyDescent="0.3">
      <c r="A3482" s="2"/>
      <c r="B3482"/>
    </row>
    <row r="3483" spans="1:2" x14ac:dyDescent="0.3">
      <c r="A3483" s="2"/>
      <c r="B3483"/>
    </row>
    <row r="3484" spans="1:2" x14ac:dyDescent="0.3">
      <c r="A3484" s="2"/>
      <c r="B3484"/>
    </row>
    <row r="3485" spans="1:2" x14ac:dyDescent="0.3">
      <c r="A3485" s="2"/>
      <c r="B3485"/>
    </row>
    <row r="3486" spans="1:2" x14ac:dyDescent="0.3">
      <c r="A3486" s="2"/>
      <c r="B3486"/>
    </row>
    <row r="3487" spans="1:2" x14ac:dyDescent="0.3">
      <c r="A3487" s="2"/>
      <c r="B3487"/>
    </row>
    <row r="3488" spans="1:2" x14ac:dyDescent="0.3">
      <c r="A3488" s="2"/>
      <c r="B3488"/>
    </row>
    <row r="3489" spans="1:2" x14ac:dyDescent="0.3">
      <c r="A3489" s="2"/>
      <c r="B3489"/>
    </row>
    <row r="3490" spans="1:2" x14ac:dyDescent="0.3">
      <c r="A3490" s="2"/>
      <c r="B3490"/>
    </row>
    <row r="3491" spans="1:2" x14ac:dyDescent="0.3">
      <c r="A3491" s="2"/>
      <c r="B3491"/>
    </row>
    <row r="3492" spans="1:2" x14ac:dyDescent="0.3">
      <c r="A3492" s="2"/>
      <c r="B3492"/>
    </row>
    <row r="3493" spans="1:2" x14ac:dyDescent="0.3">
      <c r="A3493" s="2"/>
      <c r="B3493"/>
    </row>
    <row r="3494" spans="1:2" x14ac:dyDescent="0.3">
      <c r="A3494" s="2"/>
      <c r="B3494"/>
    </row>
    <row r="3495" spans="1:2" x14ac:dyDescent="0.3">
      <c r="A3495" s="2"/>
      <c r="B3495"/>
    </row>
    <row r="3496" spans="1:2" x14ac:dyDescent="0.3">
      <c r="A3496" s="2"/>
      <c r="B3496"/>
    </row>
    <row r="3497" spans="1:2" x14ac:dyDescent="0.3">
      <c r="A3497" s="2"/>
      <c r="B3497"/>
    </row>
    <row r="3498" spans="1:2" x14ac:dyDescent="0.3">
      <c r="A3498" s="2"/>
      <c r="B3498"/>
    </row>
    <row r="3499" spans="1:2" x14ac:dyDescent="0.3">
      <c r="A3499" s="2"/>
      <c r="B3499"/>
    </row>
    <row r="3500" spans="1:2" x14ac:dyDescent="0.3">
      <c r="A3500" s="2"/>
      <c r="B3500"/>
    </row>
    <row r="3501" spans="1:2" x14ac:dyDescent="0.3">
      <c r="A3501" s="2"/>
      <c r="B3501"/>
    </row>
    <row r="3502" spans="1:2" x14ac:dyDescent="0.3">
      <c r="A3502" s="2"/>
      <c r="B3502"/>
    </row>
    <row r="3503" spans="1:2" x14ac:dyDescent="0.3">
      <c r="A3503" s="2"/>
      <c r="B3503"/>
    </row>
    <row r="3504" spans="1:2" x14ac:dyDescent="0.3">
      <c r="A3504" s="2"/>
      <c r="B3504"/>
    </row>
    <row r="3505" spans="1:2" x14ac:dyDescent="0.3">
      <c r="A3505" s="2"/>
      <c r="B3505"/>
    </row>
    <row r="3506" spans="1:2" x14ac:dyDescent="0.3">
      <c r="A3506" s="2"/>
      <c r="B3506"/>
    </row>
    <row r="3507" spans="1:2" x14ac:dyDescent="0.3">
      <c r="A3507" s="2"/>
      <c r="B3507"/>
    </row>
    <row r="3508" spans="1:2" x14ac:dyDescent="0.3">
      <c r="A3508" s="2"/>
      <c r="B3508"/>
    </row>
    <row r="3509" spans="1:2" x14ac:dyDescent="0.3">
      <c r="A3509" s="2"/>
      <c r="B3509"/>
    </row>
    <row r="3510" spans="1:2" x14ac:dyDescent="0.3">
      <c r="A3510" s="2"/>
      <c r="B3510"/>
    </row>
    <row r="3511" spans="1:2" x14ac:dyDescent="0.3">
      <c r="A3511" s="2"/>
      <c r="B3511"/>
    </row>
    <row r="3512" spans="1:2" x14ac:dyDescent="0.3">
      <c r="A3512" s="2"/>
      <c r="B3512"/>
    </row>
    <row r="3513" spans="1:2" x14ac:dyDescent="0.3">
      <c r="A3513" s="2"/>
      <c r="B3513"/>
    </row>
    <row r="3514" spans="1:2" x14ac:dyDescent="0.3">
      <c r="A3514" s="2"/>
      <c r="B3514"/>
    </row>
    <row r="3515" spans="1:2" x14ac:dyDescent="0.3">
      <c r="A3515" s="2"/>
      <c r="B3515"/>
    </row>
    <row r="3516" spans="1:2" x14ac:dyDescent="0.3">
      <c r="A3516" s="2"/>
      <c r="B3516"/>
    </row>
    <row r="3517" spans="1:2" x14ac:dyDescent="0.3">
      <c r="A3517" s="2"/>
      <c r="B3517"/>
    </row>
    <row r="3518" spans="1:2" x14ac:dyDescent="0.3">
      <c r="A3518" s="2"/>
      <c r="B3518"/>
    </row>
    <row r="3519" spans="1:2" x14ac:dyDescent="0.3">
      <c r="A3519" s="2"/>
      <c r="B3519"/>
    </row>
    <row r="3520" spans="1:2" x14ac:dyDescent="0.3">
      <c r="A3520" s="2"/>
      <c r="B3520"/>
    </row>
    <row r="3521" spans="1:2" x14ac:dyDescent="0.3">
      <c r="A3521" s="2"/>
      <c r="B3521"/>
    </row>
    <row r="3522" spans="1:2" x14ac:dyDescent="0.3">
      <c r="A3522" s="2"/>
      <c r="B3522"/>
    </row>
    <row r="3523" spans="1:2" x14ac:dyDescent="0.3">
      <c r="A3523" s="2"/>
      <c r="B3523"/>
    </row>
    <row r="3524" spans="1:2" x14ac:dyDescent="0.3">
      <c r="A3524" s="2"/>
      <c r="B3524"/>
    </row>
    <row r="3525" spans="1:2" x14ac:dyDescent="0.3">
      <c r="A3525" s="2"/>
      <c r="B3525"/>
    </row>
    <row r="3526" spans="1:2" x14ac:dyDescent="0.3">
      <c r="A3526" s="2"/>
      <c r="B3526"/>
    </row>
    <row r="3527" spans="1:2" x14ac:dyDescent="0.3">
      <c r="A3527" s="2"/>
      <c r="B3527"/>
    </row>
    <row r="3528" spans="1:2" x14ac:dyDescent="0.3">
      <c r="A3528" s="2"/>
      <c r="B3528"/>
    </row>
    <row r="3529" spans="1:2" x14ac:dyDescent="0.3">
      <c r="A3529" s="2"/>
      <c r="B3529"/>
    </row>
    <row r="3530" spans="1:2" x14ac:dyDescent="0.3">
      <c r="A3530" s="2"/>
      <c r="B3530"/>
    </row>
    <row r="3531" spans="1:2" x14ac:dyDescent="0.3">
      <c r="A3531" s="2"/>
      <c r="B3531"/>
    </row>
    <row r="3532" spans="1:2" x14ac:dyDescent="0.3">
      <c r="A3532" s="2"/>
      <c r="B3532"/>
    </row>
    <row r="3533" spans="1:2" x14ac:dyDescent="0.3">
      <c r="A3533" s="2"/>
      <c r="B3533"/>
    </row>
    <row r="3534" spans="1:2" x14ac:dyDescent="0.3">
      <c r="A3534" s="2"/>
      <c r="B3534"/>
    </row>
    <row r="3535" spans="1:2" x14ac:dyDescent="0.3">
      <c r="A3535" s="2"/>
      <c r="B3535"/>
    </row>
    <row r="3536" spans="1:2" x14ac:dyDescent="0.3">
      <c r="A3536" s="2"/>
      <c r="B3536"/>
    </row>
    <row r="3537" spans="1:2" x14ac:dyDescent="0.3">
      <c r="A3537" s="2"/>
      <c r="B3537"/>
    </row>
    <row r="3538" spans="1:2" x14ac:dyDescent="0.3">
      <c r="A3538" s="2"/>
      <c r="B3538"/>
    </row>
    <row r="3539" spans="1:2" x14ac:dyDescent="0.3">
      <c r="A3539" s="2"/>
      <c r="B3539"/>
    </row>
    <row r="3540" spans="1:2" x14ac:dyDescent="0.3">
      <c r="A3540" s="2"/>
      <c r="B3540"/>
    </row>
    <row r="3541" spans="1:2" x14ac:dyDescent="0.3">
      <c r="A3541" s="2"/>
      <c r="B3541"/>
    </row>
    <row r="3542" spans="1:2" x14ac:dyDescent="0.3">
      <c r="A3542" s="2"/>
      <c r="B3542"/>
    </row>
    <row r="3543" spans="1:2" x14ac:dyDescent="0.3">
      <c r="A3543" s="2"/>
      <c r="B3543"/>
    </row>
    <row r="3544" spans="1:2" x14ac:dyDescent="0.3">
      <c r="A3544" s="2"/>
      <c r="B3544"/>
    </row>
    <row r="3545" spans="1:2" x14ac:dyDescent="0.3">
      <c r="A3545" s="2"/>
      <c r="B3545"/>
    </row>
    <row r="3546" spans="1:2" x14ac:dyDescent="0.3">
      <c r="A3546" s="2"/>
      <c r="B3546"/>
    </row>
    <row r="3547" spans="1:2" x14ac:dyDescent="0.3">
      <c r="A3547" s="2"/>
      <c r="B3547"/>
    </row>
    <row r="3548" spans="1:2" x14ac:dyDescent="0.3">
      <c r="A3548" s="2"/>
      <c r="B3548"/>
    </row>
    <row r="3549" spans="1:2" x14ac:dyDescent="0.3">
      <c r="A3549" s="2"/>
      <c r="B3549"/>
    </row>
    <row r="3550" spans="1:2" x14ac:dyDescent="0.3">
      <c r="A3550" s="2"/>
      <c r="B3550"/>
    </row>
    <row r="3551" spans="1:2" x14ac:dyDescent="0.3">
      <c r="A3551" s="2"/>
      <c r="B3551"/>
    </row>
    <row r="3552" spans="1:2" x14ac:dyDescent="0.3">
      <c r="A3552" s="2"/>
      <c r="B3552"/>
    </row>
    <row r="3553" spans="1:2" x14ac:dyDescent="0.3">
      <c r="A3553" s="2"/>
      <c r="B3553"/>
    </row>
    <row r="3554" spans="1:2" x14ac:dyDescent="0.3">
      <c r="A3554" s="2"/>
      <c r="B3554"/>
    </row>
    <row r="3555" spans="1:2" x14ac:dyDescent="0.3">
      <c r="A3555" s="2"/>
      <c r="B3555"/>
    </row>
    <row r="3556" spans="1:2" x14ac:dyDescent="0.3">
      <c r="A3556" s="2"/>
      <c r="B3556"/>
    </row>
    <row r="3557" spans="1:2" x14ac:dyDescent="0.3">
      <c r="A3557" s="2"/>
      <c r="B3557"/>
    </row>
    <row r="3558" spans="1:2" x14ac:dyDescent="0.3">
      <c r="A3558" s="2"/>
      <c r="B3558"/>
    </row>
    <row r="3559" spans="1:2" x14ac:dyDescent="0.3">
      <c r="A3559" s="2"/>
      <c r="B3559"/>
    </row>
    <row r="3560" spans="1:2" x14ac:dyDescent="0.3">
      <c r="A3560" s="2"/>
      <c r="B3560"/>
    </row>
    <row r="3561" spans="1:2" x14ac:dyDescent="0.3">
      <c r="A3561" s="2"/>
      <c r="B3561"/>
    </row>
    <row r="3562" spans="1:2" x14ac:dyDescent="0.3">
      <c r="A3562" s="2"/>
      <c r="B3562"/>
    </row>
    <row r="3563" spans="1:2" x14ac:dyDescent="0.3">
      <c r="A3563" s="2"/>
      <c r="B3563"/>
    </row>
    <row r="3564" spans="1:2" x14ac:dyDescent="0.3">
      <c r="A3564" s="2"/>
      <c r="B3564"/>
    </row>
    <row r="3565" spans="1:2" x14ac:dyDescent="0.3">
      <c r="A3565" s="2"/>
      <c r="B3565"/>
    </row>
    <row r="3566" spans="1:2" x14ac:dyDescent="0.3">
      <c r="A3566" s="2"/>
      <c r="B3566"/>
    </row>
    <row r="3567" spans="1:2" x14ac:dyDescent="0.3">
      <c r="A3567" s="2"/>
      <c r="B3567"/>
    </row>
    <row r="3568" spans="1:2" x14ac:dyDescent="0.3">
      <c r="A3568" s="2"/>
      <c r="B3568"/>
    </row>
    <row r="3569" spans="1:2" x14ac:dyDescent="0.3">
      <c r="A3569" s="2"/>
      <c r="B3569"/>
    </row>
    <row r="3570" spans="1:2" x14ac:dyDescent="0.3">
      <c r="A3570" s="2"/>
      <c r="B3570"/>
    </row>
    <row r="3571" spans="1:2" x14ac:dyDescent="0.3">
      <c r="A3571" s="2"/>
      <c r="B3571"/>
    </row>
    <row r="3572" spans="1:2" x14ac:dyDescent="0.3">
      <c r="A3572" s="2"/>
      <c r="B3572"/>
    </row>
    <row r="3573" spans="1:2" x14ac:dyDescent="0.3">
      <c r="A3573" s="2"/>
      <c r="B3573"/>
    </row>
    <row r="3574" spans="1:2" x14ac:dyDescent="0.3">
      <c r="A3574" s="2"/>
      <c r="B3574"/>
    </row>
    <row r="3575" spans="1:2" x14ac:dyDescent="0.3">
      <c r="A3575" s="2"/>
      <c r="B3575"/>
    </row>
    <row r="3576" spans="1:2" x14ac:dyDescent="0.3">
      <c r="A3576" s="2"/>
      <c r="B3576"/>
    </row>
    <row r="3577" spans="1:2" x14ac:dyDescent="0.3">
      <c r="A3577" s="2"/>
      <c r="B3577"/>
    </row>
    <row r="3578" spans="1:2" x14ac:dyDescent="0.3">
      <c r="A3578" s="2"/>
      <c r="B3578"/>
    </row>
    <row r="3579" spans="1:2" x14ac:dyDescent="0.3">
      <c r="A3579" s="2"/>
      <c r="B3579"/>
    </row>
    <row r="3580" spans="1:2" x14ac:dyDescent="0.3">
      <c r="A3580" s="2"/>
      <c r="B3580"/>
    </row>
    <row r="3581" spans="1:2" x14ac:dyDescent="0.3">
      <c r="A3581" s="2"/>
      <c r="B3581"/>
    </row>
    <row r="3582" spans="1:2" x14ac:dyDescent="0.3">
      <c r="A3582" s="2"/>
      <c r="B3582"/>
    </row>
    <row r="3583" spans="1:2" x14ac:dyDescent="0.3">
      <c r="A3583" s="2"/>
      <c r="B3583"/>
    </row>
    <row r="3584" spans="1:2" x14ac:dyDescent="0.3">
      <c r="A3584" s="2"/>
      <c r="B3584"/>
    </row>
    <row r="3585" spans="1:2" x14ac:dyDescent="0.3">
      <c r="A3585" s="2"/>
      <c r="B3585"/>
    </row>
    <row r="3586" spans="1:2" x14ac:dyDescent="0.3">
      <c r="A3586" s="2"/>
      <c r="B3586"/>
    </row>
    <row r="3587" spans="1:2" x14ac:dyDescent="0.3">
      <c r="A3587" s="2"/>
      <c r="B3587"/>
    </row>
    <row r="3588" spans="1:2" x14ac:dyDescent="0.3">
      <c r="A3588" s="2"/>
      <c r="B3588"/>
    </row>
    <row r="3589" spans="1:2" x14ac:dyDescent="0.3">
      <c r="A3589" s="2"/>
      <c r="B3589"/>
    </row>
    <row r="3590" spans="1:2" x14ac:dyDescent="0.3">
      <c r="A3590" s="2"/>
      <c r="B3590"/>
    </row>
    <row r="3591" spans="1:2" x14ac:dyDescent="0.3">
      <c r="A3591" s="2"/>
      <c r="B3591"/>
    </row>
    <row r="3592" spans="1:2" x14ac:dyDescent="0.3">
      <c r="A3592" s="2"/>
      <c r="B3592"/>
    </row>
    <row r="3593" spans="1:2" x14ac:dyDescent="0.3">
      <c r="A3593" s="2"/>
      <c r="B3593"/>
    </row>
    <row r="3594" spans="1:2" x14ac:dyDescent="0.3">
      <c r="A3594" s="2"/>
      <c r="B3594"/>
    </row>
    <row r="3595" spans="1:2" x14ac:dyDescent="0.3">
      <c r="A3595" s="2"/>
      <c r="B3595"/>
    </row>
    <row r="3596" spans="1:2" x14ac:dyDescent="0.3">
      <c r="A3596" s="2"/>
      <c r="B3596"/>
    </row>
    <row r="3597" spans="1:2" x14ac:dyDescent="0.3">
      <c r="A3597" s="2"/>
      <c r="B3597"/>
    </row>
    <row r="3598" spans="1:2" x14ac:dyDescent="0.3">
      <c r="A3598" s="2"/>
      <c r="B3598"/>
    </row>
    <row r="3599" spans="1:2" x14ac:dyDescent="0.3">
      <c r="A3599" s="2"/>
      <c r="B3599"/>
    </row>
    <row r="3600" spans="1:2" x14ac:dyDescent="0.3">
      <c r="A3600" s="2"/>
      <c r="B3600"/>
    </row>
    <row r="3601" spans="1:2" x14ac:dyDescent="0.3">
      <c r="A3601" s="2"/>
      <c r="B3601"/>
    </row>
    <row r="3602" spans="1:2" x14ac:dyDescent="0.3">
      <c r="A3602" s="2"/>
      <c r="B3602"/>
    </row>
    <row r="3603" spans="1:2" x14ac:dyDescent="0.3">
      <c r="A3603" s="2"/>
      <c r="B3603"/>
    </row>
    <row r="3604" spans="1:2" x14ac:dyDescent="0.3">
      <c r="A3604" s="2"/>
      <c r="B3604"/>
    </row>
    <row r="3605" spans="1:2" x14ac:dyDescent="0.3">
      <c r="A3605" s="2"/>
      <c r="B3605"/>
    </row>
    <row r="3606" spans="1:2" x14ac:dyDescent="0.3">
      <c r="A3606" s="2"/>
      <c r="B3606"/>
    </row>
    <row r="3607" spans="1:2" x14ac:dyDescent="0.3">
      <c r="A3607" s="2"/>
      <c r="B3607"/>
    </row>
    <row r="3608" spans="1:2" x14ac:dyDescent="0.3">
      <c r="A3608" s="2"/>
      <c r="B3608"/>
    </row>
    <row r="3609" spans="1:2" x14ac:dyDescent="0.3">
      <c r="A3609" s="2"/>
      <c r="B3609"/>
    </row>
    <row r="3610" spans="1:2" x14ac:dyDescent="0.3">
      <c r="A3610" s="2"/>
      <c r="B3610"/>
    </row>
    <row r="3611" spans="1:2" x14ac:dyDescent="0.3">
      <c r="A3611" s="2"/>
      <c r="B3611"/>
    </row>
    <row r="3612" spans="1:2" x14ac:dyDescent="0.3">
      <c r="A3612" s="2"/>
      <c r="B3612"/>
    </row>
    <row r="3613" spans="1:2" x14ac:dyDescent="0.3">
      <c r="A3613" s="2"/>
      <c r="B3613"/>
    </row>
    <row r="3614" spans="1:2" x14ac:dyDescent="0.3">
      <c r="A3614" s="2"/>
      <c r="B3614"/>
    </row>
    <row r="3615" spans="1:2" x14ac:dyDescent="0.3">
      <c r="A3615" s="2"/>
      <c r="B3615"/>
    </row>
    <row r="3616" spans="1:2" x14ac:dyDescent="0.3">
      <c r="A3616" s="2"/>
      <c r="B3616"/>
    </row>
    <row r="3617" spans="1:2" x14ac:dyDescent="0.3">
      <c r="A3617" s="2"/>
      <c r="B3617"/>
    </row>
    <row r="3618" spans="1:2" x14ac:dyDescent="0.3">
      <c r="A3618" s="2"/>
      <c r="B3618"/>
    </row>
    <row r="3619" spans="1:2" x14ac:dyDescent="0.3">
      <c r="A3619" s="2"/>
      <c r="B3619"/>
    </row>
    <row r="3620" spans="1:2" x14ac:dyDescent="0.3">
      <c r="A3620" s="2"/>
      <c r="B3620"/>
    </row>
    <row r="3621" spans="1:2" x14ac:dyDescent="0.3">
      <c r="A3621" s="2"/>
      <c r="B3621"/>
    </row>
    <row r="3622" spans="1:2" x14ac:dyDescent="0.3">
      <c r="A3622" s="2"/>
      <c r="B3622"/>
    </row>
    <row r="3623" spans="1:2" x14ac:dyDescent="0.3">
      <c r="A3623" s="2"/>
      <c r="B3623"/>
    </row>
    <row r="3624" spans="1:2" x14ac:dyDescent="0.3">
      <c r="A3624" s="2"/>
      <c r="B3624"/>
    </row>
    <row r="3625" spans="1:2" x14ac:dyDescent="0.3">
      <c r="A3625" s="2"/>
      <c r="B3625"/>
    </row>
    <row r="3626" spans="1:2" x14ac:dyDescent="0.3">
      <c r="A3626" s="2"/>
      <c r="B3626"/>
    </row>
    <row r="3627" spans="1:2" x14ac:dyDescent="0.3">
      <c r="A3627" s="2"/>
      <c r="B3627"/>
    </row>
    <row r="3628" spans="1:2" x14ac:dyDescent="0.3">
      <c r="A3628" s="2"/>
      <c r="B3628"/>
    </row>
    <row r="3629" spans="1:2" x14ac:dyDescent="0.3">
      <c r="A3629" s="2"/>
      <c r="B3629"/>
    </row>
    <row r="3630" spans="1:2" x14ac:dyDescent="0.3">
      <c r="A3630" s="2"/>
      <c r="B3630"/>
    </row>
    <row r="3631" spans="1:2" x14ac:dyDescent="0.3">
      <c r="A3631" s="2"/>
      <c r="B3631"/>
    </row>
    <row r="3632" spans="1:2" x14ac:dyDescent="0.3">
      <c r="A3632" s="2"/>
      <c r="B3632"/>
    </row>
    <row r="3633" spans="1:2" x14ac:dyDescent="0.3">
      <c r="A3633" s="2"/>
      <c r="B3633"/>
    </row>
    <row r="3634" spans="1:2" x14ac:dyDescent="0.3">
      <c r="A3634" s="2"/>
      <c r="B3634"/>
    </row>
    <row r="3635" spans="1:2" x14ac:dyDescent="0.3">
      <c r="A3635" s="2"/>
      <c r="B3635"/>
    </row>
    <row r="3636" spans="1:2" x14ac:dyDescent="0.3">
      <c r="A3636" s="2"/>
      <c r="B3636"/>
    </row>
    <row r="3637" spans="1:2" x14ac:dyDescent="0.3">
      <c r="A3637" s="2"/>
      <c r="B3637"/>
    </row>
    <row r="3638" spans="1:2" x14ac:dyDescent="0.3">
      <c r="A3638" s="2"/>
      <c r="B3638"/>
    </row>
    <row r="3639" spans="1:2" x14ac:dyDescent="0.3">
      <c r="A3639" s="2"/>
      <c r="B3639"/>
    </row>
    <row r="3640" spans="1:2" x14ac:dyDescent="0.3">
      <c r="A3640" s="2"/>
      <c r="B3640"/>
    </row>
    <row r="3641" spans="1:2" x14ac:dyDescent="0.3">
      <c r="A3641" s="2"/>
      <c r="B3641"/>
    </row>
    <row r="3642" spans="1:2" x14ac:dyDescent="0.3">
      <c r="A3642" s="2"/>
      <c r="B3642"/>
    </row>
    <row r="3643" spans="1:2" x14ac:dyDescent="0.3">
      <c r="A3643" s="2"/>
      <c r="B3643"/>
    </row>
    <row r="3644" spans="1:2" x14ac:dyDescent="0.3">
      <c r="A3644" s="2"/>
      <c r="B3644"/>
    </row>
    <row r="3645" spans="1:2" x14ac:dyDescent="0.3">
      <c r="A3645" s="2"/>
      <c r="B3645"/>
    </row>
    <row r="3646" spans="1:2" x14ac:dyDescent="0.3">
      <c r="A3646" s="2"/>
      <c r="B3646"/>
    </row>
    <row r="3647" spans="1:2" x14ac:dyDescent="0.3">
      <c r="A3647" s="2"/>
      <c r="B3647"/>
    </row>
    <row r="3648" spans="1:2" x14ac:dyDescent="0.3">
      <c r="A3648" s="2"/>
      <c r="B3648"/>
    </row>
    <row r="3649" spans="1:2" x14ac:dyDescent="0.3">
      <c r="A3649" s="2"/>
      <c r="B3649"/>
    </row>
    <row r="3650" spans="1:2" x14ac:dyDescent="0.3">
      <c r="A3650" s="2"/>
      <c r="B3650"/>
    </row>
    <row r="3651" spans="1:2" x14ac:dyDescent="0.3">
      <c r="A3651" s="2"/>
      <c r="B3651"/>
    </row>
    <row r="3652" spans="1:2" x14ac:dyDescent="0.3">
      <c r="A3652" s="2"/>
      <c r="B3652"/>
    </row>
    <row r="3653" spans="1:2" x14ac:dyDescent="0.3">
      <c r="A3653" s="2"/>
      <c r="B3653"/>
    </row>
    <row r="3654" spans="1:2" x14ac:dyDescent="0.3">
      <c r="A3654" s="2"/>
      <c r="B3654"/>
    </row>
    <row r="3655" spans="1:2" x14ac:dyDescent="0.3">
      <c r="A3655" s="2"/>
      <c r="B3655"/>
    </row>
    <row r="3656" spans="1:2" x14ac:dyDescent="0.3">
      <c r="A3656" s="2"/>
      <c r="B3656"/>
    </row>
    <row r="3657" spans="1:2" x14ac:dyDescent="0.3">
      <c r="A3657" s="2"/>
      <c r="B3657"/>
    </row>
    <row r="3658" spans="1:2" x14ac:dyDescent="0.3">
      <c r="A3658" s="2"/>
      <c r="B3658"/>
    </row>
    <row r="3659" spans="1:2" x14ac:dyDescent="0.3">
      <c r="A3659" s="2"/>
      <c r="B3659"/>
    </row>
    <row r="3660" spans="1:2" x14ac:dyDescent="0.3">
      <c r="A3660" s="2"/>
      <c r="B3660"/>
    </row>
    <row r="3661" spans="1:2" x14ac:dyDescent="0.3">
      <c r="A3661" s="2"/>
      <c r="B3661"/>
    </row>
    <row r="3662" spans="1:2" x14ac:dyDescent="0.3">
      <c r="A3662" s="2"/>
      <c r="B3662"/>
    </row>
    <row r="3663" spans="1:2" x14ac:dyDescent="0.3">
      <c r="A3663" s="2"/>
      <c r="B3663"/>
    </row>
    <row r="3664" spans="1:2" x14ac:dyDescent="0.3">
      <c r="A3664" s="2"/>
      <c r="B3664"/>
    </row>
    <row r="3665" spans="1:2" x14ac:dyDescent="0.3">
      <c r="A3665" s="2"/>
      <c r="B3665"/>
    </row>
    <row r="3666" spans="1:2" x14ac:dyDescent="0.3">
      <c r="A3666" s="2"/>
      <c r="B3666"/>
    </row>
    <row r="3667" spans="1:2" x14ac:dyDescent="0.3">
      <c r="A3667" s="2"/>
      <c r="B3667"/>
    </row>
    <row r="3668" spans="1:2" x14ac:dyDescent="0.3">
      <c r="A3668" s="2"/>
      <c r="B3668"/>
    </row>
    <row r="3669" spans="1:2" x14ac:dyDescent="0.3">
      <c r="A3669" s="2"/>
      <c r="B3669"/>
    </row>
    <row r="3670" spans="1:2" x14ac:dyDescent="0.3">
      <c r="A3670" s="2"/>
      <c r="B3670"/>
    </row>
    <row r="3671" spans="1:2" x14ac:dyDescent="0.3">
      <c r="A3671" s="2"/>
      <c r="B3671"/>
    </row>
    <row r="3672" spans="1:2" x14ac:dyDescent="0.3">
      <c r="A3672" s="2"/>
      <c r="B3672"/>
    </row>
    <row r="3673" spans="1:2" x14ac:dyDescent="0.3">
      <c r="A3673" s="2"/>
      <c r="B3673"/>
    </row>
    <row r="3674" spans="1:2" x14ac:dyDescent="0.3">
      <c r="A3674" s="2"/>
      <c r="B3674"/>
    </row>
    <row r="3675" spans="1:2" x14ac:dyDescent="0.3">
      <c r="A3675" s="2"/>
      <c r="B3675"/>
    </row>
    <row r="3676" spans="1:2" x14ac:dyDescent="0.3">
      <c r="A3676" s="2"/>
      <c r="B3676"/>
    </row>
    <row r="3677" spans="1:2" x14ac:dyDescent="0.3">
      <c r="A3677" s="2"/>
      <c r="B3677"/>
    </row>
    <row r="3678" spans="1:2" x14ac:dyDescent="0.3">
      <c r="A3678" s="2"/>
      <c r="B3678"/>
    </row>
    <row r="3679" spans="1:2" x14ac:dyDescent="0.3">
      <c r="A3679" s="2"/>
      <c r="B3679"/>
    </row>
    <row r="3680" spans="1:2" x14ac:dyDescent="0.3">
      <c r="A3680" s="2"/>
      <c r="B3680"/>
    </row>
    <row r="3681" spans="1:2" x14ac:dyDescent="0.3">
      <c r="A3681" s="2"/>
      <c r="B3681"/>
    </row>
    <row r="3682" spans="1:2" x14ac:dyDescent="0.3">
      <c r="A3682" s="2"/>
      <c r="B3682"/>
    </row>
    <row r="3683" spans="1:2" x14ac:dyDescent="0.3">
      <c r="A3683" s="2"/>
      <c r="B3683"/>
    </row>
    <row r="3684" spans="1:2" x14ac:dyDescent="0.3">
      <c r="A3684" s="2"/>
      <c r="B3684"/>
    </row>
    <row r="3685" spans="1:2" x14ac:dyDescent="0.3">
      <c r="A3685" s="2"/>
      <c r="B3685"/>
    </row>
    <row r="3686" spans="1:2" x14ac:dyDescent="0.3">
      <c r="A3686" s="2"/>
      <c r="B3686"/>
    </row>
    <row r="3687" spans="1:2" x14ac:dyDescent="0.3">
      <c r="A3687" s="2"/>
      <c r="B3687"/>
    </row>
    <row r="3688" spans="1:2" x14ac:dyDescent="0.3">
      <c r="A3688" s="2"/>
      <c r="B3688"/>
    </row>
    <row r="3689" spans="1:2" x14ac:dyDescent="0.3">
      <c r="A3689" s="2"/>
      <c r="B3689"/>
    </row>
    <row r="3690" spans="1:2" x14ac:dyDescent="0.3">
      <c r="A3690" s="2"/>
      <c r="B3690"/>
    </row>
    <row r="3691" spans="1:2" x14ac:dyDescent="0.3">
      <c r="A3691" s="2"/>
      <c r="B3691"/>
    </row>
    <row r="3692" spans="1:2" x14ac:dyDescent="0.3">
      <c r="A3692" s="2"/>
      <c r="B3692"/>
    </row>
    <row r="3693" spans="1:2" x14ac:dyDescent="0.3">
      <c r="A3693" s="2"/>
      <c r="B3693"/>
    </row>
    <row r="3694" spans="1:2" x14ac:dyDescent="0.3">
      <c r="A3694" s="2"/>
      <c r="B3694"/>
    </row>
    <row r="3695" spans="1:2" x14ac:dyDescent="0.3">
      <c r="A3695" s="2"/>
      <c r="B3695"/>
    </row>
    <row r="3696" spans="1:2" x14ac:dyDescent="0.3">
      <c r="A3696" s="2"/>
      <c r="B3696"/>
    </row>
    <row r="3697" spans="1:2" x14ac:dyDescent="0.3">
      <c r="A3697" s="2"/>
      <c r="B3697"/>
    </row>
    <row r="3698" spans="1:2" x14ac:dyDescent="0.3">
      <c r="A3698" s="2"/>
      <c r="B3698"/>
    </row>
    <row r="3699" spans="1:2" x14ac:dyDescent="0.3">
      <c r="A3699" s="2"/>
      <c r="B3699"/>
    </row>
    <row r="3700" spans="1:2" x14ac:dyDescent="0.3">
      <c r="A3700" s="2"/>
      <c r="B3700"/>
    </row>
    <row r="3701" spans="1:2" x14ac:dyDescent="0.3">
      <c r="A3701" s="2"/>
      <c r="B3701"/>
    </row>
    <row r="3702" spans="1:2" x14ac:dyDescent="0.3">
      <c r="A3702" s="2"/>
      <c r="B3702"/>
    </row>
    <row r="3703" spans="1:2" x14ac:dyDescent="0.3">
      <c r="A3703" s="2"/>
      <c r="B3703"/>
    </row>
    <row r="3704" spans="1:2" x14ac:dyDescent="0.3">
      <c r="A3704" s="2"/>
      <c r="B3704"/>
    </row>
    <row r="3705" spans="1:2" x14ac:dyDescent="0.3">
      <c r="A3705" s="2"/>
      <c r="B3705"/>
    </row>
    <row r="3706" spans="1:2" x14ac:dyDescent="0.3">
      <c r="A3706" s="2"/>
      <c r="B3706"/>
    </row>
    <row r="3707" spans="1:2" x14ac:dyDescent="0.3">
      <c r="A3707" s="2"/>
      <c r="B3707"/>
    </row>
    <row r="3708" spans="1:2" x14ac:dyDescent="0.3">
      <c r="A3708" s="2"/>
      <c r="B3708"/>
    </row>
    <row r="3709" spans="1:2" x14ac:dyDescent="0.3">
      <c r="A3709" s="2"/>
      <c r="B3709"/>
    </row>
    <row r="3710" spans="1:2" x14ac:dyDescent="0.3">
      <c r="A3710" s="2"/>
      <c r="B3710"/>
    </row>
    <row r="3711" spans="1:2" x14ac:dyDescent="0.3">
      <c r="A3711" s="2"/>
      <c r="B3711"/>
    </row>
    <row r="3712" spans="1:2" x14ac:dyDescent="0.3">
      <c r="A3712" s="2"/>
      <c r="B3712"/>
    </row>
    <row r="3713" spans="1:2" x14ac:dyDescent="0.3">
      <c r="A3713" s="2"/>
      <c r="B3713"/>
    </row>
    <row r="3714" spans="1:2" x14ac:dyDescent="0.3">
      <c r="A3714" s="2"/>
      <c r="B3714"/>
    </row>
    <row r="3715" spans="1:2" x14ac:dyDescent="0.3">
      <c r="A3715" s="2"/>
      <c r="B3715"/>
    </row>
    <row r="3716" spans="1:2" x14ac:dyDescent="0.3">
      <c r="A3716" s="2"/>
      <c r="B3716"/>
    </row>
    <row r="3717" spans="1:2" x14ac:dyDescent="0.3">
      <c r="A3717" s="2"/>
      <c r="B3717"/>
    </row>
    <row r="3718" spans="1:2" x14ac:dyDescent="0.3">
      <c r="A3718" s="2"/>
      <c r="B3718"/>
    </row>
    <row r="3719" spans="1:2" x14ac:dyDescent="0.3">
      <c r="A3719" s="2"/>
      <c r="B3719"/>
    </row>
    <row r="3720" spans="1:2" x14ac:dyDescent="0.3">
      <c r="A3720" s="2"/>
      <c r="B3720"/>
    </row>
    <row r="3721" spans="1:2" x14ac:dyDescent="0.3">
      <c r="A3721" s="2"/>
      <c r="B3721"/>
    </row>
    <row r="3722" spans="1:2" x14ac:dyDescent="0.3">
      <c r="A3722" s="2"/>
      <c r="B3722"/>
    </row>
    <row r="3723" spans="1:2" x14ac:dyDescent="0.3">
      <c r="A3723" s="2"/>
      <c r="B3723"/>
    </row>
    <row r="3724" spans="1:2" x14ac:dyDescent="0.3">
      <c r="A3724" s="2"/>
      <c r="B3724"/>
    </row>
    <row r="3725" spans="1:2" x14ac:dyDescent="0.3">
      <c r="A3725" s="2"/>
      <c r="B3725"/>
    </row>
    <row r="3726" spans="1:2" x14ac:dyDescent="0.3">
      <c r="A3726" s="2"/>
      <c r="B3726"/>
    </row>
    <row r="3727" spans="1:2" x14ac:dyDescent="0.3">
      <c r="A3727" s="2"/>
      <c r="B3727"/>
    </row>
    <row r="3728" spans="1:2" x14ac:dyDescent="0.3">
      <c r="A3728" s="2"/>
      <c r="B3728"/>
    </row>
    <row r="3729" spans="1:2" x14ac:dyDescent="0.3">
      <c r="A3729" s="2"/>
      <c r="B3729"/>
    </row>
    <row r="3730" spans="1:2" x14ac:dyDescent="0.3">
      <c r="A3730" s="2"/>
      <c r="B3730"/>
    </row>
    <row r="3731" spans="1:2" x14ac:dyDescent="0.3">
      <c r="A3731" s="2"/>
      <c r="B3731"/>
    </row>
    <row r="3732" spans="1:2" x14ac:dyDescent="0.3">
      <c r="A3732" s="2"/>
      <c r="B3732"/>
    </row>
    <row r="3733" spans="1:2" x14ac:dyDescent="0.3">
      <c r="A3733" s="2"/>
      <c r="B3733"/>
    </row>
    <row r="3734" spans="1:2" x14ac:dyDescent="0.3">
      <c r="A3734" s="2"/>
      <c r="B3734"/>
    </row>
    <row r="3735" spans="1:2" x14ac:dyDescent="0.3">
      <c r="A3735" s="2"/>
      <c r="B3735"/>
    </row>
    <row r="3736" spans="1:2" x14ac:dyDescent="0.3">
      <c r="A3736" s="2"/>
      <c r="B3736"/>
    </row>
    <row r="3737" spans="1:2" x14ac:dyDescent="0.3">
      <c r="A3737" s="2"/>
      <c r="B3737"/>
    </row>
    <row r="3738" spans="1:2" x14ac:dyDescent="0.3">
      <c r="A3738" s="2"/>
      <c r="B3738"/>
    </row>
    <row r="3739" spans="1:2" x14ac:dyDescent="0.3">
      <c r="A3739" s="2"/>
      <c r="B3739"/>
    </row>
    <row r="3740" spans="1:2" x14ac:dyDescent="0.3">
      <c r="A3740" s="2"/>
      <c r="B3740"/>
    </row>
    <row r="3741" spans="1:2" x14ac:dyDescent="0.3">
      <c r="A3741" s="2"/>
      <c r="B3741"/>
    </row>
    <row r="3742" spans="1:2" x14ac:dyDescent="0.3">
      <c r="A3742" s="2"/>
      <c r="B3742"/>
    </row>
    <row r="3743" spans="1:2" x14ac:dyDescent="0.3">
      <c r="A3743" s="2"/>
      <c r="B3743"/>
    </row>
    <row r="3744" spans="1:2" x14ac:dyDescent="0.3">
      <c r="A3744" s="2"/>
      <c r="B3744"/>
    </row>
    <row r="3745" spans="1:2" x14ac:dyDescent="0.3">
      <c r="A3745" s="2"/>
      <c r="B3745"/>
    </row>
    <row r="3746" spans="1:2" x14ac:dyDescent="0.3">
      <c r="A3746" s="2"/>
      <c r="B3746"/>
    </row>
    <row r="3747" spans="1:2" x14ac:dyDescent="0.3">
      <c r="A3747" s="2"/>
      <c r="B3747"/>
    </row>
    <row r="3748" spans="1:2" x14ac:dyDescent="0.3">
      <c r="A3748" s="2"/>
      <c r="B3748"/>
    </row>
    <row r="3749" spans="1:2" x14ac:dyDescent="0.3">
      <c r="A3749" s="2"/>
      <c r="B3749"/>
    </row>
    <row r="3750" spans="1:2" x14ac:dyDescent="0.3">
      <c r="A3750" s="2"/>
      <c r="B3750"/>
    </row>
    <row r="3751" spans="1:2" x14ac:dyDescent="0.3">
      <c r="A3751" s="2"/>
      <c r="B3751"/>
    </row>
    <row r="3752" spans="1:2" x14ac:dyDescent="0.3">
      <c r="A3752" s="2"/>
      <c r="B3752"/>
    </row>
    <row r="3753" spans="1:2" x14ac:dyDescent="0.3">
      <c r="A3753" s="2"/>
      <c r="B3753"/>
    </row>
    <row r="3754" spans="1:2" x14ac:dyDescent="0.3">
      <c r="A3754" s="2"/>
      <c r="B3754"/>
    </row>
    <row r="3755" spans="1:2" x14ac:dyDescent="0.3">
      <c r="A3755" s="2"/>
      <c r="B3755"/>
    </row>
    <row r="3756" spans="1:2" x14ac:dyDescent="0.3">
      <c r="A3756" s="2"/>
      <c r="B3756"/>
    </row>
    <row r="3757" spans="1:2" x14ac:dyDescent="0.3">
      <c r="A3757" s="2"/>
      <c r="B3757"/>
    </row>
    <row r="3758" spans="1:2" x14ac:dyDescent="0.3">
      <c r="A3758" s="2"/>
      <c r="B3758"/>
    </row>
    <row r="3759" spans="1:2" x14ac:dyDescent="0.3">
      <c r="A3759" s="2"/>
      <c r="B3759"/>
    </row>
    <row r="3760" spans="1:2" x14ac:dyDescent="0.3">
      <c r="A3760" s="2"/>
      <c r="B3760"/>
    </row>
    <row r="3761" spans="1:2" x14ac:dyDescent="0.3">
      <c r="A3761" s="2"/>
      <c r="B3761"/>
    </row>
    <row r="3762" spans="1:2" x14ac:dyDescent="0.3">
      <c r="A3762" s="2"/>
      <c r="B3762"/>
    </row>
    <row r="3763" spans="1:2" x14ac:dyDescent="0.3">
      <c r="A3763" s="2"/>
      <c r="B3763"/>
    </row>
    <row r="3764" spans="1:2" x14ac:dyDescent="0.3">
      <c r="A3764" s="2"/>
      <c r="B3764"/>
    </row>
    <row r="3765" spans="1:2" x14ac:dyDescent="0.3">
      <c r="A3765" s="2"/>
      <c r="B3765"/>
    </row>
    <row r="3766" spans="1:2" x14ac:dyDescent="0.3">
      <c r="A3766" s="2"/>
      <c r="B3766"/>
    </row>
    <row r="3767" spans="1:2" x14ac:dyDescent="0.3">
      <c r="A3767" s="2"/>
      <c r="B3767"/>
    </row>
    <row r="3768" spans="1:2" x14ac:dyDescent="0.3">
      <c r="A3768" s="2"/>
      <c r="B3768"/>
    </row>
    <row r="3769" spans="1:2" x14ac:dyDescent="0.3">
      <c r="A3769" s="2"/>
      <c r="B3769"/>
    </row>
    <row r="3770" spans="1:2" x14ac:dyDescent="0.3">
      <c r="A3770" s="2"/>
      <c r="B3770"/>
    </row>
    <row r="3771" spans="1:2" x14ac:dyDescent="0.3">
      <c r="A3771" s="2"/>
      <c r="B3771"/>
    </row>
    <row r="3772" spans="1:2" x14ac:dyDescent="0.3">
      <c r="A3772" s="2"/>
      <c r="B3772"/>
    </row>
    <row r="3773" spans="1:2" x14ac:dyDescent="0.3">
      <c r="A3773" s="2"/>
      <c r="B3773"/>
    </row>
    <row r="3774" spans="1:2" x14ac:dyDescent="0.3">
      <c r="A3774" s="2"/>
      <c r="B3774"/>
    </row>
    <row r="3775" spans="1:2" x14ac:dyDescent="0.3">
      <c r="A3775" s="2"/>
      <c r="B3775"/>
    </row>
    <row r="3776" spans="1:2" x14ac:dyDescent="0.3">
      <c r="A3776" s="2"/>
      <c r="B3776"/>
    </row>
    <row r="3777" spans="1:2" x14ac:dyDescent="0.3">
      <c r="A3777" s="2"/>
      <c r="B3777"/>
    </row>
    <row r="3778" spans="1:2" x14ac:dyDescent="0.3">
      <c r="A3778" s="2"/>
      <c r="B3778"/>
    </row>
    <row r="3779" spans="1:2" x14ac:dyDescent="0.3">
      <c r="A3779" s="2"/>
      <c r="B3779"/>
    </row>
    <row r="3780" spans="1:2" x14ac:dyDescent="0.3">
      <c r="A3780" s="2"/>
      <c r="B3780"/>
    </row>
    <row r="3781" spans="1:2" x14ac:dyDescent="0.3">
      <c r="A3781" s="2"/>
      <c r="B3781"/>
    </row>
    <row r="3782" spans="1:2" x14ac:dyDescent="0.3">
      <c r="A3782" s="2"/>
      <c r="B3782"/>
    </row>
    <row r="3783" spans="1:2" x14ac:dyDescent="0.3">
      <c r="A3783" s="2"/>
      <c r="B3783"/>
    </row>
    <row r="3784" spans="1:2" x14ac:dyDescent="0.3">
      <c r="A3784" s="2"/>
      <c r="B3784"/>
    </row>
    <row r="3785" spans="1:2" x14ac:dyDescent="0.3">
      <c r="A3785" s="2"/>
      <c r="B3785"/>
    </row>
    <row r="3786" spans="1:2" x14ac:dyDescent="0.3">
      <c r="A3786" s="2"/>
      <c r="B3786"/>
    </row>
    <row r="3787" spans="1:2" x14ac:dyDescent="0.3">
      <c r="A3787" s="2"/>
      <c r="B3787"/>
    </row>
    <row r="3788" spans="1:2" x14ac:dyDescent="0.3">
      <c r="A3788" s="2"/>
      <c r="B3788"/>
    </row>
    <row r="3789" spans="1:2" x14ac:dyDescent="0.3">
      <c r="A3789" s="2"/>
      <c r="B3789"/>
    </row>
    <row r="3790" spans="1:2" x14ac:dyDescent="0.3">
      <c r="A3790" s="2"/>
      <c r="B3790"/>
    </row>
    <row r="3791" spans="1:2" x14ac:dyDescent="0.3">
      <c r="A3791" s="2"/>
      <c r="B3791"/>
    </row>
    <row r="3792" spans="1:2" x14ac:dyDescent="0.3">
      <c r="A3792" s="2"/>
      <c r="B3792"/>
    </row>
    <row r="3793" spans="1:2" x14ac:dyDescent="0.3">
      <c r="A3793" s="2"/>
      <c r="B3793"/>
    </row>
    <row r="3794" spans="1:2" x14ac:dyDescent="0.3">
      <c r="A3794" s="2"/>
      <c r="B3794"/>
    </row>
    <row r="3795" spans="1:2" x14ac:dyDescent="0.3">
      <c r="A3795" s="2"/>
      <c r="B3795"/>
    </row>
    <row r="3796" spans="1:2" x14ac:dyDescent="0.3">
      <c r="A3796" s="2"/>
      <c r="B3796"/>
    </row>
    <row r="3797" spans="1:2" x14ac:dyDescent="0.3">
      <c r="A3797" s="2"/>
      <c r="B3797"/>
    </row>
    <row r="3798" spans="1:2" x14ac:dyDescent="0.3">
      <c r="A3798" s="2"/>
      <c r="B3798"/>
    </row>
    <row r="3799" spans="1:2" x14ac:dyDescent="0.3">
      <c r="A3799" s="2"/>
      <c r="B3799"/>
    </row>
    <row r="3800" spans="1:2" x14ac:dyDescent="0.3">
      <c r="A3800" s="2"/>
      <c r="B3800"/>
    </row>
    <row r="3801" spans="1:2" x14ac:dyDescent="0.3">
      <c r="A3801" s="2"/>
      <c r="B3801"/>
    </row>
    <row r="3802" spans="1:2" x14ac:dyDescent="0.3">
      <c r="A3802" s="2"/>
      <c r="B3802"/>
    </row>
    <row r="3803" spans="1:2" x14ac:dyDescent="0.3">
      <c r="A3803" s="2"/>
      <c r="B3803"/>
    </row>
    <row r="3804" spans="1:2" x14ac:dyDescent="0.3">
      <c r="A3804" s="2"/>
      <c r="B3804"/>
    </row>
    <row r="3805" spans="1:2" x14ac:dyDescent="0.3">
      <c r="A3805" s="2"/>
      <c r="B3805"/>
    </row>
    <row r="3806" spans="1:2" x14ac:dyDescent="0.3">
      <c r="A3806" s="2"/>
      <c r="B3806"/>
    </row>
    <row r="3807" spans="1:2" x14ac:dyDescent="0.3">
      <c r="A3807" s="2"/>
      <c r="B3807"/>
    </row>
    <row r="3808" spans="1:2" x14ac:dyDescent="0.3">
      <c r="A3808" s="2"/>
      <c r="B3808"/>
    </row>
    <row r="3809" spans="1:2" x14ac:dyDescent="0.3">
      <c r="A3809" s="2"/>
      <c r="B3809"/>
    </row>
    <row r="3810" spans="1:2" x14ac:dyDescent="0.3">
      <c r="A3810" s="2"/>
      <c r="B3810"/>
    </row>
    <row r="3811" spans="1:2" x14ac:dyDescent="0.3">
      <c r="A3811" s="2"/>
      <c r="B3811"/>
    </row>
    <row r="3812" spans="1:2" x14ac:dyDescent="0.3">
      <c r="A3812" s="2"/>
      <c r="B3812"/>
    </row>
    <row r="3813" spans="1:2" x14ac:dyDescent="0.3">
      <c r="A3813" s="2"/>
      <c r="B3813"/>
    </row>
    <row r="3814" spans="1:2" x14ac:dyDescent="0.3">
      <c r="A3814" s="2"/>
      <c r="B3814"/>
    </row>
    <row r="3815" spans="1:2" x14ac:dyDescent="0.3">
      <c r="A3815" s="2"/>
      <c r="B3815"/>
    </row>
    <row r="3816" spans="1:2" x14ac:dyDescent="0.3">
      <c r="A3816" s="2"/>
      <c r="B3816"/>
    </row>
    <row r="3817" spans="1:2" x14ac:dyDescent="0.3">
      <c r="A3817" s="2"/>
      <c r="B3817"/>
    </row>
    <row r="3818" spans="1:2" x14ac:dyDescent="0.3">
      <c r="A3818" s="2"/>
      <c r="B3818"/>
    </row>
    <row r="3819" spans="1:2" x14ac:dyDescent="0.3">
      <c r="A3819" s="2"/>
      <c r="B3819"/>
    </row>
    <row r="3820" spans="1:2" x14ac:dyDescent="0.3">
      <c r="A3820" s="2"/>
      <c r="B3820"/>
    </row>
    <row r="3821" spans="1:2" x14ac:dyDescent="0.3">
      <c r="A3821" s="2"/>
      <c r="B3821"/>
    </row>
    <row r="3822" spans="1:2" x14ac:dyDescent="0.3">
      <c r="A3822" s="2"/>
      <c r="B3822"/>
    </row>
    <row r="3823" spans="1:2" x14ac:dyDescent="0.3">
      <c r="A3823" s="2"/>
      <c r="B3823"/>
    </row>
    <row r="3824" spans="1:2" x14ac:dyDescent="0.3">
      <c r="A3824" s="2"/>
      <c r="B3824"/>
    </row>
    <row r="3825" spans="1:2" x14ac:dyDescent="0.3">
      <c r="A3825" s="2"/>
      <c r="B3825"/>
    </row>
    <row r="3826" spans="1:2" x14ac:dyDescent="0.3">
      <c r="A3826" s="2"/>
      <c r="B3826"/>
    </row>
    <row r="3827" spans="1:2" x14ac:dyDescent="0.3">
      <c r="A3827" s="2"/>
      <c r="B3827"/>
    </row>
    <row r="3828" spans="1:2" x14ac:dyDescent="0.3">
      <c r="A3828" s="2"/>
      <c r="B3828"/>
    </row>
    <row r="3829" spans="1:2" x14ac:dyDescent="0.3">
      <c r="A3829" s="2"/>
      <c r="B3829"/>
    </row>
    <row r="3830" spans="1:2" x14ac:dyDescent="0.3">
      <c r="A3830" s="2"/>
      <c r="B3830"/>
    </row>
    <row r="3831" spans="1:2" x14ac:dyDescent="0.3">
      <c r="A3831" s="2"/>
      <c r="B3831"/>
    </row>
    <row r="3832" spans="1:2" x14ac:dyDescent="0.3">
      <c r="A3832" s="2"/>
      <c r="B3832"/>
    </row>
    <row r="3833" spans="1:2" x14ac:dyDescent="0.3">
      <c r="A3833" s="2"/>
      <c r="B3833"/>
    </row>
    <row r="3834" spans="1:2" x14ac:dyDescent="0.3">
      <c r="A3834" s="2"/>
      <c r="B3834"/>
    </row>
    <row r="3835" spans="1:2" x14ac:dyDescent="0.3">
      <c r="A3835" s="2"/>
      <c r="B3835"/>
    </row>
    <row r="3836" spans="1:2" x14ac:dyDescent="0.3">
      <c r="A3836" s="2"/>
      <c r="B3836"/>
    </row>
    <row r="3837" spans="1:2" x14ac:dyDescent="0.3">
      <c r="A3837" s="2"/>
      <c r="B3837"/>
    </row>
    <row r="3838" spans="1:2" x14ac:dyDescent="0.3">
      <c r="A3838" s="2"/>
      <c r="B3838"/>
    </row>
    <row r="3839" spans="1:2" x14ac:dyDescent="0.3">
      <c r="A3839" s="2"/>
      <c r="B3839"/>
    </row>
    <row r="3840" spans="1:2" x14ac:dyDescent="0.3">
      <c r="A3840" s="2"/>
      <c r="B3840"/>
    </row>
    <row r="3841" spans="1:2" x14ac:dyDescent="0.3">
      <c r="A3841" s="2"/>
      <c r="B3841"/>
    </row>
    <row r="3842" spans="1:2" x14ac:dyDescent="0.3">
      <c r="A3842" s="2"/>
      <c r="B3842"/>
    </row>
    <row r="3843" spans="1:2" x14ac:dyDescent="0.3">
      <c r="A3843" s="2"/>
      <c r="B3843"/>
    </row>
    <row r="3844" spans="1:2" x14ac:dyDescent="0.3">
      <c r="A3844" s="2"/>
      <c r="B3844"/>
    </row>
    <row r="3845" spans="1:2" x14ac:dyDescent="0.3">
      <c r="A3845" s="2"/>
      <c r="B3845"/>
    </row>
    <row r="3846" spans="1:2" x14ac:dyDescent="0.3">
      <c r="A3846" s="2"/>
      <c r="B3846"/>
    </row>
    <row r="3847" spans="1:2" x14ac:dyDescent="0.3">
      <c r="A3847" s="2"/>
      <c r="B3847"/>
    </row>
    <row r="3848" spans="1:2" x14ac:dyDescent="0.3">
      <c r="A3848" s="2"/>
      <c r="B3848"/>
    </row>
    <row r="3849" spans="1:2" x14ac:dyDescent="0.3">
      <c r="A3849" s="2"/>
      <c r="B3849"/>
    </row>
    <row r="3850" spans="1:2" x14ac:dyDescent="0.3">
      <c r="A3850" s="2"/>
      <c r="B3850"/>
    </row>
    <row r="3851" spans="1:2" x14ac:dyDescent="0.3">
      <c r="A3851" s="2"/>
      <c r="B3851"/>
    </row>
    <row r="3852" spans="1:2" x14ac:dyDescent="0.3">
      <c r="A3852" s="2"/>
      <c r="B3852"/>
    </row>
    <row r="3853" spans="1:2" x14ac:dyDescent="0.3">
      <c r="A3853" s="2"/>
      <c r="B3853"/>
    </row>
    <row r="3854" spans="1:2" x14ac:dyDescent="0.3">
      <c r="A3854" s="2"/>
      <c r="B3854"/>
    </row>
    <row r="3855" spans="1:2" x14ac:dyDescent="0.3">
      <c r="A3855" s="2"/>
      <c r="B3855"/>
    </row>
    <row r="3856" spans="1:2" x14ac:dyDescent="0.3">
      <c r="A3856" s="2"/>
      <c r="B3856"/>
    </row>
    <row r="3857" spans="1:2" x14ac:dyDescent="0.3">
      <c r="A3857" s="2"/>
      <c r="B3857"/>
    </row>
    <row r="3858" spans="1:2" x14ac:dyDescent="0.3">
      <c r="A3858" s="2"/>
      <c r="B3858"/>
    </row>
    <row r="3859" spans="1:2" x14ac:dyDescent="0.3">
      <c r="A3859" s="2"/>
      <c r="B3859"/>
    </row>
    <row r="3860" spans="1:2" x14ac:dyDescent="0.3">
      <c r="A3860" s="2"/>
      <c r="B3860"/>
    </row>
    <row r="3861" spans="1:2" x14ac:dyDescent="0.3">
      <c r="A3861" s="2"/>
      <c r="B3861"/>
    </row>
    <row r="3862" spans="1:2" x14ac:dyDescent="0.3">
      <c r="A3862" s="2"/>
      <c r="B3862"/>
    </row>
    <row r="3863" spans="1:2" x14ac:dyDescent="0.3">
      <c r="A3863" s="2"/>
      <c r="B3863"/>
    </row>
    <row r="3864" spans="1:2" x14ac:dyDescent="0.3">
      <c r="A3864" s="2"/>
      <c r="B3864"/>
    </row>
    <row r="3865" spans="1:2" x14ac:dyDescent="0.3">
      <c r="A3865" s="2"/>
      <c r="B3865"/>
    </row>
    <row r="3866" spans="1:2" x14ac:dyDescent="0.3">
      <c r="A3866" s="2"/>
      <c r="B3866"/>
    </row>
    <row r="3867" spans="1:2" x14ac:dyDescent="0.3">
      <c r="A3867" s="2"/>
      <c r="B3867"/>
    </row>
    <row r="3868" spans="1:2" x14ac:dyDescent="0.3">
      <c r="A3868" s="2"/>
      <c r="B3868"/>
    </row>
    <row r="3869" spans="1:2" x14ac:dyDescent="0.3">
      <c r="A3869" s="2"/>
      <c r="B3869"/>
    </row>
    <row r="3870" spans="1:2" x14ac:dyDescent="0.3">
      <c r="A3870" s="2"/>
      <c r="B3870"/>
    </row>
    <row r="3871" spans="1:2" x14ac:dyDescent="0.3">
      <c r="A3871" s="2"/>
      <c r="B3871"/>
    </row>
    <row r="3872" spans="1:2" x14ac:dyDescent="0.3">
      <c r="A3872" s="2"/>
      <c r="B3872"/>
    </row>
    <row r="3873" spans="1:2" x14ac:dyDescent="0.3">
      <c r="A3873" s="2"/>
      <c r="B3873"/>
    </row>
    <row r="3874" spans="1:2" x14ac:dyDescent="0.3">
      <c r="A3874" s="2"/>
      <c r="B3874"/>
    </row>
    <row r="3875" spans="1:2" x14ac:dyDescent="0.3">
      <c r="A3875" s="2"/>
      <c r="B3875"/>
    </row>
    <row r="3876" spans="1:2" x14ac:dyDescent="0.3">
      <c r="A3876" s="2"/>
      <c r="B3876"/>
    </row>
    <row r="3877" spans="1:2" x14ac:dyDescent="0.3">
      <c r="A3877" s="2"/>
      <c r="B3877"/>
    </row>
    <row r="3878" spans="1:2" x14ac:dyDescent="0.3">
      <c r="A3878" s="2"/>
      <c r="B3878"/>
    </row>
    <row r="3879" spans="1:2" x14ac:dyDescent="0.3">
      <c r="A3879" s="2"/>
      <c r="B3879"/>
    </row>
    <row r="3880" spans="1:2" x14ac:dyDescent="0.3">
      <c r="A3880" s="2"/>
      <c r="B3880"/>
    </row>
    <row r="3881" spans="1:2" x14ac:dyDescent="0.3">
      <c r="A3881" s="2"/>
      <c r="B3881"/>
    </row>
    <row r="3882" spans="1:2" x14ac:dyDescent="0.3">
      <c r="A3882" s="2"/>
      <c r="B3882"/>
    </row>
    <row r="3883" spans="1:2" x14ac:dyDescent="0.3">
      <c r="A3883" s="2"/>
      <c r="B3883"/>
    </row>
    <row r="3884" spans="1:2" x14ac:dyDescent="0.3">
      <c r="A3884" s="2"/>
      <c r="B3884"/>
    </row>
    <row r="3885" spans="1:2" x14ac:dyDescent="0.3">
      <c r="A3885" s="2"/>
      <c r="B3885"/>
    </row>
    <row r="3886" spans="1:2" x14ac:dyDescent="0.3">
      <c r="A3886" s="2"/>
      <c r="B3886"/>
    </row>
    <row r="3887" spans="1:2" x14ac:dyDescent="0.3">
      <c r="A3887" s="2"/>
      <c r="B3887"/>
    </row>
    <row r="3888" spans="1:2" x14ac:dyDescent="0.3">
      <c r="A3888" s="2"/>
      <c r="B3888"/>
    </row>
    <row r="3889" spans="1:2" x14ac:dyDescent="0.3">
      <c r="A3889" s="2"/>
      <c r="B3889"/>
    </row>
    <row r="3890" spans="1:2" x14ac:dyDescent="0.3">
      <c r="A3890" s="2"/>
      <c r="B3890"/>
    </row>
    <row r="3891" spans="1:2" x14ac:dyDescent="0.3">
      <c r="A3891" s="2"/>
      <c r="B3891"/>
    </row>
    <row r="3892" spans="1:2" x14ac:dyDescent="0.3">
      <c r="A3892" s="2"/>
      <c r="B3892"/>
    </row>
    <row r="3893" spans="1:2" x14ac:dyDescent="0.3">
      <c r="A3893" s="2"/>
      <c r="B3893"/>
    </row>
    <row r="3894" spans="1:2" x14ac:dyDescent="0.3">
      <c r="A3894" s="2"/>
      <c r="B3894"/>
    </row>
    <row r="3895" spans="1:2" x14ac:dyDescent="0.3">
      <c r="A3895" s="2"/>
      <c r="B3895"/>
    </row>
    <row r="3896" spans="1:2" x14ac:dyDescent="0.3">
      <c r="A3896" s="2"/>
      <c r="B3896"/>
    </row>
    <row r="3897" spans="1:2" x14ac:dyDescent="0.3">
      <c r="A3897" s="2"/>
      <c r="B3897"/>
    </row>
    <row r="3898" spans="1:2" x14ac:dyDescent="0.3">
      <c r="A3898" s="2"/>
      <c r="B3898"/>
    </row>
    <row r="3899" spans="1:2" x14ac:dyDescent="0.3">
      <c r="A3899" s="2"/>
      <c r="B3899"/>
    </row>
    <row r="3900" spans="1:2" x14ac:dyDescent="0.3">
      <c r="A3900" s="2"/>
      <c r="B3900"/>
    </row>
    <row r="3901" spans="1:2" x14ac:dyDescent="0.3">
      <c r="A3901" s="2"/>
      <c r="B3901"/>
    </row>
    <row r="3902" spans="1:2" x14ac:dyDescent="0.3">
      <c r="A3902" s="2"/>
      <c r="B3902"/>
    </row>
    <row r="3903" spans="1:2" x14ac:dyDescent="0.3">
      <c r="A3903" s="2"/>
      <c r="B3903"/>
    </row>
    <row r="3904" spans="1:2" x14ac:dyDescent="0.3">
      <c r="A3904" s="2"/>
      <c r="B3904"/>
    </row>
    <row r="3905" spans="1:2" x14ac:dyDescent="0.3">
      <c r="A3905" s="2"/>
      <c r="B3905"/>
    </row>
    <row r="3906" spans="1:2" x14ac:dyDescent="0.3">
      <c r="A3906" s="2"/>
      <c r="B3906"/>
    </row>
    <row r="3907" spans="1:2" x14ac:dyDescent="0.3">
      <c r="A3907" s="2"/>
      <c r="B3907"/>
    </row>
    <row r="3908" spans="1:2" x14ac:dyDescent="0.3">
      <c r="A3908" s="2"/>
      <c r="B3908"/>
    </row>
    <row r="3909" spans="1:2" x14ac:dyDescent="0.3">
      <c r="A3909" s="2"/>
      <c r="B3909"/>
    </row>
    <row r="3910" spans="1:2" x14ac:dyDescent="0.3">
      <c r="A3910" s="2"/>
      <c r="B3910"/>
    </row>
    <row r="3911" spans="1:2" x14ac:dyDescent="0.3">
      <c r="A3911" s="2"/>
      <c r="B3911"/>
    </row>
    <row r="3912" spans="1:2" x14ac:dyDescent="0.3">
      <c r="A3912" s="2"/>
      <c r="B3912"/>
    </row>
    <row r="3913" spans="1:2" x14ac:dyDescent="0.3">
      <c r="A3913" s="2"/>
      <c r="B3913"/>
    </row>
    <row r="3914" spans="1:2" x14ac:dyDescent="0.3">
      <c r="A3914" s="2"/>
      <c r="B3914"/>
    </row>
    <row r="3915" spans="1:2" x14ac:dyDescent="0.3">
      <c r="A3915" s="2"/>
      <c r="B3915"/>
    </row>
    <row r="3916" spans="1:2" x14ac:dyDescent="0.3">
      <c r="A3916" s="2"/>
      <c r="B3916"/>
    </row>
    <row r="3917" spans="1:2" x14ac:dyDescent="0.3">
      <c r="A3917" s="2"/>
      <c r="B3917"/>
    </row>
    <row r="3918" spans="1:2" x14ac:dyDescent="0.3">
      <c r="A3918" s="2"/>
      <c r="B3918"/>
    </row>
    <row r="3919" spans="1:2" x14ac:dyDescent="0.3">
      <c r="A3919" s="2"/>
      <c r="B3919"/>
    </row>
    <row r="3920" spans="1:2" x14ac:dyDescent="0.3">
      <c r="A3920" s="2"/>
      <c r="B3920"/>
    </row>
    <row r="3921" spans="1:2" x14ac:dyDescent="0.3">
      <c r="A3921" s="2"/>
      <c r="B3921"/>
    </row>
    <row r="3922" spans="1:2" x14ac:dyDescent="0.3">
      <c r="A3922" s="2"/>
      <c r="B3922"/>
    </row>
    <row r="3923" spans="1:2" x14ac:dyDescent="0.3">
      <c r="A3923" s="2"/>
      <c r="B3923"/>
    </row>
    <row r="3924" spans="1:2" x14ac:dyDescent="0.3">
      <c r="A3924" s="2"/>
      <c r="B3924"/>
    </row>
    <row r="3925" spans="1:2" x14ac:dyDescent="0.3">
      <c r="A3925" s="2"/>
      <c r="B3925"/>
    </row>
    <row r="3926" spans="1:2" x14ac:dyDescent="0.3">
      <c r="A3926" s="2"/>
      <c r="B3926"/>
    </row>
    <row r="3927" spans="1:2" x14ac:dyDescent="0.3">
      <c r="A3927" s="2"/>
      <c r="B3927"/>
    </row>
    <row r="3928" spans="1:2" x14ac:dyDescent="0.3">
      <c r="A3928" s="2"/>
      <c r="B3928"/>
    </row>
    <row r="3929" spans="1:2" x14ac:dyDescent="0.3">
      <c r="A3929" s="2"/>
      <c r="B3929"/>
    </row>
    <row r="3930" spans="1:2" x14ac:dyDescent="0.3">
      <c r="A3930" s="2"/>
      <c r="B3930"/>
    </row>
    <row r="3931" spans="1:2" x14ac:dyDescent="0.3">
      <c r="A3931" s="2"/>
      <c r="B3931"/>
    </row>
    <row r="3932" spans="1:2" x14ac:dyDescent="0.3">
      <c r="A3932" s="2"/>
      <c r="B3932"/>
    </row>
    <row r="3933" spans="1:2" x14ac:dyDescent="0.3">
      <c r="A3933" s="2"/>
      <c r="B3933"/>
    </row>
    <row r="3934" spans="1:2" x14ac:dyDescent="0.3">
      <c r="A3934" s="2"/>
      <c r="B3934"/>
    </row>
    <row r="3935" spans="1:2" x14ac:dyDescent="0.3">
      <c r="A3935" s="2"/>
      <c r="B3935"/>
    </row>
    <row r="3936" spans="1:2" x14ac:dyDescent="0.3">
      <c r="A3936" s="2"/>
      <c r="B3936"/>
    </row>
    <row r="3937" spans="1:2" x14ac:dyDescent="0.3">
      <c r="A3937" s="2"/>
      <c r="B3937"/>
    </row>
    <row r="3938" spans="1:2" x14ac:dyDescent="0.3">
      <c r="A3938" s="2"/>
      <c r="B3938"/>
    </row>
    <row r="3939" spans="1:2" x14ac:dyDescent="0.3">
      <c r="A3939" s="2"/>
      <c r="B3939"/>
    </row>
    <row r="3940" spans="1:2" x14ac:dyDescent="0.3">
      <c r="A3940" s="2"/>
      <c r="B3940"/>
    </row>
    <row r="3941" spans="1:2" x14ac:dyDescent="0.3">
      <c r="A3941" s="2"/>
      <c r="B3941"/>
    </row>
    <row r="3942" spans="1:2" x14ac:dyDescent="0.3">
      <c r="A3942" s="2"/>
      <c r="B3942"/>
    </row>
    <row r="3943" spans="1:2" x14ac:dyDescent="0.3">
      <c r="A3943" s="2"/>
      <c r="B3943"/>
    </row>
    <row r="3944" spans="1:2" x14ac:dyDescent="0.3">
      <c r="A3944" s="2"/>
      <c r="B3944"/>
    </row>
    <row r="3945" spans="1:2" x14ac:dyDescent="0.3">
      <c r="A3945" s="2"/>
      <c r="B3945"/>
    </row>
    <row r="3946" spans="1:2" x14ac:dyDescent="0.3">
      <c r="A3946" s="2"/>
      <c r="B3946"/>
    </row>
    <row r="3947" spans="1:2" x14ac:dyDescent="0.3">
      <c r="A3947" s="2"/>
      <c r="B3947"/>
    </row>
    <row r="3948" spans="1:2" x14ac:dyDescent="0.3">
      <c r="A3948" s="2"/>
      <c r="B3948"/>
    </row>
    <row r="3949" spans="1:2" x14ac:dyDescent="0.3">
      <c r="A3949" s="2"/>
      <c r="B3949"/>
    </row>
    <row r="3950" spans="1:2" x14ac:dyDescent="0.3">
      <c r="A3950" s="2"/>
      <c r="B3950"/>
    </row>
    <row r="3951" spans="1:2" x14ac:dyDescent="0.3">
      <c r="A3951" s="2"/>
      <c r="B3951"/>
    </row>
    <row r="3952" spans="1:2" x14ac:dyDescent="0.3">
      <c r="A3952" s="2"/>
      <c r="B3952"/>
    </row>
    <row r="3953" spans="1:2" x14ac:dyDescent="0.3">
      <c r="A3953" s="2"/>
      <c r="B3953"/>
    </row>
    <row r="3954" spans="1:2" x14ac:dyDescent="0.3">
      <c r="A3954" s="2"/>
      <c r="B3954"/>
    </row>
    <row r="3955" spans="1:2" x14ac:dyDescent="0.3">
      <c r="A3955" s="2"/>
      <c r="B3955"/>
    </row>
    <row r="3956" spans="1:2" x14ac:dyDescent="0.3">
      <c r="A3956" s="2"/>
      <c r="B3956"/>
    </row>
    <row r="3957" spans="1:2" x14ac:dyDescent="0.3">
      <c r="A3957" s="2"/>
      <c r="B3957"/>
    </row>
    <row r="3958" spans="1:2" x14ac:dyDescent="0.3">
      <c r="A3958" s="2"/>
      <c r="B3958"/>
    </row>
    <row r="3959" spans="1:2" x14ac:dyDescent="0.3">
      <c r="A3959" s="2"/>
      <c r="B3959"/>
    </row>
    <row r="3960" spans="1:2" x14ac:dyDescent="0.3">
      <c r="A3960" s="2"/>
      <c r="B3960"/>
    </row>
    <row r="3961" spans="1:2" x14ac:dyDescent="0.3">
      <c r="A3961" s="2"/>
      <c r="B3961"/>
    </row>
    <row r="3962" spans="1:2" x14ac:dyDescent="0.3">
      <c r="A3962" s="2"/>
      <c r="B3962"/>
    </row>
    <row r="3963" spans="1:2" x14ac:dyDescent="0.3">
      <c r="A3963" s="2"/>
      <c r="B3963"/>
    </row>
    <row r="3964" spans="1:2" x14ac:dyDescent="0.3">
      <c r="A3964" s="2"/>
      <c r="B3964"/>
    </row>
    <row r="3965" spans="1:2" x14ac:dyDescent="0.3">
      <c r="A3965" s="2"/>
      <c r="B3965"/>
    </row>
    <row r="3966" spans="1:2" x14ac:dyDescent="0.3">
      <c r="A3966" s="2"/>
      <c r="B3966"/>
    </row>
    <row r="3967" spans="1:2" x14ac:dyDescent="0.3">
      <c r="A3967" s="2"/>
      <c r="B3967"/>
    </row>
    <row r="3968" spans="1:2" x14ac:dyDescent="0.3">
      <c r="A3968" s="2"/>
      <c r="B3968"/>
    </row>
    <row r="3969" spans="1:2" x14ac:dyDescent="0.3">
      <c r="A3969" s="2"/>
      <c r="B3969"/>
    </row>
    <row r="3970" spans="1:2" x14ac:dyDescent="0.3">
      <c r="A3970" s="2"/>
      <c r="B3970"/>
    </row>
    <row r="3971" spans="1:2" x14ac:dyDescent="0.3">
      <c r="A3971" s="2"/>
      <c r="B3971"/>
    </row>
    <row r="3972" spans="1:2" x14ac:dyDescent="0.3">
      <c r="A3972" s="2"/>
      <c r="B3972"/>
    </row>
    <row r="3973" spans="1:2" x14ac:dyDescent="0.3">
      <c r="A3973" s="2"/>
      <c r="B3973"/>
    </row>
    <row r="3974" spans="1:2" x14ac:dyDescent="0.3">
      <c r="A3974" s="2"/>
      <c r="B3974"/>
    </row>
    <row r="3975" spans="1:2" x14ac:dyDescent="0.3">
      <c r="A3975" s="2"/>
      <c r="B3975"/>
    </row>
    <row r="3976" spans="1:2" x14ac:dyDescent="0.3">
      <c r="A3976" s="2"/>
      <c r="B3976"/>
    </row>
    <row r="3977" spans="1:2" x14ac:dyDescent="0.3">
      <c r="A3977" s="2"/>
      <c r="B3977"/>
    </row>
    <row r="3978" spans="1:2" x14ac:dyDescent="0.3">
      <c r="A3978" s="2"/>
      <c r="B3978"/>
    </row>
    <row r="3979" spans="1:2" x14ac:dyDescent="0.3">
      <c r="A3979" s="2"/>
      <c r="B3979"/>
    </row>
    <row r="3980" spans="1:2" x14ac:dyDescent="0.3">
      <c r="A3980" s="2"/>
      <c r="B3980"/>
    </row>
    <row r="3981" spans="1:2" x14ac:dyDescent="0.3">
      <c r="A3981" s="2"/>
      <c r="B3981"/>
    </row>
    <row r="3982" spans="1:2" x14ac:dyDescent="0.3">
      <c r="A3982" s="2"/>
      <c r="B3982"/>
    </row>
    <row r="3983" spans="1:2" x14ac:dyDescent="0.3">
      <c r="A3983" s="2"/>
      <c r="B3983"/>
    </row>
    <row r="3984" spans="1:2" x14ac:dyDescent="0.3">
      <c r="A3984" s="2"/>
      <c r="B3984"/>
    </row>
    <row r="3985" spans="1:2" x14ac:dyDescent="0.3">
      <c r="A3985" s="2"/>
      <c r="B3985"/>
    </row>
    <row r="3986" spans="1:2" x14ac:dyDescent="0.3">
      <c r="A3986" s="2"/>
      <c r="B3986"/>
    </row>
    <row r="3987" spans="1:2" x14ac:dyDescent="0.3">
      <c r="A3987" s="2"/>
      <c r="B3987"/>
    </row>
    <row r="3988" spans="1:2" x14ac:dyDescent="0.3">
      <c r="A3988" s="2"/>
      <c r="B3988"/>
    </row>
    <row r="3989" spans="1:2" x14ac:dyDescent="0.3">
      <c r="A3989" s="2"/>
      <c r="B3989"/>
    </row>
    <row r="3990" spans="1:2" x14ac:dyDescent="0.3">
      <c r="A3990" s="2"/>
      <c r="B3990"/>
    </row>
    <row r="3991" spans="1:2" x14ac:dyDescent="0.3">
      <c r="A3991" s="2"/>
      <c r="B3991"/>
    </row>
    <row r="3992" spans="1:2" x14ac:dyDescent="0.3">
      <c r="A3992" s="2"/>
      <c r="B3992"/>
    </row>
    <row r="3993" spans="1:2" x14ac:dyDescent="0.3">
      <c r="A3993" s="2"/>
      <c r="B3993"/>
    </row>
    <row r="3994" spans="1:2" x14ac:dyDescent="0.3">
      <c r="A3994" s="2"/>
      <c r="B3994"/>
    </row>
    <row r="3995" spans="1:2" x14ac:dyDescent="0.3">
      <c r="A3995" s="2"/>
      <c r="B3995"/>
    </row>
    <row r="3996" spans="1:2" x14ac:dyDescent="0.3">
      <c r="A3996" s="2"/>
      <c r="B3996"/>
    </row>
    <row r="3997" spans="1:2" x14ac:dyDescent="0.3">
      <c r="A3997" s="2"/>
      <c r="B3997"/>
    </row>
    <row r="3998" spans="1:2" x14ac:dyDescent="0.3">
      <c r="A3998" s="2"/>
      <c r="B3998"/>
    </row>
    <row r="3999" spans="1:2" x14ac:dyDescent="0.3">
      <c r="A3999" s="2"/>
      <c r="B3999"/>
    </row>
    <row r="4000" spans="1:2" x14ac:dyDescent="0.3">
      <c r="A4000" s="2"/>
      <c r="B4000"/>
    </row>
    <row r="4001" spans="1:2" x14ac:dyDescent="0.3">
      <c r="A4001" s="2"/>
      <c r="B4001"/>
    </row>
    <row r="4002" spans="1:2" x14ac:dyDescent="0.3">
      <c r="A4002" s="2"/>
      <c r="B4002"/>
    </row>
    <row r="4003" spans="1:2" x14ac:dyDescent="0.3">
      <c r="A4003" s="2"/>
      <c r="B4003"/>
    </row>
    <row r="4004" spans="1:2" x14ac:dyDescent="0.3">
      <c r="A4004" s="2"/>
      <c r="B4004"/>
    </row>
    <row r="4005" spans="1:2" x14ac:dyDescent="0.3">
      <c r="A4005" s="2"/>
      <c r="B4005"/>
    </row>
    <row r="4006" spans="1:2" x14ac:dyDescent="0.3">
      <c r="A4006" s="2"/>
      <c r="B4006"/>
    </row>
    <row r="4007" spans="1:2" x14ac:dyDescent="0.3">
      <c r="A4007" s="2"/>
      <c r="B4007"/>
    </row>
    <row r="4008" spans="1:2" x14ac:dyDescent="0.3">
      <c r="A4008" s="2"/>
      <c r="B4008"/>
    </row>
    <row r="4009" spans="1:2" x14ac:dyDescent="0.3">
      <c r="A4009" s="2"/>
      <c r="B4009"/>
    </row>
    <row r="4010" spans="1:2" x14ac:dyDescent="0.3">
      <c r="A4010" s="2"/>
      <c r="B4010"/>
    </row>
    <row r="4011" spans="1:2" x14ac:dyDescent="0.3">
      <c r="A4011" s="2"/>
      <c r="B4011"/>
    </row>
    <row r="4012" spans="1:2" x14ac:dyDescent="0.3">
      <c r="A4012" s="2"/>
      <c r="B4012"/>
    </row>
    <row r="4013" spans="1:2" x14ac:dyDescent="0.3">
      <c r="A4013" s="2"/>
      <c r="B4013"/>
    </row>
    <row r="4014" spans="1:2" x14ac:dyDescent="0.3">
      <c r="A4014" s="2"/>
      <c r="B4014"/>
    </row>
    <row r="4015" spans="1:2" x14ac:dyDescent="0.3">
      <c r="A4015" s="2"/>
      <c r="B4015"/>
    </row>
    <row r="4016" spans="1:2" x14ac:dyDescent="0.3">
      <c r="A4016" s="2"/>
      <c r="B4016"/>
    </row>
    <row r="4017" spans="1:2" x14ac:dyDescent="0.3">
      <c r="A4017" s="2"/>
      <c r="B4017"/>
    </row>
    <row r="4018" spans="1:2" x14ac:dyDescent="0.3">
      <c r="A4018" s="2"/>
      <c r="B4018"/>
    </row>
    <row r="4019" spans="1:2" x14ac:dyDescent="0.3">
      <c r="A4019" s="2"/>
      <c r="B4019"/>
    </row>
    <row r="4020" spans="1:2" x14ac:dyDescent="0.3">
      <c r="A4020" s="2"/>
      <c r="B4020"/>
    </row>
    <row r="4021" spans="1:2" x14ac:dyDescent="0.3">
      <c r="A4021" s="2"/>
      <c r="B4021"/>
    </row>
    <row r="4022" spans="1:2" x14ac:dyDescent="0.3">
      <c r="A4022" s="2"/>
      <c r="B4022"/>
    </row>
    <row r="4023" spans="1:2" x14ac:dyDescent="0.3">
      <c r="A4023" s="2"/>
      <c r="B4023"/>
    </row>
    <row r="4024" spans="1:2" x14ac:dyDescent="0.3">
      <c r="A4024" s="2"/>
      <c r="B4024"/>
    </row>
    <row r="4025" spans="1:2" x14ac:dyDescent="0.3">
      <c r="A4025" s="2"/>
      <c r="B4025"/>
    </row>
    <row r="4026" spans="1:2" x14ac:dyDescent="0.3">
      <c r="A4026" s="2"/>
      <c r="B4026"/>
    </row>
    <row r="4027" spans="1:2" x14ac:dyDescent="0.3">
      <c r="A4027" s="2"/>
      <c r="B4027"/>
    </row>
    <row r="4028" spans="1:2" x14ac:dyDescent="0.3">
      <c r="A4028" s="2"/>
      <c r="B4028"/>
    </row>
    <row r="4029" spans="1:2" x14ac:dyDescent="0.3">
      <c r="A4029" s="2"/>
      <c r="B4029"/>
    </row>
    <row r="4030" spans="1:2" x14ac:dyDescent="0.3">
      <c r="A4030" s="2"/>
      <c r="B4030"/>
    </row>
    <row r="4031" spans="1:2" x14ac:dyDescent="0.3">
      <c r="A4031" s="2"/>
      <c r="B4031"/>
    </row>
    <row r="4032" spans="1:2" x14ac:dyDescent="0.3">
      <c r="A4032" s="2"/>
      <c r="B4032"/>
    </row>
    <row r="4033" spans="1:2" x14ac:dyDescent="0.3">
      <c r="A4033" s="2"/>
      <c r="B4033"/>
    </row>
    <row r="4034" spans="1:2" x14ac:dyDescent="0.3">
      <c r="A4034" s="2"/>
      <c r="B4034"/>
    </row>
    <row r="4035" spans="1:2" x14ac:dyDescent="0.3">
      <c r="A4035" s="2"/>
      <c r="B4035"/>
    </row>
    <row r="4036" spans="1:2" x14ac:dyDescent="0.3">
      <c r="A4036" s="2"/>
      <c r="B4036"/>
    </row>
    <row r="4037" spans="1:2" x14ac:dyDescent="0.3">
      <c r="A4037" s="2"/>
      <c r="B4037"/>
    </row>
    <row r="4038" spans="1:2" x14ac:dyDescent="0.3">
      <c r="A4038" s="2"/>
      <c r="B4038"/>
    </row>
    <row r="4039" spans="1:2" x14ac:dyDescent="0.3">
      <c r="A4039" s="2"/>
      <c r="B4039"/>
    </row>
    <row r="4040" spans="1:2" x14ac:dyDescent="0.3">
      <c r="A4040" s="2"/>
      <c r="B4040"/>
    </row>
    <row r="4041" spans="1:2" x14ac:dyDescent="0.3">
      <c r="A4041" s="2"/>
      <c r="B4041"/>
    </row>
    <row r="4042" spans="1:2" x14ac:dyDescent="0.3">
      <c r="A4042" s="2"/>
      <c r="B4042"/>
    </row>
    <row r="4043" spans="1:2" x14ac:dyDescent="0.3">
      <c r="A4043" s="2"/>
      <c r="B4043"/>
    </row>
    <row r="4044" spans="1:2" x14ac:dyDescent="0.3">
      <c r="A4044" s="2"/>
      <c r="B4044"/>
    </row>
    <row r="4045" spans="1:2" x14ac:dyDescent="0.3">
      <c r="A4045" s="2"/>
      <c r="B4045"/>
    </row>
    <row r="4046" spans="1:2" x14ac:dyDescent="0.3">
      <c r="A4046" s="2"/>
      <c r="B4046"/>
    </row>
    <row r="4047" spans="1:2" x14ac:dyDescent="0.3">
      <c r="A4047" s="2"/>
      <c r="B4047"/>
    </row>
    <row r="4048" spans="1:2" x14ac:dyDescent="0.3">
      <c r="A4048" s="2"/>
      <c r="B4048"/>
    </row>
    <row r="4049" spans="1:2" x14ac:dyDescent="0.3">
      <c r="A4049" s="2"/>
      <c r="B4049"/>
    </row>
    <row r="4050" spans="1:2" x14ac:dyDescent="0.3">
      <c r="A4050" s="2"/>
      <c r="B4050"/>
    </row>
    <row r="4051" spans="1:2" x14ac:dyDescent="0.3">
      <c r="A4051" s="2"/>
      <c r="B4051"/>
    </row>
    <row r="4052" spans="1:2" x14ac:dyDescent="0.3">
      <c r="A4052" s="2"/>
      <c r="B4052"/>
    </row>
    <row r="4053" spans="1:2" x14ac:dyDescent="0.3">
      <c r="A4053" s="2"/>
      <c r="B4053"/>
    </row>
    <row r="4054" spans="1:2" x14ac:dyDescent="0.3">
      <c r="A4054" s="2"/>
      <c r="B4054"/>
    </row>
    <row r="4055" spans="1:2" x14ac:dyDescent="0.3">
      <c r="A4055" s="2"/>
      <c r="B4055"/>
    </row>
    <row r="4056" spans="1:2" x14ac:dyDescent="0.3">
      <c r="A4056" s="2"/>
      <c r="B4056"/>
    </row>
    <row r="4057" spans="1:2" x14ac:dyDescent="0.3">
      <c r="A4057" s="2"/>
      <c r="B4057"/>
    </row>
    <row r="4058" spans="1:2" x14ac:dyDescent="0.3">
      <c r="A4058" s="2"/>
      <c r="B4058"/>
    </row>
    <row r="4059" spans="1:2" x14ac:dyDescent="0.3">
      <c r="A4059" s="2"/>
      <c r="B4059"/>
    </row>
    <row r="4060" spans="1:2" x14ac:dyDescent="0.3">
      <c r="A4060" s="2"/>
      <c r="B4060"/>
    </row>
    <row r="4061" spans="1:2" x14ac:dyDescent="0.3">
      <c r="A4061" s="2"/>
      <c r="B4061"/>
    </row>
    <row r="4062" spans="1:2" x14ac:dyDescent="0.3">
      <c r="A4062" s="2"/>
      <c r="B4062"/>
    </row>
    <row r="4063" spans="1:2" x14ac:dyDescent="0.3">
      <c r="A4063" s="2"/>
      <c r="B4063"/>
    </row>
    <row r="4064" spans="1:2" x14ac:dyDescent="0.3">
      <c r="A4064" s="2"/>
      <c r="B4064"/>
    </row>
    <row r="4065" spans="1:2" x14ac:dyDescent="0.3">
      <c r="A4065" s="2"/>
      <c r="B4065"/>
    </row>
    <row r="4066" spans="1:2" x14ac:dyDescent="0.3">
      <c r="A4066" s="2"/>
      <c r="B4066"/>
    </row>
    <row r="4067" spans="1:2" x14ac:dyDescent="0.3">
      <c r="A4067" s="2"/>
      <c r="B4067"/>
    </row>
    <row r="4068" spans="1:2" x14ac:dyDescent="0.3">
      <c r="A4068" s="2"/>
      <c r="B4068"/>
    </row>
    <row r="4069" spans="1:2" x14ac:dyDescent="0.3">
      <c r="A4069" s="2"/>
      <c r="B4069"/>
    </row>
    <row r="4070" spans="1:2" x14ac:dyDescent="0.3">
      <c r="A4070" s="2"/>
      <c r="B4070"/>
    </row>
    <row r="4071" spans="1:2" x14ac:dyDescent="0.3">
      <c r="A4071" s="2"/>
      <c r="B4071"/>
    </row>
    <row r="4072" spans="1:2" x14ac:dyDescent="0.3">
      <c r="A4072" s="2"/>
      <c r="B4072"/>
    </row>
    <row r="4073" spans="1:2" x14ac:dyDescent="0.3">
      <c r="A4073" s="2"/>
      <c r="B4073"/>
    </row>
    <row r="4074" spans="1:2" x14ac:dyDescent="0.3">
      <c r="A4074" s="2"/>
      <c r="B4074"/>
    </row>
    <row r="4075" spans="1:2" x14ac:dyDescent="0.3">
      <c r="A4075" s="2"/>
      <c r="B4075"/>
    </row>
    <row r="4076" spans="1:2" x14ac:dyDescent="0.3">
      <c r="A4076" s="2"/>
      <c r="B4076"/>
    </row>
    <row r="4077" spans="1:2" x14ac:dyDescent="0.3">
      <c r="A4077" s="2"/>
      <c r="B4077"/>
    </row>
    <row r="4078" spans="1:2" x14ac:dyDescent="0.3">
      <c r="A4078" s="2"/>
      <c r="B4078"/>
    </row>
    <row r="4079" spans="1:2" x14ac:dyDescent="0.3">
      <c r="A4079" s="2"/>
      <c r="B4079"/>
    </row>
    <row r="4080" spans="1:2" x14ac:dyDescent="0.3">
      <c r="A4080" s="2"/>
      <c r="B4080"/>
    </row>
    <row r="4081" spans="1:2" x14ac:dyDescent="0.3">
      <c r="A4081" s="2"/>
      <c r="B4081"/>
    </row>
    <row r="4082" spans="1:2" x14ac:dyDescent="0.3">
      <c r="A4082" s="2"/>
      <c r="B4082"/>
    </row>
    <row r="4083" spans="1:2" x14ac:dyDescent="0.3">
      <c r="A4083" s="2"/>
      <c r="B4083"/>
    </row>
    <row r="4084" spans="1:2" x14ac:dyDescent="0.3">
      <c r="A4084" s="2"/>
      <c r="B4084"/>
    </row>
    <row r="4085" spans="1:2" x14ac:dyDescent="0.3">
      <c r="A4085" s="2"/>
      <c r="B4085"/>
    </row>
    <row r="4086" spans="1:2" x14ac:dyDescent="0.3">
      <c r="A4086" s="2"/>
      <c r="B4086"/>
    </row>
    <row r="4087" spans="1:2" x14ac:dyDescent="0.3">
      <c r="A4087" s="2"/>
      <c r="B4087"/>
    </row>
    <row r="4088" spans="1:2" x14ac:dyDescent="0.3">
      <c r="A4088" s="2"/>
      <c r="B4088"/>
    </row>
    <row r="4089" spans="1:2" x14ac:dyDescent="0.3">
      <c r="A4089" s="2"/>
      <c r="B4089"/>
    </row>
    <row r="4090" spans="1:2" x14ac:dyDescent="0.3">
      <c r="A4090" s="2"/>
      <c r="B4090"/>
    </row>
    <row r="4091" spans="1:2" x14ac:dyDescent="0.3">
      <c r="A4091" s="2"/>
      <c r="B4091"/>
    </row>
    <row r="4092" spans="1:2" x14ac:dyDescent="0.3">
      <c r="A4092" s="2"/>
      <c r="B4092"/>
    </row>
    <row r="4093" spans="1:2" x14ac:dyDescent="0.3">
      <c r="A4093" s="2"/>
      <c r="B4093"/>
    </row>
    <row r="4094" spans="1:2" x14ac:dyDescent="0.3">
      <c r="A4094" s="2"/>
      <c r="B4094"/>
    </row>
    <row r="4095" spans="1:2" x14ac:dyDescent="0.3">
      <c r="A4095" s="2"/>
      <c r="B4095"/>
    </row>
    <row r="4096" spans="1:2" x14ac:dyDescent="0.3">
      <c r="A4096" s="2"/>
      <c r="B4096"/>
    </row>
    <row r="4097" spans="1:2" x14ac:dyDescent="0.3">
      <c r="A4097" s="2"/>
      <c r="B4097"/>
    </row>
    <row r="4098" spans="1:2" x14ac:dyDescent="0.3">
      <c r="A4098" s="2"/>
      <c r="B4098"/>
    </row>
    <row r="4099" spans="1:2" x14ac:dyDescent="0.3">
      <c r="A4099" s="2"/>
      <c r="B4099"/>
    </row>
    <row r="4100" spans="1:2" x14ac:dyDescent="0.3">
      <c r="A4100" s="2"/>
      <c r="B4100"/>
    </row>
    <row r="4101" spans="1:2" x14ac:dyDescent="0.3">
      <c r="A4101" s="2"/>
      <c r="B4101"/>
    </row>
    <row r="4102" spans="1:2" x14ac:dyDescent="0.3">
      <c r="A4102" s="2"/>
      <c r="B4102"/>
    </row>
    <row r="4103" spans="1:2" x14ac:dyDescent="0.3">
      <c r="A4103" s="2"/>
      <c r="B4103"/>
    </row>
    <row r="4104" spans="1:2" x14ac:dyDescent="0.3">
      <c r="A4104" s="2"/>
      <c r="B4104"/>
    </row>
    <row r="4105" spans="1:2" x14ac:dyDescent="0.3">
      <c r="A4105" s="2"/>
      <c r="B4105"/>
    </row>
    <row r="4106" spans="1:2" x14ac:dyDescent="0.3">
      <c r="A4106" s="2"/>
      <c r="B4106"/>
    </row>
    <row r="4107" spans="1:2" x14ac:dyDescent="0.3">
      <c r="A4107" s="2"/>
      <c r="B4107"/>
    </row>
    <row r="4108" spans="1:2" x14ac:dyDescent="0.3">
      <c r="A4108" s="2"/>
      <c r="B4108"/>
    </row>
    <row r="4109" spans="1:2" x14ac:dyDescent="0.3">
      <c r="A4109" s="2"/>
      <c r="B4109"/>
    </row>
    <row r="4110" spans="1:2" x14ac:dyDescent="0.3">
      <c r="A4110" s="2"/>
      <c r="B4110"/>
    </row>
    <row r="4111" spans="1:2" x14ac:dyDescent="0.3">
      <c r="A4111" s="2"/>
      <c r="B4111"/>
    </row>
    <row r="4112" spans="1:2" x14ac:dyDescent="0.3">
      <c r="A4112" s="2"/>
      <c r="B4112"/>
    </row>
    <row r="4113" spans="1:2" x14ac:dyDescent="0.3">
      <c r="A4113" s="2"/>
      <c r="B4113"/>
    </row>
    <row r="4114" spans="1:2" x14ac:dyDescent="0.3">
      <c r="A4114" s="2"/>
      <c r="B4114"/>
    </row>
    <row r="4115" spans="1:2" x14ac:dyDescent="0.3">
      <c r="A4115" s="2"/>
      <c r="B4115"/>
    </row>
    <row r="4116" spans="1:2" x14ac:dyDescent="0.3">
      <c r="A4116" s="2"/>
      <c r="B4116"/>
    </row>
    <row r="4117" spans="1:2" x14ac:dyDescent="0.3">
      <c r="A4117" s="2"/>
      <c r="B4117"/>
    </row>
    <row r="4118" spans="1:2" x14ac:dyDescent="0.3">
      <c r="A4118" s="2"/>
      <c r="B4118"/>
    </row>
    <row r="4119" spans="1:2" x14ac:dyDescent="0.3">
      <c r="A4119" s="2"/>
      <c r="B4119"/>
    </row>
    <row r="4120" spans="1:2" x14ac:dyDescent="0.3">
      <c r="A4120" s="2"/>
      <c r="B4120"/>
    </row>
    <row r="4121" spans="1:2" x14ac:dyDescent="0.3">
      <c r="A4121" s="2"/>
      <c r="B4121"/>
    </row>
    <row r="4122" spans="1:2" x14ac:dyDescent="0.3">
      <c r="A4122" s="2"/>
      <c r="B4122"/>
    </row>
    <row r="4123" spans="1:2" x14ac:dyDescent="0.3">
      <c r="A4123" s="2"/>
      <c r="B4123"/>
    </row>
    <row r="4124" spans="1:2" x14ac:dyDescent="0.3">
      <c r="A4124" s="2"/>
      <c r="B4124"/>
    </row>
    <row r="4125" spans="1:2" x14ac:dyDescent="0.3">
      <c r="A4125" s="2"/>
      <c r="B4125"/>
    </row>
    <row r="4126" spans="1:2" x14ac:dyDescent="0.3">
      <c r="A4126" s="2"/>
      <c r="B4126"/>
    </row>
    <row r="4127" spans="1:2" x14ac:dyDescent="0.3">
      <c r="A4127" s="2"/>
      <c r="B4127"/>
    </row>
    <row r="4128" spans="1:2" x14ac:dyDescent="0.3">
      <c r="A4128" s="2"/>
      <c r="B4128"/>
    </row>
    <row r="4129" spans="1:2" x14ac:dyDescent="0.3">
      <c r="A4129" s="2"/>
      <c r="B4129"/>
    </row>
    <row r="4130" spans="1:2" x14ac:dyDescent="0.3">
      <c r="A4130" s="2"/>
      <c r="B4130"/>
    </row>
    <row r="4131" spans="1:2" x14ac:dyDescent="0.3">
      <c r="A4131" s="2"/>
      <c r="B4131"/>
    </row>
    <row r="4132" spans="1:2" x14ac:dyDescent="0.3">
      <c r="A4132" s="2"/>
      <c r="B4132"/>
    </row>
    <row r="4133" spans="1:2" x14ac:dyDescent="0.3">
      <c r="A4133" s="2"/>
      <c r="B4133"/>
    </row>
    <row r="4134" spans="1:2" x14ac:dyDescent="0.3">
      <c r="A4134" s="2"/>
      <c r="B4134"/>
    </row>
    <row r="4135" spans="1:2" x14ac:dyDescent="0.3">
      <c r="A4135" s="2"/>
      <c r="B4135"/>
    </row>
    <row r="4136" spans="1:2" x14ac:dyDescent="0.3">
      <c r="A4136" s="2"/>
      <c r="B4136"/>
    </row>
    <row r="4137" spans="1:2" x14ac:dyDescent="0.3">
      <c r="A4137" s="2"/>
      <c r="B4137"/>
    </row>
    <row r="4138" spans="1:2" x14ac:dyDescent="0.3">
      <c r="A4138" s="2"/>
      <c r="B4138"/>
    </row>
    <row r="4139" spans="1:2" x14ac:dyDescent="0.3">
      <c r="A4139" s="2"/>
      <c r="B4139"/>
    </row>
    <row r="4140" spans="1:2" x14ac:dyDescent="0.3">
      <c r="A4140" s="2"/>
      <c r="B4140"/>
    </row>
    <row r="4141" spans="1:2" x14ac:dyDescent="0.3">
      <c r="A4141" s="2"/>
      <c r="B4141"/>
    </row>
    <row r="4142" spans="1:2" x14ac:dyDescent="0.3">
      <c r="A4142" s="2"/>
      <c r="B4142"/>
    </row>
    <row r="4143" spans="1:2" x14ac:dyDescent="0.3">
      <c r="A4143" s="2"/>
      <c r="B4143"/>
    </row>
    <row r="4144" spans="1:2" x14ac:dyDescent="0.3">
      <c r="A4144" s="2"/>
      <c r="B4144"/>
    </row>
    <row r="4145" spans="1:2" x14ac:dyDescent="0.3">
      <c r="A4145" s="2"/>
      <c r="B4145"/>
    </row>
    <row r="4146" spans="1:2" x14ac:dyDescent="0.3">
      <c r="A4146" s="2"/>
      <c r="B4146"/>
    </row>
    <row r="4147" spans="1:2" x14ac:dyDescent="0.3">
      <c r="A4147" s="2"/>
      <c r="B4147"/>
    </row>
    <row r="4148" spans="1:2" x14ac:dyDescent="0.3">
      <c r="A4148" s="2"/>
      <c r="B4148"/>
    </row>
    <row r="4149" spans="1:2" x14ac:dyDescent="0.3">
      <c r="A4149" s="2"/>
      <c r="B4149"/>
    </row>
    <row r="4150" spans="1:2" x14ac:dyDescent="0.3">
      <c r="A4150" s="2"/>
      <c r="B4150"/>
    </row>
    <row r="4151" spans="1:2" x14ac:dyDescent="0.3">
      <c r="A4151" s="2"/>
      <c r="B4151"/>
    </row>
    <row r="4152" spans="1:2" x14ac:dyDescent="0.3">
      <c r="A4152" s="2"/>
      <c r="B4152"/>
    </row>
    <row r="4153" spans="1:2" x14ac:dyDescent="0.3">
      <c r="A4153" s="2"/>
      <c r="B4153"/>
    </row>
    <row r="4154" spans="1:2" x14ac:dyDescent="0.3">
      <c r="A4154" s="2"/>
      <c r="B4154"/>
    </row>
    <row r="4155" spans="1:2" x14ac:dyDescent="0.3">
      <c r="A4155" s="2"/>
      <c r="B4155"/>
    </row>
    <row r="4156" spans="1:2" x14ac:dyDescent="0.3">
      <c r="A4156" s="2"/>
      <c r="B4156"/>
    </row>
    <row r="4157" spans="1:2" x14ac:dyDescent="0.3">
      <c r="A4157" s="2"/>
      <c r="B4157"/>
    </row>
    <row r="4158" spans="1:2" x14ac:dyDescent="0.3">
      <c r="A4158" s="2"/>
      <c r="B4158"/>
    </row>
    <row r="4159" spans="1:2" x14ac:dyDescent="0.3">
      <c r="A4159" s="2"/>
      <c r="B4159"/>
    </row>
    <row r="4160" spans="1:2" x14ac:dyDescent="0.3">
      <c r="A4160" s="2"/>
      <c r="B4160"/>
    </row>
    <row r="4161" spans="1:2" x14ac:dyDescent="0.3">
      <c r="A4161" s="2"/>
      <c r="B4161"/>
    </row>
    <row r="4162" spans="1:2" x14ac:dyDescent="0.3">
      <c r="A4162" s="2"/>
      <c r="B4162"/>
    </row>
    <row r="4163" spans="1:2" x14ac:dyDescent="0.3">
      <c r="A4163" s="2"/>
      <c r="B4163"/>
    </row>
    <row r="4164" spans="1:2" x14ac:dyDescent="0.3">
      <c r="A4164" s="2"/>
      <c r="B4164"/>
    </row>
    <row r="4165" spans="1:2" x14ac:dyDescent="0.3">
      <c r="A4165" s="2"/>
      <c r="B4165"/>
    </row>
    <row r="4166" spans="1:2" x14ac:dyDescent="0.3">
      <c r="A4166" s="2"/>
      <c r="B4166"/>
    </row>
    <row r="4167" spans="1:2" x14ac:dyDescent="0.3">
      <c r="A4167" s="2"/>
      <c r="B4167"/>
    </row>
    <row r="4168" spans="1:2" x14ac:dyDescent="0.3">
      <c r="A4168" s="2"/>
      <c r="B4168"/>
    </row>
    <row r="4169" spans="1:2" x14ac:dyDescent="0.3">
      <c r="A4169" s="2"/>
      <c r="B4169"/>
    </row>
    <row r="4170" spans="1:2" x14ac:dyDescent="0.3">
      <c r="A4170" s="2"/>
      <c r="B4170"/>
    </row>
    <row r="4171" spans="1:2" x14ac:dyDescent="0.3">
      <c r="A4171" s="2"/>
      <c r="B4171"/>
    </row>
    <row r="4172" spans="1:2" x14ac:dyDescent="0.3">
      <c r="A4172" s="2"/>
      <c r="B4172"/>
    </row>
    <row r="4173" spans="1:2" x14ac:dyDescent="0.3">
      <c r="A4173" s="2"/>
      <c r="B4173"/>
    </row>
    <row r="4174" spans="1:2" x14ac:dyDescent="0.3">
      <c r="A4174" s="2"/>
      <c r="B4174"/>
    </row>
    <row r="4175" spans="1:2" x14ac:dyDescent="0.3">
      <c r="A4175" s="2"/>
      <c r="B4175"/>
    </row>
    <row r="4176" spans="1:2" x14ac:dyDescent="0.3">
      <c r="A4176" s="2"/>
      <c r="B4176"/>
    </row>
    <row r="4177" spans="1:2" x14ac:dyDescent="0.3">
      <c r="A4177" s="2"/>
      <c r="B4177"/>
    </row>
    <row r="4178" spans="1:2" x14ac:dyDescent="0.3">
      <c r="A4178" s="2"/>
      <c r="B4178"/>
    </row>
    <row r="4179" spans="1:2" x14ac:dyDescent="0.3">
      <c r="A4179" s="2"/>
      <c r="B4179"/>
    </row>
    <row r="4180" spans="1:2" x14ac:dyDescent="0.3">
      <c r="A4180" s="2"/>
      <c r="B4180"/>
    </row>
    <row r="4181" spans="1:2" x14ac:dyDescent="0.3">
      <c r="A4181" s="2"/>
      <c r="B4181"/>
    </row>
    <row r="4182" spans="1:2" x14ac:dyDescent="0.3">
      <c r="A4182" s="2"/>
      <c r="B4182"/>
    </row>
    <row r="4183" spans="1:2" x14ac:dyDescent="0.3">
      <c r="A4183" s="2"/>
      <c r="B4183"/>
    </row>
    <row r="4184" spans="1:2" x14ac:dyDescent="0.3">
      <c r="A4184" s="2"/>
      <c r="B4184"/>
    </row>
    <row r="4185" spans="1:2" x14ac:dyDescent="0.3">
      <c r="A4185" s="2"/>
      <c r="B4185"/>
    </row>
    <row r="4186" spans="1:2" x14ac:dyDescent="0.3">
      <c r="A4186" s="2"/>
      <c r="B4186"/>
    </row>
    <row r="4187" spans="1:2" x14ac:dyDescent="0.3">
      <c r="A4187" s="2"/>
      <c r="B4187"/>
    </row>
    <row r="4188" spans="1:2" x14ac:dyDescent="0.3">
      <c r="A4188" s="2"/>
      <c r="B4188"/>
    </row>
    <row r="4189" spans="1:2" x14ac:dyDescent="0.3">
      <c r="A4189" s="2"/>
      <c r="B4189"/>
    </row>
    <row r="4190" spans="1:2" x14ac:dyDescent="0.3">
      <c r="A4190" s="2"/>
      <c r="B4190"/>
    </row>
    <row r="4191" spans="1:2" x14ac:dyDescent="0.3">
      <c r="A4191" s="2"/>
      <c r="B4191"/>
    </row>
    <row r="4192" spans="1:2" x14ac:dyDescent="0.3">
      <c r="A4192" s="2"/>
      <c r="B4192"/>
    </row>
    <row r="4193" spans="1:2" x14ac:dyDescent="0.3">
      <c r="A4193" s="2"/>
      <c r="B4193"/>
    </row>
    <row r="4194" spans="1:2" x14ac:dyDescent="0.3">
      <c r="A4194" s="2"/>
      <c r="B4194"/>
    </row>
    <row r="4195" spans="1:2" x14ac:dyDescent="0.3">
      <c r="A4195" s="2"/>
      <c r="B4195"/>
    </row>
    <row r="4196" spans="1:2" x14ac:dyDescent="0.3">
      <c r="A4196" s="2"/>
      <c r="B4196"/>
    </row>
    <row r="4197" spans="1:2" x14ac:dyDescent="0.3">
      <c r="A4197" s="2"/>
      <c r="B4197"/>
    </row>
    <row r="4198" spans="1:2" x14ac:dyDescent="0.3">
      <c r="A4198" s="2"/>
      <c r="B4198"/>
    </row>
    <row r="4199" spans="1:2" x14ac:dyDescent="0.3">
      <c r="A4199" s="2"/>
      <c r="B4199"/>
    </row>
    <row r="4200" spans="1:2" x14ac:dyDescent="0.3">
      <c r="A4200" s="2"/>
      <c r="B4200"/>
    </row>
    <row r="4201" spans="1:2" x14ac:dyDescent="0.3">
      <c r="A4201" s="2"/>
      <c r="B4201"/>
    </row>
    <row r="4202" spans="1:2" x14ac:dyDescent="0.3">
      <c r="A4202" s="2"/>
      <c r="B4202"/>
    </row>
    <row r="4203" spans="1:2" x14ac:dyDescent="0.3">
      <c r="A4203" s="2"/>
      <c r="B4203"/>
    </row>
    <row r="4204" spans="1:2" x14ac:dyDescent="0.3">
      <c r="A4204" s="2"/>
      <c r="B4204"/>
    </row>
    <row r="4205" spans="1:2" x14ac:dyDescent="0.3">
      <c r="A4205" s="2"/>
      <c r="B4205"/>
    </row>
    <row r="4206" spans="1:2" x14ac:dyDescent="0.3">
      <c r="A4206" s="2"/>
      <c r="B4206"/>
    </row>
    <row r="4207" spans="1:2" x14ac:dyDescent="0.3">
      <c r="A4207" s="2"/>
      <c r="B4207"/>
    </row>
    <row r="4208" spans="1:2" x14ac:dyDescent="0.3">
      <c r="A4208" s="2"/>
      <c r="B4208"/>
    </row>
    <row r="4209" spans="1:2" x14ac:dyDescent="0.3">
      <c r="A4209" s="2"/>
      <c r="B4209"/>
    </row>
    <row r="4210" spans="1:2" x14ac:dyDescent="0.3">
      <c r="A4210" s="2"/>
      <c r="B4210"/>
    </row>
    <row r="4211" spans="1:2" x14ac:dyDescent="0.3">
      <c r="A4211" s="2"/>
      <c r="B4211"/>
    </row>
    <row r="4212" spans="1:2" x14ac:dyDescent="0.3">
      <c r="A4212" s="2"/>
      <c r="B4212"/>
    </row>
    <row r="4213" spans="1:2" x14ac:dyDescent="0.3">
      <c r="A4213" s="2"/>
      <c r="B4213"/>
    </row>
    <row r="4214" spans="1:2" x14ac:dyDescent="0.3">
      <c r="A4214" s="2"/>
      <c r="B4214"/>
    </row>
    <row r="4215" spans="1:2" x14ac:dyDescent="0.3">
      <c r="A4215" s="2"/>
      <c r="B4215"/>
    </row>
    <row r="4216" spans="1:2" x14ac:dyDescent="0.3">
      <c r="A4216" s="2"/>
      <c r="B4216"/>
    </row>
    <row r="4217" spans="1:2" x14ac:dyDescent="0.3">
      <c r="A4217" s="2"/>
      <c r="B4217"/>
    </row>
    <row r="4218" spans="1:2" x14ac:dyDescent="0.3">
      <c r="A4218" s="2"/>
      <c r="B4218"/>
    </row>
    <row r="4219" spans="1:2" x14ac:dyDescent="0.3">
      <c r="A4219" s="2"/>
      <c r="B4219"/>
    </row>
    <row r="4220" spans="1:2" x14ac:dyDescent="0.3">
      <c r="A4220" s="2"/>
      <c r="B4220"/>
    </row>
    <row r="4221" spans="1:2" x14ac:dyDescent="0.3">
      <c r="A4221" s="2"/>
      <c r="B4221"/>
    </row>
    <row r="4222" spans="1:2" x14ac:dyDescent="0.3">
      <c r="A4222" s="2"/>
      <c r="B4222"/>
    </row>
    <row r="4223" spans="1:2" x14ac:dyDescent="0.3">
      <c r="A4223" s="2"/>
      <c r="B4223"/>
    </row>
    <row r="4224" spans="1:2" x14ac:dyDescent="0.3">
      <c r="A4224" s="2"/>
      <c r="B4224"/>
    </row>
    <row r="4225" spans="1:2" x14ac:dyDescent="0.3">
      <c r="A4225" s="2"/>
      <c r="B4225"/>
    </row>
    <row r="4226" spans="1:2" x14ac:dyDescent="0.3">
      <c r="A4226" s="2"/>
      <c r="B4226"/>
    </row>
    <row r="4227" spans="1:2" x14ac:dyDescent="0.3">
      <c r="A4227" s="2"/>
      <c r="B4227"/>
    </row>
    <row r="4228" spans="1:2" x14ac:dyDescent="0.3">
      <c r="A4228" s="2"/>
      <c r="B4228"/>
    </row>
    <row r="4229" spans="1:2" x14ac:dyDescent="0.3">
      <c r="A4229" s="2"/>
      <c r="B4229"/>
    </row>
    <row r="4230" spans="1:2" x14ac:dyDescent="0.3">
      <c r="A4230" s="2"/>
      <c r="B4230"/>
    </row>
    <row r="4231" spans="1:2" x14ac:dyDescent="0.3">
      <c r="A4231" s="2"/>
      <c r="B4231"/>
    </row>
    <row r="4232" spans="1:2" x14ac:dyDescent="0.3">
      <c r="A4232" s="2"/>
      <c r="B4232"/>
    </row>
    <row r="4233" spans="1:2" x14ac:dyDescent="0.3">
      <c r="A4233" s="2"/>
      <c r="B4233"/>
    </row>
    <row r="4234" spans="1:2" x14ac:dyDescent="0.3">
      <c r="A4234" s="2"/>
      <c r="B4234"/>
    </row>
    <row r="4235" spans="1:2" x14ac:dyDescent="0.3">
      <c r="A4235" s="2"/>
      <c r="B4235"/>
    </row>
    <row r="4236" spans="1:2" x14ac:dyDescent="0.3">
      <c r="A4236" s="2"/>
      <c r="B4236"/>
    </row>
    <row r="4237" spans="1:2" x14ac:dyDescent="0.3">
      <c r="A4237" s="2"/>
      <c r="B4237"/>
    </row>
    <row r="4238" spans="1:2" x14ac:dyDescent="0.3">
      <c r="A4238" s="2"/>
      <c r="B4238"/>
    </row>
    <row r="4239" spans="1:2" x14ac:dyDescent="0.3">
      <c r="A4239" s="2"/>
      <c r="B4239"/>
    </row>
    <row r="4240" spans="1:2" x14ac:dyDescent="0.3">
      <c r="A4240" s="2"/>
      <c r="B4240"/>
    </row>
    <row r="4241" spans="1:2" x14ac:dyDescent="0.3">
      <c r="A4241" s="2"/>
      <c r="B4241"/>
    </row>
    <row r="4242" spans="1:2" x14ac:dyDescent="0.3">
      <c r="A4242" s="2"/>
      <c r="B4242"/>
    </row>
    <row r="4243" spans="1:2" x14ac:dyDescent="0.3">
      <c r="A4243" s="2"/>
      <c r="B4243"/>
    </row>
    <row r="4244" spans="1:2" x14ac:dyDescent="0.3">
      <c r="A4244" s="2"/>
      <c r="B4244"/>
    </row>
    <row r="4245" spans="1:2" x14ac:dyDescent="0.3">
      <c r="A4245" s="2"/>
      <c r="B4245"/>
    </row>
    <row r="4246" spans="1:2" x14ac:dyDescent="0.3">
      <c r="A4246" s="2"/>
      <c r="B4246"/>
    </row>
    <row r="4247" spans="1:2" x14ac:dyDescent="0.3">
      <c r="A4247" s="2"/>
      <c r="B4247"/>
    </row>
    <row r="4248" spans="1:2" x14ac:dyDescent="0.3">
      <c r="A4248" s="2"/>
      <c r="B4248"/>
    </row>
    <row r="4249" spans="1:2" x14ac:dyDescent="0.3">
      <c r="A4249" s="2"/>
      <c r="B4249"/>
    </row>
    <row r="4250" spans="1:2" x14ac:dyDescent="0.3">
      <c r="A4250" s="2"/>
      <c r="B4250"/>
    </row>
    <row r="4251" spans="1:2" x14ac:dyDescent="0.3">
      <c r="A4251" s="2"/>
      <c r="B4251"/>
    </row>
    <row r="4252" spans="1:2" x14ac:dyDescent="0.3">
      <c r="A4252" s="2"/>
      <c r="B4252"/>
    </row>
    <row r="4253" spans="1:2" x14ac:dyDescent="0.3">
      <c r="A4253" s="2"/>
      <c r="B4253"/>
    </row>
    <row r="4254" spans="1:2" x14ac:dyDescent="0.3">
      <c r="A4254" s="2"/>
      <c r="B4254"/>
    </row>
    <row r="4255" spans="1:2" x14ac:dyDescent="0.3">
      <c r="A4255" s="2"/>
      <c r="B4255"/>
    </row>
    <row r="4256" spans="1:2" x14ac:dyDescent="0.3">
      <c r="A4256" s="2"/>
      <c r="B4256"/>
    </row>
    <row r="4257" spans="1:2" x14ac:dyDescent="0.3">
      <c r="A4257" s="2"/>
      <c r="B4257"/>
    </row>
    <row r="4258" spans="1:2" x14ac:dyDescent="0.3">
      <c r="A4258" s="2"/>
      <c r="B4258"/>
    </row>
    <row r="4259" spans="1:2" x14ac:dyDescent="0.3">
      <c r="A4259" s="2"/>
      <c r="B4259"/>
    </row>
    <row r="4260" spans="1:2" x14ac:dyDescent="0.3">
      <c r="A4260" s="2"/>
      <c r="B4260"/>
    </row>
    <row r="4261" spans="1:2" x14ac:dyDescent="0.3">
      <c r="A4261" s="2"/>
      <c r="B4261"/>
    </row>
    <row r="4262" spans="1:2" x14ac:dyDescent="0.3">
      <c r="A4262" s="2"/>
      <c r="B4262"/>
    </row>
    <row r="4263" spans="1:2" x14ac:dyDescent="0.3">
      <c r="A4263" s="2"/>
      <c r="B4263"/>
    </row>
    <row r="4264" spans="1:2" x14ac:dyDescent="0.3">
      <c r="A4264" s="2"/>
      <c r="B4264"/>
    </row>
    <row r="4265" spans="1:2" x14ac:dyDescent="0.3">
      <c r="A4265" s="2"/>
      <c r="B4265"/>
    </row>
    <row r="4266" spans="1:2" x14ac:dyDescent="0.3">
      <c r="A4266" s="2"/>
      <c r="B4266"/>
    </row>
    <row r="4267" spans="1:2" x14ac:dyDescent="0.3">
      <c r="A4267" s="2"/>
      <c r="B4267"/>
    </row>
    <row r="4268" spans="1:2" x14ac:dyDescent="0.3">
      <c r="A4268" s="2"/>
      <c r="B4268"/>
    </row>
    <row r="4269" spans="1:2" x14ac:dyDescent="0.3">
      <c r="A4269" s="2"/>
      <c r="B4269"/>
    </row>
    <row r="4270" spans="1:2" x14ac:dyDescent="0.3">
      <c r="A4270" s="2"/>
      <c r="B4270"/>
    </row>
    <row r="4271" spans="1:2" x14ac:dyDescent="0.3">
      <c r="A4271" s="2"/>
      <c r="B4271"/>
    </row>
    <row r="4272" spans="1:2" x14ac:dyDescent="0.3">
      <c r="A4272" s="2"/>
      <c r="B4272"/>
    </row>
    <row r="4273" spans="1:2" x14ac:dyDescent="0.3">
      <c r="A4273" s="2"/>
      <c r="B4273"/>
    </row>
    <row r="4274" spans="1:2" x14ac:dyDescent="0.3">
      <c r="A4274" s="2"/>
      <c r="B4274"/>
    </row>
    <row r="4275" spans="1:2" x14ac:dyDescent="0.3">
      <c r="A4275" s="2"/>
      <c r="B4275"/>
    </row>
    <row r="4276" spans="1:2" x14ac:dyDescent="0.3">
      <c r="A4276" s="2"/>
      <c r="B4276"/>
    </row>
    <row r="4277" spans="1:2" x14ac:dyDescent="0.3">
      <c r="A4277" s="2"/>
      <c r="B4277"/>
    </row>
    <row r="4278" spans="1:2" x14ac:dyDescent="0.3">
      <c r="A4278" s="2"/>
      <c r="B4278"/>
    </row>
    <row r="4279" spans="1:2" x14ac:dyDescent="0.3">
      <c r="A4279" s="2"/>
      <c r="B4279"/>
    </row>
    <row r="4280" spans="1:2" x14ac:dyDescent="0.3">
      <c r="A4280" s="2"/>
      <c r="B4280"/>
    </row>
    <row r="4281" spans="1:2" x14ac:dyDescent="0.3">
      <c r="A4281" s="2"/>
      <c r="B4281"/>
    </row>
    <row r="4282" spans="1:2" x14ac:dyDescent="0.3">
      <c r="A4282" s="2"/>
      <c r="B4282"/>
    </row>
    <row r="4283" spans="1:2" x14ac:dyDescent="0.3">
      <c r="A4283" s="2"/>
      <c r="B4283"/>
    </row>
    <row r="4284" spans="1:2" x14ac:dyDescent="0.3">
      <c r="A4284" s="2"/>
      <c r="B4284"/>
    </row>
    <row r="4285" spans="1:2" x14ac:dyDescent="0.3">
      <c r="A4285" s="2"/>
      <c r="B4285"/>
    </row>
    <row r="4286" spans="1:2" x14ac:dyDescent="0.3">
      <c r="A4286" s="2"/>
      <c r="B4286"/>
    </row>
    <row r="4287" spans="1:2" x14ac:dyDescent="0.3">
      <c r="A4287" s="2"/>
      <c r="B4287"/>
    </row>
    <row r="4288" spans="1:2" x14ac:dyDescent="0.3">
      <c r="A4288" s="2"/>
      <c r="B4288"/>
    </row>
    <row r="4289" spans="1:2" x14ac:dyDescent="0.3">
      <c r="A4289" s="2"/>
      <c r="B4289"/>
    </row>
    <row r="4290" spans="1:2" x14ac:dyDescent="0.3">
      <c r="A4290" s="2"/>
      <c r="B4290"/>
    </row>
    <row r="4291" spans="1:2" x14ac:dyDescent="0.3">
      <c r="A4291" s="2"/>
      <c r="B4291"/>
    </row>
    <row r="4292" spans="1:2" x14ac:dyDescent="0.3">
      <c r="A4292" s="2"/>
      <c r="B4292"/>
    </row>
    <row r="4293" spans="1:2" x14ac:dyDescent="0.3">
      <c r="A4293" s="2"/>
      <c r="B4293"/>
    </row>
    <row r="4294" spans="1:2" x14ac:dyDescent="0.3">
      <c r="A4294" s="2"/>
      <c r="B4294"/>
    </row>
    <row r="4295" spans="1:2" x14ac:dyDescent="0.3">
      <c r="A4295" s="2"/>
      <c r="B4295"/>
    </row>
    <row r="4296" spans="1:2" x14ac:dyDescent="0.3">
      <c r="A4296" s="2"/>
      <c r="B4296"/>
    </row>
    <row r="4297" spans="1:2" x14ac:dyDescent="0.3">
      <c r="A4297" s="2"/>
      <c r="B4297"/>
    </row>
    <row r="4298" spans="1:2" x14ac:dyDescent="0.3">
      <c r="A4298" s="2"/>
      <c r="B4298"/>
    </row>
    <row r="4299" spans="1:2" x14ac:dyDescent="0.3">
      <c r="A4299" s="2"/>
      <c r="B4299"/>
    </row>
    <row r="4300" spans="1:2" x14ac:dyDescent="0.3">
      <c r="A4300" s="2"/>
      <c r="B4300"/>
    </row>
    <row r="4301" spans="1:2" x14ac:dyDescent="0.3">
      <c r="A4301" s="2"/>
      <c r="B4301"/>
    </row>
    <row r="4302" spans="1:2" x14ac:dyDescent="0.3">
      <c r="A4302" s="2"/>
      <c r="B4302"/>
    </row>
    <row r="4303" spans="1:2" x14ac:dyDescent="0.3">
      <c r="A4303" s="2"/>
      <c r="B4303"/>
    </row>
    <row r="4304" spans="1:2" x14ac:dyDescent="0.3">
      <c r="A4304" s="2"/>
      <c r="B4304"/>
    </row>
    <row r="4305" spans="1:2" x14ac:dyDescent="0.3">
      <c r="A4305" s="2"/>
      <c r="B4305"/>
    </row>
    <row r="4306" spans="1:2" x14ac:dyDescent="0.3">
      <c r="A4306" s="2"/>
      <c r="B4306"/>
    </row>
    <row r="4307" spans="1:2" x14ac:dyDescent="0.3">
      <c r="A4307" s="2"/>
      <c r="B4307"/>
    </row>
    <row r="4308" spans="1:2" x14ac:dyDescent="0.3">
      <c r="A4308" s="2"/>
      <c r="B4308"/>
    </row>
    <row r="4309" spans="1:2" x14ac:dyDescent="0.3">
      <c r="A4309" s="2"/>
      <c r="B4309"/>
    </row>
    <row r="4310" spans="1:2" x14ac:dyDescent="0.3">
      <c r="A4310" s="2"/>
      <c r="B4310"/>
    </row>
    <row r="4311" spans="1:2" x14ac:dyDescent="0.3">
      <c r="A4311" s="2"/>
      <c r="B4311"/>
    </row>
    <row r="4312" spans="1:2" x14ac:dyDescent="0.3">
      <c r="A4312" s="2"/>
      <c r="B4312"/>
    </row>
    <row r="4313" spans="1:2" x14ac:dyDescent="0.3">
      <c r="A4313" s="2"/>
      <c r="B4313"/>
    </row>
    <row r="4314" spans="1:2" x14ac:dyDescent="0.3">
      <c r="A4314" s="2"/>
      <c r="B4314"/>
    </row>
    <row r="4315" spans="1:2" x14ac:dyDescent="0.3">
      <c r="A4315" s="2"/>
      <c r="B4315"/>
    </row>
    <row r="4316" spans="1:2" x14ac:dyDescent="0.3">
      <c r="A4316" s="2"/>
      <c r="B4316"/>
    </row>
    <row r="4317" spans="1:2" x14ac:dyDescent="0.3">
      <c r="A4317" s="2"/>
      <c r="B4317"/>
    </row>
    <row r="4318" spans="1:2" x14ac:dyDescent="0.3">
      <c r="A4318" s="2"/>
      <c r="B4318"/>
    </row>
    <row r="4319" spans="1:2" x14ac:dyDescent="0.3">
      <c r="A4319" s="2"/>
      <c r="B4319"/>
    </row>
    <row r="4320" spans="1:2" x14ac:dyDescent="0.3">
      <c r="A4320" s="2"/>
      <c r="B4320"/>
    </row>
    <row r="4321" spans="1:2" x14ac:dyDescent="0.3">
      <c r="A4321" s="2"/>
      <c r="B4321"/>
    </row>
    <row r="4322" spans="1:2" x14ac:dyDescent="0.3">
      <c r="A4322" s="2"/>
      <c r="B4322"/>
    </row>
    <row r="4323" spans="1:2" x14ac:dyDescent="0.3">
      <c r="A4323" s="2"/>
      <c r="B4323"/>
    </row>
    <row r="4324" spans="1:2" x14ac:dyDescent="0.3">
      <c r="A4324" s="2"/>
      <c r="B4324"/>
    </row>
    <row r="4325" spans="1:2" x14ac:dyDescent="0.3">
      <c r="A4325" s="2"/>
      <c r="B4325"/>
    </row>
    <row r="4326" spans="1:2" x14ac:dyDescent="0.3">
      <c r="A4326" s="2"/>
      <c r="B4326"/>
    </row>
    <row r="4327" spans="1:2" x14ac:dyDescent="0.3">
      <c r="A4327" s="2"/>
      <c r="B4327"/>
    </row>
    <row r="4328" spans="1:2" x14ac:dyDescent="0.3">
      <c r="A4328" s="2"/>
      <c r="B4328"/>
    </row>
    <row r="4329" spans="1:2" x14ac:dyDescent="0.3">
      <c r="A4329" s="2"/>
      <c r="B4329"/>
    </row>
    <row r="4330" spans="1:2" x14ac:dyDescent="0.3">
      <c r="A4330" s="2"/>
      <c r="B4330"/>
    </row>
    <row r="4331" spans="1:2" x14ac:dyDescent="0.3">
      <c r="A4331" s="2"/>
      <c r="B4331"/>
    </row>
    <row r="4332" spans="1:2" x14ac:dyDescent="0.3">
      <c r="A4332" s="2"/>
      <c r="B4332"/>
    </row>
    <row r="4333" spans="1:2" x14ac:dyDescent="0.3">
      <c r="A4333" s="2"/>
      <c r="B4333"/>
    </row>
    <row r="4334" spans="1:2" x14ac:dyDescent="0.3">
      <c r="A4334" s="2"/>
      <c r="B4334"/>
    </row>
    <row r="4335" spans="1:2" x14ac:dyDescent="0.3">
      <c r="A4335" s="2"/>
      <c r="B4335"/>
    </row>
    <row r="4336" spans="1:2" x14ac:dyDescent="0.3">
      <c r="A4336" s="2"/>
      <c r="B4336"/>
    </row>
    <row r="4337" spans="1:2" x14ac:dyDescent="0.3">
      <c r="A4337" s="2"/>
      <c r="B4337"/>
    </row>
    <row r="4338" spans="1:2" x14ac:dyDescent="0.3">
      <c r="A4338" s="2"/>
      <c r="B4338"/>
    </row>
    <row r="4339" spans="1:2" x14ac:dyDescent="0.3">
      <c r="A4339" s="2"/>
      <c r="B4339"/>
    </row>
    <row r="4340" spans="1:2" x14ac:dyDescent="0.3">
      <c r="A4340" s="2"/>
      <c r="B4340"/>
    </row>
    <row r="4341" spans="1:2" x14ac:dyDescent="0.3">
      <c r="A4341" s="2"/>
      <c r="B4341"/>
    </row>
    <row r="4342" spans="1:2" x14ac:dyDescent="0.3">
      <c r="A4342" s="2"/>
      <c r="B4342"/>
    </row>
    <row r="4343" spans="1:2" x14ac:dyDescent="0.3">
      <c r="A4343" s="2"/>
      <c r="B4343"/>
    </row>
    <row r="4344" spans="1:2" x14ac:dyDescent="0.3">
      <c r="A4344" s="2"/>
      <c r="B4344"/>
    </row>
    <row r="4345" spans="1:2" x14ac:dyDescent="0.3">
      <c r="A4345" s="2"/>
      <c r="B4345"/>
    </row>
    <row r="4346" spans="1:2" x14ac:dyDescent="0.3">
      <c r="A4346" s="2"/>
      <c r="B4346"/>
    </row>
    <row r="4347" spans="1:2" x14ac:dyDescent="0.3">
      <c r="A4347" s="2"/>
      <c r="B4347"/>
    </row>
    <row r="4348" spans="1:2" x14ac:dyDescent="0.3">
      <c r="A4348" s="2"/>
      <c r="B4348"/>
    </row>
    <row r="4349" spans="1:2" x14ac:dyDescent="0.3">
      <c r="A4349" s="2"/>
      <c r="B4349"/>
    </row>
    <row r="4350" spans="1:2" x14ac:dyDescent="0.3">
      <c r="A4350" s="2"/>
      <c r="B4350"/>
    </row>
    <row r="4351" spans="1:2" x14ac:dyDescent="0.3">
      <c r="A4351" s="2"/>
      <c r="B4351"/>
    </row>
    <row r="4352" spans="1:2" x14ac:dyDescent="0.3">
      <c r="A4352" s="2"/>
      <c r="B4352"/>
    </row>
    <row r="4353" spans="1:2" x14ac:dyDescent="0.3">
      <c r="A4353" s="2"/>
      <c r="B4353"/>
    </row>
    <row r="4354" spans="1:2" x14ac:dyDescent="0.3">
      <c r="A4354" s="2"/>
      <c r="B4354"/>
    </row>
    <row r="4355" spans="1:2" x14ac:dyDescent="0.3">
      <c r="A4355" s="2"/>
      <c r="B4355"/>
    </row>
    <row r="4356" spans="1:2" x14ac:dyDescent="0.3">
      <c r="A4356" s="2"/>
      <c r="B4356"/>
    </row>
    <row r="4357" spans="1:2" x14ac:dyDescent="0.3">
      <c r="A4357" s="2"/>
      <c r="B4357"/>
    </row>
    <row r="4358" spans="1:2" x14ac:dyDescent="0.3">
      <c r="A4358" s="2"/>
      <c r="B4358"/>
    </row>
    <row r="4359" spans="1:2" x14ac:dyDescent="0.3">
      <c r="A4359" s="2"/>
      <c r="B4359"/>
    </row>
    <row r="4360" spans="1:2" x14ac:dyDescent="0.3">
      <c r="A4360" s="2"/>
      <c r="B4360"/>
    </row>
    <row r="4361" spans="1:2" x14ac:dyDescent="0.3">
      <c r="A4361" s="2"/>
      <c r="B4361"/>
    </row>
    <row r="4362" spans="1:2" x14ac:dyDescent="0.3">
      <c r="A4362" s="2"/>
      <c r="B4362"/>
    </row>
    <row r="4363" spans="1:2" x14ac:dyDescent="0.3">
      <c r="A4363" s="2"/>
      <c r="B4363"/>
    </row>
    <row r="4364" spans="1:2" x14ac:dyDescent="0.3">
      <c r="A4364" s="2"/>
      <c r="B4364"/>
    </row>
    <row r="4365" spans="1:2" x14ac:dyDescent="0.3">
      <c r="A4365" s="2"/>
      <c r="B4365"/>
    </row>
    <row r="4366" spans="1:2" x14ac:dyDescent="0.3">
      <c r="A4366" s="2"/>
      <c r="B4366"/>
    </row>
    <row r="4367" spans="1:2" x14ac:dyDescent="0.3">
      <c r="A4367" s="2"/>
      <c r="B4367"/>
    </row>
    <row r="4368" spans="1:2" x14ac:dyDescent="0.3">
      <c r="A4368" s="2"/>
      <c r="B4368"/>
    </row>
    <row r="4369" spans="1:2" x14ac:dyDescent="0.3">
      <c r="A4369" s="2"/>
      <c r="B4369"/>
    </row>
    <row r="4370" spans="1:2" x14ac:dyDescent="0.3">
      <c r="A4370" s="2"/>
      <c r="B4370"/>
    </row>
    <row r="4371" spans="1:2" x14ac:dyDescent="0.3">
      <c r="A4371" s="2"/>
      <c r="B4371"/>
    </row>
    <row r="4372" spans="1:2" x14ac:dyDescent="0.3">
      <c r="A4372" s="2"/>
      <c r="B4372"/>
    </row>
    <row r="4373" spans="1:2" x14ac:dyDescent="0.3">
      <c r="A4373" s="2"/>
      <c r="B4373"/>
    </row>
    <row r="4374" spans="1:2" x14ac:dyDescent="0.3">
      <c r="A4374" s="2"/>
      <c r="B4374"/>
    </row>
    <row r="4375" spans="1:2" x14ac:dyDescent="0.3">
      <c r="A4375" s="2"/>
      <c r="B4375"/>
    </row>
    <row r="4376" spans="1:2" x14ac:dyDescent="0.3">
      <c r="A4376" s="2"/>
      <c r="B4376"/>
    </row>
    <row r="4377" spans="1:2" x14ac:dyDescent="0.3">
      <c r="A4377" s="2"/>
      <c r="B4377"/>
    </row>
    <row r="4378" spans="1:2" x14ac:dyDescent="0.3">
      <c r="A4378" s="2"/>
      <c r="B4378"/>
    </row>
    <row r="4379" spans="1:2" x14ac:dyDescent="0.3">
      <c r="A4379" s="2"/>
      <c r="B4379"/>
    </row>
    <row r="4380" spans="1:2" x14ac:dyDescent="0.3">
      <c r="A4380" s="2"/>
      <c r="B4380"/>
    </row>
    <row r="4381" spans="1:2" x14ac:dyDescent="0.3">
      <c r="A4381" s="2"/>
      <c r="B4381"/>
    </row>
    <row r="4382" spans="1:2" x14ac:dyDescent="0.3">
      <c r="A4382" s="2"/>
      <c r="B4382"/>
    </row>
    <row r="4383" spans="1:2" x14ac:dyDescent="0.3">
      <c r="A4383" s="2"/>
      <c r="B4383"/>
    </row>
    <row r="4384" spans="1:2" x14ac:dyDescent="0.3">
      <c r="A4384" s="2"/>
      <c r="B4384"/>
    </row>
    <row r="4385" spans="1:2" x14ac:dyDescent="0.3">
      <c r="A4385" s="2"/>
      <c r="B4385"/>
    </row>
    <row r="4386" spans="1:2" x14ac:dyDescent="0.3">
      <c r="A4386" s="2"/>
      <c r="B4386"/>
    </row>
    <row r="4387" spans="1:2" x14ac:dyDescent="0.3">
      <c r="A4387" s="2"/>
      <c r="B4387"/>
    </row>
    <row r="4388" spans="1:2" x14ac:dyDescent="0.3">
      <c r="A4388" s="2"/>
      <c r="B4388"/>
    </row>
    <row r="4389" spans="1:2" x14ac:dyDescent="0.3">
      <c r="A4389" s="2"/>
      <c r="B4389"/>
    </row>
    <row r="4390" spans="1:2" x14ac:dyDescent="0.3">
      <c r="A4390" s="2"/>
      <c r="B4390"/>
    </row>
    <row r="4391" spans="1:2" x14ac:dyDescent="0.3">
      <c r="A4391" s="2"/>
      <c r="B4391"/>
    </row>
    <row r="4392" spans="1:2" x14ac:dyDescent="0.3">
      <c r="A4392" s="2"/>
      <c r="B4392"/>
    </row>
    <row r="4393" spans="1:2" x14ac:dyDescent="0.3">
      <c r="A4393" s="2"/>
      <c r="B4393"/>
    </row>
    <row r="4394" spans="1:2" x14ac:dyDescent="0.3">
      <c r="A4394" s="2"/>
      <c r="B4394"/>
    </row>
    <row r="4395" spans="1:2" x14ac:dyDescent="0.3">
      <c r="A4395" s="2"/>
      <c r="B4395"/>
    </row>
    <row r="4396" spans="1:2" x14ac:dyDescent="0.3">
      <c r="A4396" s="2"/>
      <c r="B4396"/>
    </row>
    <row r="4397" spans="1:2" x14ac:dyDescent="0.3">
      <c r="A4397" s="2"/>
      <c r="B4397"/>
    </row>
    <row r="4398" spans="1:2" x14ac:dyDescent="0.3">
      <c r="A4398" s="2"/>
      <c r="B4398"/>
    </row>
    <row r="4399" spans="1:2" x14ac:dyDescent="0.3">
      <c r="A4399" s="2"/>
      <c r="B4399"/>
    </row>
    <row r="4400" spans="1:2" x14ac:dyDescent="0.3">
      <c r="A4400" s="2"/>
      <c r="B4400"/>
    </row>
    <row r="4401" spans="1:2" x14ac:dyDescent="0.3">
      <c r="A4401" s="2"/>
      <c r="B4401"/>
    </row>
    <row r="4402" spans="1:2" x14ac:dyDescent="0.3">
      <c r="A4402" s="2"/>
      <c r="B4402"/>
    </row>
    <row r="4403" spans="1:2" x14ac:dyDescent="0.3">
      <c r="A4403" s="2"/>
      <c r="B4403"/>
    </row>
    <row r="4404" spans="1:2" x14ac:dyDescent="0.3">
      <c r="A4404" s="2"/>
      <c r="B4404"/>
    </row>
    <row r="4405" spans="1:2" x14ac:dyDescent="0.3">
      <c r="A4405" s="2"/>
      <c r="B4405"/>
    </row>
    <row r="4406" spans="1:2" x14ac:dyDescent="0.3">
      <c r="A4406" s="2"/>
      <c r="B4406"/>
    </row>
    <row r="4407" spans="1:2" x14ac:dyDescent="0.3">
      <c r="A4407" s="2"/>
      <c r="B4407"/>
    </row>
    <row r="4408" spans="1:2" x14ac:dyDescent="0.3">
      <c r="A4408" s="2"/>
      <c r="B4408"/>
    </row>
    <row r="4409" spans="1:2" x14ac:dyDescent="0.3">
      <c r="A4409" s="2"/>
      <c r="B4409"/>
    </row>
    <row r="4410" spans="1:2" x14ac:dyDescent="0.3">
      <c r="A4410" s="2"/>
      <c r="B4410"/>
    </row>
    <row r="4411" spans="1:2" x14ac:dyDescent="0.3">
      <c r="A4411" s="2"/>
      <c r="B4411"/>
    </row>
    <row r="4412" spans="1:2" x14ac:dyDescent="0.3">
      <c r="A4412" s="2"/>
      <c r="B4412"/>
    </row>
    <row r="4413" spans="1:2" x14ac:dyDescent="0.3">
      <c r="A4413" s="2"/>
      <c r="B4413"/>
    </row>
    <row r="4414" spans="1:2" x14ac:dyDescent="0.3">
      <c r="A4414" s="2"/>
      <c r="B4414"/>
    </row>
    <row r="4415" spans="1:2" x14ac:dyDescent="0.3">
      <c r="A4415" s="2"/>
      <c r="B4415"/>
    </row>
    <row r="4416" spans="1:2" x14ac:dyDescent="0.3">
      <c r="A4416" s="2"/>
      <c r="B4416"/>
    </row>
    <row r="4417" spans="1:2" x14ac:dyDescent="0.3">
      <c r="A4417" s="2"/>
      <c r="B4417"/>
    </row>
    <row r="4418" spans="1:2" x14ac:dyDescent="0.3">
      <c r="A4418" s="2"/>
      <c r="B4418"/>
    </row>
    <row r="4419" spans="1:2" x14ac:dyDescent="0.3">
      <c r="A4419" s="2"/>
      <c r="B4419"/>
    </row>
    <row r="4420" spans="1:2" x14ac:dyDescent="0.3">
      <c r="A4420" s="2"/>
      <c r="B4420"/>
    </row>
    <row r="4421" spans="1:2" x14ac:dyDescent="0.3">
      <c r="A4421" s="2"/>
      <c r="B4421"/>
    </row>
    <row r="4422" spans="1:2" x14ac:dyDescent="0.3">
      <c r="A4422" s="2"/>
      <c r="B4422"/>
    </row>
    <row r="4423" spans="1:2" x14ac:dyDescent="0.3">
      <c r="A4423" s="2"/>
      <c r="B4423"/>
    </row>
    <row r="4424" spans="1:2" x14ac:dyDescent="0.3">
      <c r="A4424" s="2"/>
      <c r="B4424"/>
    </row>
    <row r="4425" spans="1:2" x14ac:dyDescent="0.3">
      <c r="A4425" s="2"/>
      <c r="B4425"/>
    </row>
    <row r="4426" spans="1:2" x14ac:dyDescent="0.3">
      <c r="A4426" s="2"/>
      <c r="B4426"/>
    </row>
    <row r="4427" spans="1:2" x14ac:dyDescent="0.3">
      <c r="A4427" s="2"/>
      <c r="B4427"/>
    </row>
    <row r="4428" spans="1:2" x14ac:dyDescent="0.3">
      <c r="A4428" s="2"/>
      <c r="B4428"/>
    </row>
    <row r="4429" spans="1:2" x14ac:dyDescent="0.3">
      <c r="A4429" s="2"/>
      <c r="B4429"/>
    </row>
    <row r="4430" spans="1:2" x14ac:dyDescent="0.3">
      <c r="A4430" s="2"/>
      <c r="B4430"/>
    </row>
    <row r="4431" spans="1:2" x14ac:dyDescent="0.3">
      <c r="A4431" s="2"/>
      <c r="B4431"/>
    </row>
    <row r="4432" spans="1:2" x14ac:dyDescent="0.3">
      <c r="A4432" s="2"/>
      <c r="B4432"/>
    </row>
    <row r="4433" spans="1:2" x14ac:dyDescent="0.3">
      <c r="A4433" s="2"/>
      <c r="B4433"/>
    </row>
    <row r="4434" spans="1:2" x14ac:dyDescent="0.3">
      <c r="A4434" s="2"/>
      <c r="B4434"/>
    </row>
    <row r="4435" spans="1:2" x14ac:dyDescent="0.3">
      <c r="A4435" s="2"/>
      <c r="B4435"/>
    </row>
    <row r="4436" spans="1:2" x14ac:dyDescent="0.3">
      <c r="A4436" s="2"/>
      <c r="B4436"/>
    </row>
    <row r="4437" spans="1:2" x14ac:dyDescent="0.3">
      <c r="A4437" s="2"/>
      <c r="B4437"/>
    </row>
    <row r="4438" spans="1:2" x14ac:dyDescent="0.3">
      <c r="A4438" s="2"/>
      <c r="B4438"/>
    </row>
    <row r="4439" spans="1:2" x14ac:dyDescent="0.3">
      <c r="A4439" s="2"/>
      <c r="B4439"/>
    </row>
    <row r="4440" spans="1:2" x14ac:dyDescent="0.3">
      <c r="A4440" s="2"/>
      <c r="B4440"/>
    </row>
    <row r="4441" spans="1:2" x14ac:dyDescent="0.3">
      <c r="A4441" s="2"/>
      <c r="B4441"/>
    </row>
    <row r="4442" spans="1:2" x14ac:dyDescent="0.3">
      <c r="A4442" s="2"/>
      <c r="B4442"/>
    </row>
    <row r="4443" spans="1:2" x14ac:dyDescent="0.3">
      <c r="A4443" s="2"/>
      <c r="B4443"/>
    </row>
    <row r="4444" spans="1:2" x14ac:dyDescent="0.3">
      <c r="A4444" s="2"/>
      <c r="B4444"/>
    </row>
    <row r="4445" spans="1:2" x14ac:dyDescent="0.3">
      <c r="A4445" s="2"/>
      <c r="B4445"/>
    </row>
    <row r="4446" spans="1:2" x14ac:dyDescent="0.3">
      <c r="A4446" s="2"/>
      <c r="B4446"/>
    </row>
    <row r="4447" spans="1:2" x14ac:dyDescent="0.3">
      <c r="A4447" s="2"/>
      <c r="B4447"/>
    </row>
    <row r="4448" spans="1:2" x14ac:dyDescent="0.3">
      <c r="A4448" s="2"/>
      <c r="B4448"/>
    </row>
    <row r="4449" spans="1:2" x14ac:dyDescent="0.3">
      <c r="A4449" s="2"/>
      <c r="B4449"/>
    </row>
    <row r="4450" spans="1:2" x14ac:dyDescent="0.3">
      <c r="A4450" s="2"/>
      <c r="B4450"/>
    </row>
    <row r="4451" spans="1:2" x14ac:dyDescent="0.3">
      <c r="A4451" s="2"/>
      <c r="B4451"/>
    </row>
    <row r="4452" spans="1:2" x14ac:dyDescent="0.3">
      <c r="A4452" s="2"/>
      <c r="B4452"/>
    </row>
    <row r="4453" spans="1:2" x14ac:dyDescent="0.3">
      <c r="A4453" s="2"/>
      <c r="B4453"/>
    </row>
    <row r="4454" spans="1:2" x14ac:dyDescent="0.3">
      <c r="A4454" s="2"/>
      <c r="B4454"/>
    </row>
    <row r="4455" spans="1:2" x14ac:dyDescent="0.3">
      <c r="A4455" s="2"/>
      <c r="B4455"/>
    </row>
    <row r="4456" spans="1:2" x14ac:dyDescent="0.3">
      <c r="A4456" s="2"/>
      <c r="B4456"/>
    </row>
    <row r="4457" spans="1:2" x14ac:dyDescent="0.3">
      <c r="A4457" s="2"/>
      <c r="B4457"/>
    </row>
    <row r="4458" spans="1:2" x14ac:dyDescent="0.3">
      <c r="A4458" s="2"/>
      <c r="B4458"/>
    </row>
    <row r="4459" spans="1:2" x14ac:dyDescent="0.3">
      <c r="A4459" s="2"/>
      <c r="B4459"/>
    </row>
    <row r="4460" spans="1:2" x14ac:dyDescent="0.3">
      <c r="A4460" s="2"/>
      <c r="B4460"/>
    </row>
    <row r="4461" spans="1:2" x14ac:dyDescent="0.3">
      <c r="A4461" s="2"/>
      <c r="B4461"/>
    </row>
    <row r="4462" spans="1:2" x14ac:dyDescent="0.3">
      <c r="A4462" s="2"/>
      <c r="B4462"/>
    </row>
    <row r="4463" spans="1:2" x14ac:dyDescent="0.3">
      <c r="A4463" s="2"/>
      <c r="B4463"/>
    </row>
    <row r="4464" spans="1:2" x14ac:dyDescent="0.3">
      <c r="A4464" s="2"/>
      <c r="B4464"/>
    </row>
    <row r="4465" spans="1:2" x14ac:dyDescent="0.3">
      <c r="A4465" s="2"/>
      <c r="B4465"/>
    </row>
    <row r="4466" spans="1:2" x14ac:dyDescent="0.3">
      <c r="A4466" s="2"/>
      <c r="B4466"/>
    </row>
    <row r="4467" spans="1:2" x14ac:dyDescent="0.3">
      <c r="A4467" s="2"/>
      <c r="B4467"/>
    </row>
    <row r="4468" spans="1:2" x14ac:dyDescent="0.3">
      <c r="A4468" s="2"/>
      <c r="B4468"/>
    </row>
    <row r="4469" spans="1:2" x14ac:dyDescent="0.3">
      <c r="A4469" s="2"/>
      <c r="B4469"/>
    </row>
    <row r="4470" spans="1:2" x14ac:dyDescent="0.3">
      <c r="A4470" s="2"/>
      <c r="B4470"/>
    </row>
    <row r="4471" spans="1:2" x14ac:dyDescent="0.3">
      <c r="A4471" s="2"/>
      <c r="B4471"/>
    </row>
    <row r="4472" spans="1:2" x14ac:dyDescent="0.3">
      <c r="A4472" s="2"/>
      <c r="B4472"/>
    </row>
    <row r="4473" spans="1:2" x14ac:dyDescent="0.3">
      <c r="A4473" s="2"/>
      <c r="B4473"/>
    </row>
    <row r="4474" spans="1:2" x14ac:dyDescent="0.3">
      <c r="A4474" s="2"/>
      <c r="B4474"/>
    </row>
    <row r="4475" spans="1:2" x14ac:dyDescent="0.3">
      <c r="A4475" s="2"/>
      <c r="B4475"/>
    </row>
    <row r="4476" spans="1:2" x14ac:dyDescent="0.3">
      <c r="A4476" s="2"/>
      <c r="B4476"/>
    </row>
    <row r="4477" spans="1:2" x14ac:dyDescent="0.3">
      <c r="A4477" s="2"/>
      <c r="B4477"/>
    </row>
    <row r="4478" spans="1:2" x14ac:dyDescent="0.3">
      <c r="A4478" s="2"/>
      <c r="B4478"/>
    </row>
    <row r="4479" spans="1:2" x14ac:dyDescent="0.3">
      <c r="A4479" s="2"/>
      <c r="B4479"/>
    </row>
    <row r="4480" spans="1:2" x14ac:dyDescent="0.3">
      <c r="A4480" s="2"/>
      <c r="B4480"/>
    </row>
    <row r="4481" spans="1:2" x14ac:dyDescent="0.3">
      <c r="A4481" s="2"/>
      <c r="B4481"/>
    </row>
    <row r="4482" spans="1:2" x14ac:dyDescent="0.3">
      <c r="A4482" s="2"/>
      <c r="B4482"/>
    </row>
    <row r="4483" spans="1:2" x14ac:dyDescent="0.3">
      <c r="A4483" s="2"/>
      <c r="B4483"/>
    </row>
    <row r="4484" spans="1:2" x14ac:dyDescent="0.3">
      <c r="A4484" s="2"/>
      <c r="B4484"/>
    </row>
    <row r="4485" spans="1:2" x14ac:dyDescent="0.3">
      <c r="A4485" s="2"/>
      <c r="B4485"/>
    </row>
    <row r="4486" spans="1:2" x14ac:dyDescent="0.3">
      <c r="A4486" s="2"/>
      <c r="B4486"/>
    </row>
    <row r="4487" spans="1:2" x14ac:dyDescent="0.3">
      <c r="A4487" s="2"/>
      <c r="B4487"/>
    </row>
    <row r="4488" spans="1:2" x14ac:dyDescent="0.3">
      <c r="A4488" s="2"/>
      <c r="B4488"/>
    </row>
    <row r="4489" spans="1:2" x14ac:dyDescent="0.3">
      <c r="A4489" s="2"/>
      <c r="B4489"/>
    </row>
    <row r="4490" spans="1:2" x14ac:dyDescent="0.3">
      <c r="A4490" s="2"/>
      <c r="B4490"/>
    </row>
    <row r="4491" spans="1:2" x14ac:dyDescent="0.3">
      <c r="A4491" s="2"/>
      <c r="B4491"/>
    </row>
    <row r="4492" spans="1:2" x14ac:dyDescent="0.3">
      <c r="A4492" s="2"/>
      <c r="B4492"/>
    </row>
    <row r="4493" spans="1:2" x14ac:dyDescent="0.3">
      <c r="A4493" s="2"/>
      <c r="B4493"/>
    </row>
    <row r="4494" spans="1:2" x14ac:dyDescent="0.3">
      <c r="A4494" s="2"/>
      <c r="B4494"/>
    </row>
    <row r="4495" spans="1:2" x14ac:dyDescent="0.3">
      <c r="A4495" s="2"/>
      <c r="B4495"/>
    </row>
    <row r="4496" spans="1:2" x14ac:dyDescent="0.3">
      <c r="A4496" s="2"/>
      <c r="B4496"/>
    </row>
    <row r="4497" spans="1:2" x14ac:dyDescent="0.3">
      <c r="A4497" s="2"/>
      <c r="B4497"/>
    </row>
    <row r="4498" spans="1:2" x14ac:dyDescent="0.3">
      <c r="A4498" s="2"/>
      <c r="B4498"/>
    </row>
    <row r="4499" spans="1:2" x14ac:dyDescent="0.3">
      <c r="A4499" s="2"/>
      <c r="B4499"/>
    </row>
    <row r="4500" spans="1:2" x14ac:dyDescent="0.3">
      <c r="A4500" s="2"/>
      <c r="B4500"/>
    </row>
    <row r="4501" spans="1:2" x14ac:dyDescent="0.3">
      <c r="A4501" s="2"/>
      <c r="B4501"/>
    </row>
    <row r="4502" spans="1:2" x14ac:dyDescent="0.3">
      <c r="A4502" s="2"/>
      <c r="B4502"/>
    </row>
    <row r="4503" spans="1:2" x14ac:dyDescent="0.3">
      <c r="A4503" s="2"/>
      <c r="B4503"/>
    </row>
    <row r="4504" spans="1:2" x14ac:dyDescent="0.3">
      <c r="A4504" s="2"/>
      <c r="B4504"/>
    </row>
    <row r="4505" spans="1:2" x14ac:dyDescent="0.3">
      <c r="A4505" s="2"/>
      <c r="B4505"/>
    </row>
    <row r="4506" spans="1:2" x14ac:dyDescent="0.3">
      <c r="A4506" s="2"/>
      <c r="B4506"/>
    </row>
    <row r="4507" spans="1:2" x14ac:dyDescent="0.3">
      <c r="A4507" s="2"/>
      <c r="B4507"/>
    </row>
    <row r="4508" spans="1:2" x14ac:dyDescent="0.3">
      <c r="A4508" s="2"/>
      <c r="B4508"/>
    </row>
    <row r="4509" spans="1:2" x14ac:dyDescent="0.3">
      <c r="A4509" s="2"/>
      <c r="B4509"/>
    </row>
    <row r="4510" spans="1:2" x14ac:dyDescent="0.3">
      <c r="A4510" s="2"/>
      <c r="B4510"/>
    </row>
    <row r="4511" spans="1:2" x14ac:dyDescent="0.3">
      <c r="A4511" s="2"/>
      <c r="B4511"/>
    </row>
    <row r="4512" spans="1:2" x14ac:dyDescent="0.3">
      <c r="A4512" s="2"/>
      <c r="B4512"/>
    </row>
    <row r="4513" spans="1:2" x14ac:dyDescent="0.3">
      <c r="A4513" s="2"/>
      <c r="B4513"/>
    </row>
    <row r="4514" spans="1:2" x14ac:dyDescent="0.3">
      <c r="A4514" s="2"/>
      <c r="B4514"/>
    </row>
    <row r="4515" spans="1:2" x14ac:dyDescent="0.3">
      <c r="A4515" s="2"/>
      <c r="B4515"/>
    </row>
    <row r="4516" spans="1:2" x14ac:dyDescent="0.3">
      <c r="A4516" s="2"/>
      <c r="B4516"/>
    </row>
    <row r="4517" spans="1:2" x14ac:dyDescent="0.3">
      <c r="A4517" s="2"/>
      <c r="B4517"/>
    </row>
    <row r="4518" spans="1:2" x14ac:dyDescent="0.3">
      <c r="A4518" s="2"/>
      <c r="B4518"/>
    </row>
    <row r="4519" spans="1:2" x14ac:dyDescent="0.3">
      <c r="A4519" s="2"/>
      <c r="B4519"/>
    </row>
    <row r="4520" spans="1:2" x14ac:dyDescent="0.3">
      <c r="A4520" s="2"/>
      <c r="B4520"/>
    </row>
    <row r="4521" spans="1:2" x14ac:dyDescent="0.3">
      <c r="A4521" s="2"/>
      <c r="B4521"/>
    </row>
    <row r="4522" spans="1:2" x14ac:dyDescent="0.3">
      <c r="A4522" s="2"/>
      <c r="B4522"/>
    </row>
    <row r="4523" spans="1:2" x14ac:dyDescent="0.3">
      <c r="A4523" s="2"/>
      <c r="B4523"/>
    </row>
    <row r="4524" spans="1:2" x14ac:dyDescent="0.3">
      <c r="A4524" s="2"/>
      <c r="B4524"/>
    </row>
    <row r="4525" spans="1:2" x14ac:dyDescent="0.3">
      <c r="A4525" s="2"/>
      <c r="B4525"/>
    </row>
    <row r="4526" spans="1:2" x14ac:dyDescent="0.3">
      <c r="A4526" s="2"/>
      <c r="B4526"/>
    </row>
    <row r="4527" spans="1:2" x14ac:dyDescent="0.3">
      <c r="A4527" s="2"/>
      <c r="B4527"/>
    </row>
    <row r="4528" spans="1:2" x14ac:dyDescent="0.3">
      <c r="A4528" s="2"/>
      <c r="B4528"/>
    </row>
    <row r="4529" spans="1:2" x14ac:dyDescent="0.3">
      <c r="A4529" s="2"/>
      <c r="B4529"/>
    </row>
    <row r="4530" spans="1:2" x14ac:dyDescent="0.3">
      <c r="A4530" s="2"/>
      <c r="B4530"/>
    </row>
    <row r="4531" spans="1:2" x14ac:dyDescent="0.3">
      <c r="A4531" s="2"/>
      <c r="B4531"/>
    </row>
    <row r="4532" spans="1:2" x14ac:dyDescent="0.3">
      <c r="A4532" s="2"/>
      <c r="B4532"/>
    </row>
    <row r="4533" spans="1:2" x14ac:dyDescent="0.3">
      <c r="A4533" s="2"/>
      <c r="B4533"/>
    </row>
    <row r="4534" spans="1:2" x14ac:dyDescent="0.3">
      <c r="A4534" s="2"/>
      <c r="B4534"/>
    </row>
    <row r="4535" spans="1:2" x14ac:dyDescent="0.3">
      <c r="A4535" s="2"/>
      <c r="B4535"/>
    </row>
    <row r="4536" spans="1:2" x14ac:dyDescent="0.3">
      <c r="A4536" s="2"/>
      <c r="B4536"/>
    </row>
    <row r="4537" spans="1:2" x14ac:dyDescent="0.3">
      <c r="A4537" s="2"/>
      <c r="B4537"/>
    </row>
    <row r="4538" spans="1:2" x14ac:dyDescent="0.3">
      <c r="A4538" s="2"/>
      <c r="B4538"/>
    </row>
    <row r="4539" spans="1:2" x14ac:dyDescent="0.3">
      <c r="A4539" s="2"/>
      <c r="B4539"/>
    </row>
    <row r="4540" spans="1:2" x14ac:dyDescent="0.3">
      <c r="A4540" s="2"/>
      <c r="B4540"/>
    </row>
    <row r="4541" spans="1:2" x14ac:dyDescent="0.3">
      <c r="A4541" s="2"/>
      <c r="B4541"/>
    </row>
    <row r="4542" spans="1:2" x14ac:dyDescent="0.3">
      <c r="A4542" s="2"/>
      <c r="B4542"/>
    </row>
    <row r="4543" spans="1:2" x14ac:dyDescent="0.3">
      <c r="A4543" s="2"/>
      <c r="B4543"/>
    </row>
    <row r="4544" spans="1:2" x14ac:dyDescent="0.3">
      <c r="A4544" s="2"/>
      <c r="B4544"/>
    </row>
    <row r="4545" spans="1:2" x14ac:dyDescent="0.3">
      <c r="A4545" s="2"/>
      <c r="B4545"/>
    </row>
    <row r="4546" spans="1:2" x14ac:dyDescent="0.3">
      <c r="A4546" s="2"/>
      <c r="B4546"/>
    </row>
    <row r="4547" spans="1:2" x14ac:dyDescent="0.3">
      <c r="A4547" s="2"/>
      <c r="B4547"/>
    </row>
    <row r="4548" spans="1:2" x14ac:dyDescent="0.3">
      <c r="A4548" s="2"/>
      <c r="B4548"/>
    </row>
    <row r="4549" spans="1:2" x14ac:dyDescent="0.3">
      <c r="A4549" s="2"/>
      <c r="B4549"/>
    </row>
    <row r="4550" spans="1:2" x14ac:dyDescent="0.3">
      <c r="A4550" s="2"/>
      <c r="B4550"/>
    </row>
    <row r="4551" spans="1:2" x14ac:dyDescent="0.3">
      <c r="A4551" s="2"/>
      <c r="B4551"/>
    </row>
    <row r="4552" spans="1:2" x14ac:dyDescent="0.3">
      <c r="A4552" s="2"/>
      <c r="B4552"/>
    </row>
    <row r="4553" spans="1:2" x14ac:dyDescent="0.3">
      <c r="A4553" s="2"/>
      <c r="B4553"/>
    </row>
    <row r="4554" spans="1:2" x14ac:dyDescent="0.3">
      <c r="A4554" s="2"/>
      <c r="B4554"/>
    </row>
    <row r="4555" spans="1:2" x14ac:dyDescent="0.3">
      <c r="A4555" s="2"/>
      <c r="B4555"/>
    </row>
    <row r="4556" spans="1:2" x14ac:dyDescent="0.3">
      <c r="A4556" s="2"/>
      <c r="B4556"/>
    </row>
    <row r="4557" spans="1:2" x14ac:dyDescent="0.3">
      <c r="A4557" s="2"/>
      <c r="B4557"/>
    </row>
    <row r="4558" spans="1:2" x14ac:dyDescent="0.3">
      <c r="A4558" s="2"/>
      <c r="B4558"/>
    </row>
    <row r="4559" spans="1:2" x14ac:dyDescent="0.3">
      <c r="A4559" s="2"/>
      <c r="B4559"/>
    </row>
    <row r="4560" spans="1:2" x14ac:dyDescent="0.3">
      <c r="A4560" s="2"/>
      <c r="B4560"/>
    </row>
    <row r="4561" spans="1:2" x14ac:dyDescent="0.3">
      <c r="A4561" s="2"/>
      <c r="B4561"/>
    </row>
    <row r="4562" spans="1:2" x14ac:dyDescent="0.3">
      <c r="A4562" s="2"/>
      <c r="B4562"/>
    </row>
    <row r="4563" spans="1:2" x14ac:dyDescent="0.3">
      <c r="A4563" s="2"/>
      <c r="B4563"/>
    </row>
    <row r="4564" spans="1:2" x14ac:dyDescent="0.3">
      <c r="A4564" s="2"/>
      <c r="B4564"/>
    </row>
    <row r="4565" spans="1:2" x14ac:dyDescent="0.3">
      <c r="A4565" s="2"/>
      <c r="B4565"/>
    </row>
    <row r="4566" spans="1:2" x14ac:dyDescent="0.3">
      <c r="A4566" s="2"/>
      <c r="B4566"/>
    </row>
    <row r="4567" spans="1:2" x14ac:dyDescent="0.3">
      <c r="A4567" s="2"/>
      <c r="B4567"/>
    </row>
    <row r="4568" spans="1:2" x14ac:dyDescent="0.3">
      <c r="A4568" s="2"/>
      <c r="B4568"/>
    </row>
    <row r="4569" spans="1:2" x14ac:dyDescent="0.3">
      <c r="A4569" s="2"/>
      <c r="B4569"/>
    </row>
    <row r="4570" spans="1:2" x14ac:dyDescent="0.3">
      <c r="A4570" s="2"/>
      <c r="B4570"/>
    </row>
    <row r="4571" spans="1:2" x14ac:dyDescent="0.3">
      <c r="A4571" s="2"/>
      <c r="B4571"/>
    </row>
    <row r="4572" spans="1:2" x14ac:dyDescent="0.3">
      <c r="A4572" s="2"/>
      <c r="B4572"/>
    </row>
    <row r="4573" spans="1:2" x14ac:dyDescent="0.3">
      <c r="A4573" s="2"/>
      <c r="B4573"/>
    </row>
    <row r="4574" spans="1:2" x14ac:dyDescent="0.3">
      <c r="A4574" s="2"/>
      <c r="B4574"/>
    </row>
    <row r="4575" spans="1:2" x14ac:dyDescent="0.3">
      <c r="A4575" s="2"/>
      <c r="B4575"/>
    </row>
    <row r="4576" spans="1:2" x14ac:dyDescent="0.3">
      <c r="A4576" s="2"/>
      <c r="B4576"/>
    </row>
    <row r="4577" spans="1:2" x14ac:dyDescent="0.3">
      <c r="A4577" s="2"/>
      <c r="B4577"/>
    </row>
    <row r="4578" spans="1:2" x14ac:dyDescent="0.3">
      <c r="A4578" s="2"/>
      <c r="B4578"/>
    </row>
    <row r="4579" spans="1:2" x14ac:dyDescent="0.3">
      <c r="A4579" s="2"/>
      <c r="B4579"/>
    </row>
    <row r="4580" spans="1:2" x14ac:dyDescent="0.3">
      <c r="A4580" s="2"/>
      <c r="B4580"/>
    </row>
    <row r="4581" spans="1:2" x14ac:dyDescent="0.3">
      <c r="A4581" s="2"/>
      <c r="B4581"/>
    </row>
    <row r="4582" spans="1:2" x14ac:dyDescent="0.3">
      <c r="A4582" s="2"/>
      <c r="B4582"/>
    </row>
    <row r="4583" spans="1:2" x14ac:dyDescent="0.3">
      <c r="A4583" s="2"/>
      <c r="B4583"/>
    </row>
    <row r="4584" spans="1:2" x14ac:dyDescent="0.3">
      <c r="A4584" s="2"/>
      <c r="B4584"/>
    </row>
    <row r="4585" spans="1:2" x14ac:dyDescent="0.3">
      <c r="A4585" s="2"/>
      <c r="B4585"/>
    </row>
    <row r="4586" spans="1:2" x14ac:dyDescent="0.3">
      <c r="A4586" s="2"/>
      <c r="B4586"/>
    </row>
    <row r="4587" spans="1:2" x14ac:dyDescent="0.3">
      <c r="A4587" s="2"/>
      <c r="B4587"/>
    </row>
    <row r="4588" spans="1:2" x14ac:dyDescent="0.3">
      <c r="A4588" s="2"/>
      <c r="B4588"/>
    </row>
    <row r="4589" spans="1:2" x14ac:dyDescent="0.3">
      <c r="A4589" s="2"/>
      <c r="B4589"/>
    </row>
    <row r="4590" spans="1:2" x14ac:dyDescent="0.3">
      <c r="A4590" s="2"/>
      <c r="B4590"/>
    </row>
    <row r="4591" spans="1:2" x14ac:dyDescent="0.3">
      <c r="A4591" s="2"/>
      <c r="B4591"/>
    </row>
    <row r="4592" spans="1:2" x14ac:dyDescent="0.3">
      <c r="A4592" s="2"/>
      <c r="B4592"/>
    </row>
    <row r="4593" spans="1:2" x14ac:dyDescent="0.3">
      <c r="A4593" s="2"/>
      <c r="B4593"/>
    </row>
    <row r="4594" spans="1:2" x14ac:dyDescent="0.3">
      <c r="A4594" s="2"/>
      <c r="B4594"/>
    </row>
    <row r="4595" spans="1:2" x14ac:dyDescent="0.3">
      <c r="A4595" s="2"/>
      <c r="B4595"/>
    </row>
    <row r="4596" spans="1:2" x14ac:dyDescent="0.3">
      <c r="A4596" s="2"/>
      <c r="B4596"/>
    </row>
    <row r="4597" spans="1:2" x14ac:dyDescent="0.3">
      <c r="A4597" s="2"/>
      <c r="B4597"/>
    </row>
    <row r="4598" spans="1:2" x14ac:dyDescent="0.3">
      <c r="A4598" s="2"/>
      <c r="B4598"/>
    </row>
    <row r="4599" spans="1:2" x14ac:dyDescent="0.3">
      <c r="A4599" s="2"/>
      <c r="B4599"/>
    </row>
    <row r="4600" spans="1:2" x14ac:dyDescent="0.3">
      <c r="A4600" s="2"/>
      <c r="B4600"/>
    </row>
    <row r="4601" spans="1:2" x14ac:dyDescent="0.3">
      <c r="A4601" s="2"/>
      <c r="B4601"/>
    </row>
    <row r="4602" spans="1:2" x14ac:dyDescent="0.3">
      <c r="A4602" s="2"/>
      <c r="B4602"/>
    </row>
    <row r="4603" spans="1:2" x14ac:dyDescent="0.3">
      <c r="A4603" s="2"/>
      <c r="B4603"/>
    </row>
    <row r="4604" spans="1:2" x14ac:dyDescent="0.3">
      <c r="A4604" s="2"/>
      <c r="B4604"/>
    </row>
    <row r="4605" spans="1:2" x14ac:dyDescent="0.3">
      <c r="A4605" s="2"/>
      <c r="B4605"/>
    </row>
    <row r="4606" spans="1:2" x14ac:dyDescent="0.3">
      <c r="A4606" s="2"/>
      <c r="B4606"/>
    </row>
    <row r="4607" spans="1:2" x14ac:dyDescent="0.3">
      <c r="A4607" s="2"/>
      <c r="B4607"/>
    </row>
    <row r="4608" spans="1:2" x14ac:dyDescent="0.3">
      <c r="A4608" s="2"/>
      <c r="B4608"/>
    </row>
    <row r="4609" spans="1:2" x14ac:dyDescent="0.3">
      <c r="A4609" s="2"/>
      <c r="B4609"/>
    </row>
    <row r="4610" spans="1:2" x14ac:dyDescent="0.3">
      <c r="A4610" s="2"/>
      <c r="B4610"/>
    </row>
    <row r="4611" spans="1:2" x14ac:dyDescent="0.3">
      <c r="A4611" s="2"/>
      <c r="B4611"/>
    </row>
    <row r="4612" spans="1:2" x14ac:dyDescent="0.3">
      <c r="A4612" s="2"/>
      <c r="B4612"/>
    </row>
    <row r="4613" spans="1:2" x14ac:dyDescent="0.3">
      <c r="A4613" s="2"/>
      <c r="B4613"/>
    </row>
    <row r="4614" spans="1:2" x14ac:dyDescent="0.3">
      <c r="A4614" s="2"/>
      <c r="B4614"/>
    </row>
    <row r="4615" spans="1:2" x14ac:dyDescent="0.3">
      <c r="A4615" s="2"/>
      <c r="B4615"/>
    </row>
    <row r="4616" spans="1:2" x14ac:dyDescent="0.3">
      <c r="A4616" s="2"/>
      <c r="B4616"/>
    </row>
    <row r="4617" spans="1:2" x14ac:dyDescent="0.3">
      <c r="A4617" s="2"/>
      <c r="B4617"/>
    </row>
    <row r="4618" spans="1:2" x14ac:dyDescent="0.3">
      <c r="A4618" s="2"/>
      <c r="B4618"/>
    </row>
    <row r="4619" spans="1:2" x14ac:dyDescent="0.3">
      <c r="A4619" s="2"/>
      <c r="B4619"/>
    </row>
    <row r="4620" spans="1:2" x14ac:dyDescent="0.3">
      <c r="A4620" s="2"/>
      <c r="B4620"/>
    </row>
    <row r="4621" spans="1:2" x14ac:dyDescent="0.3">
      <c r="A4621" s="2"/>
      <c r="B4621"/>
    </row>
    <row r="4622" spans="1:2" x14ac:dyDescent="0.3">
      <c r="A4622" s="2"/>
      <c r="B4622"/>
    </row>
    <row r="4623" spans="1:2" x14ac:dyDescent="0.3">
      <c r="A4623" s="2"/>
      <c r="B4623"/>
    </row>
    <row r="4624" spans="1:2" x14ac:dyDescent="0.3">
      <c r="A4624" s="2"/>
      <c r="B4624"/>
    </row>
    <row r="4625" spans="1:2" x14ac:dyDescent="0.3">
      <c r="A4625" s="2"/>
      <c r="B4625"/>
    </row>
    <row r="4626" spans="1:2" x14ac:dyDescent="0.3">
      <c r="A4626" s="2"/>
      <c r="B4626"/>
    </row>
    <row r="4627" spans="1:2" x14ac:dyDescent="0.3">
      <c r="A4627" s="2"/>
      <c r="B4627"/>
    </row>
    <row r="4628" spans="1:2" x14ac:dyDescent="0.3">
      <c r="A4628" s="2"/>
      <c r="B4628"/>
    </row>
    <row r="4629" spans="1:2" x14ac:dyDescent="0.3">
      <c r="A4629" s="2"/>
      <c r="B4629"/>
    </row>
    <row r="4630" spans="1:2" x14ac:dyDescent="0.3">
      <c r="A4630" s="2"/>
      <c r="B4630"/>
    </row>
    <row r="4631" spans="1:2" x14ac:dyDescent="0.3">
      <c r="A4631" s="2"/>
      <c r="B4631"/>
    </row>
    <row r="4632" spans="1:2" x14ac:dyDescent="0.3">
      <c r="A4632" s="2"/>
      <c r="B4632"/>
    </row>
    <row r="4633" spans="1:2" x14ac:dyDescent="0.3">
      <c r="A4633" s="2"/>
      <c r="B4633"/>
    </row>
    <row r="4634" spans="1:2" x14ac:dyDescent="0.3">
      <c r="A4634" s="2"/>
      <c r="B4634"/>
    </row>
    <row r="4635" spans="1:2" x14ac:dyDescent="0.3">
      <c r="A4635" s="2"/>
      <c r="B4635"/>
    </row>
    <row r="4636" spans="1:2" x14ac:dyDescent="0.3">
      <c r="A4636" s="2"/>
      <c r="B4636"/>
    </row>
    <row r="4637" spans="1:2" x14ac:dyDescent="0.3">
      <c r="A4637" s="2"/>
      <c r="B4637"/>
    </row>
    <row r="4638" spans="1:2" x14ac:dyDescent="0.3">
      <c r="A4638" s="2"/>
      <c r="B4638"/>
    </row>
    <row r="4639" spans="1:2" x14ac:dyDescent="0.3">
      <c r="A4639" s="2"/>
      <c r="B4639"/>
    </row>
    <row r="4640" spans="1:2" x14ac:dyDescent="0.3">
      <c r="A4640" s="2"/>
      <c r="B4640"/>
    </row>
    <row r="4641" spans="1:2" x14ac:dyDescent="0.3">
      <c r="A4641" s="2"/>
      <c r="B4641"/>
    </row>
    <row r="4642" spans="1:2" x14ac:dyDescent="0.3">
      <c r="A4642" s="2"/>
      <c r="B4642"/>
    </row>
    <row r="4643" spans="1:2" x14ac:dyDescent="0.3">
      <c r="A4643" s="2"/>
      <c r="B4643"/>
    </row>
    <row r="4644" spans="1:2" x14ac:dyDescent="0.3">
      <c r="A4644" s="2"/>
      <c r="B4644"/>
    </row>
    <row r="4645" spans="1:2" x14ac:dyDescent="0.3">
      <c r="A4645" s="2"/>
      <c r="B4645"/>
    </row>
    <row r="4646" spans="1:2" x14ac:dyDescent="0.3">
      <c r="A4646" s="2"/>
      <c r="B4646"/>
    </row>
    <row r="4647" spans="1:2" x14ac:dyDescent="0.3">
      <c r="A4647" s="2"/>
      <c r="B4647"/>
    </row>
    <row r="4648" spans="1:2" x14ac:dyDescent="0.3">
      <c r="A4648" s="2"/>
      <c r="B4648"/>
    </row>
    <row r="4649" spans="1:2" x14ac:dyDescent="0.3">
      <c r="A4649" s="2"/>
      <c r="B4649"/>
    </row>
    <row r="4650" spans="1:2" x14ac:dyDescent="0.3">
      <c r="A4650" s="2"/>
      <c r="B4650"/>
    </row>
    <row r="4651" spans="1:2" x14ac:dyDescent="0.3">
      <c r="A4651" s="2"/>
      <c r="B4651"/>
    </row>
    <row r="4652" spans="1:2" x14ac:dyDescent="0.3">
      <c r="A4652" s="2"/>
      <c r="B4652"/>
    </row>
    <row r="4653" spans="1:2" x14ac:dyDescent="0.3">
      <c r="A4653" s="2"/>
      <c r="B4653"/>
    </row>
    <row r="4654" spans="1:2" x14ac:dyDescent="0.3">
      <c r="A4654" s="2"/>
      <c r="B4654"/>
    </row>
    <row r="4655" spans="1:2" x14ac:dyDescent="0.3">
      <c r="A4655" s="2"/>
      <c r="B4655"/>
    </row>
    <row r="4656" spans="1:2" x14ac:dyDescent="0.3">
      <c r="A4656" s="2"/>
      <c r="B4656"/>
    </row>
    <row r="4657" spans="1:2" x14ac:dyDescent="0.3">
      <c r="A4657" s="2"/>
      <c r="B4657"/>
    </row>
    <row r="4658" spans="1:2" x14ac:dyDescent="0.3">
      <c r="A4658" s="2"/>
      <c r="B4658"/>
    </row>
    <row r="4659" spans="1:2" x14ac:dyDescent="0.3">
      <c r="A4659" s="2"/>
      <c r="B4659"/>
    </row>
    <row r="4660" spans="1:2" x14ac:dyDescent="0.3">
      <c r="A4660" s="2"/>
      <c r="B4660"/>
    </row>
    <row r="4661" spans="1:2" x14ac:dyDescent="0.3">
      <c r="A4661" s="2"/>
      <c r="B4661"/>
    </row>
    <row r="4662" spans="1:2" x14ac:dyDescent="0.3">
      <c r="A4662" s="2"/>
      <c r="B4662"/>
    </row>
    <row r="4663" spans="1:2" x14ac:dyDescent="0.3">
      <c r="A4663" s="2"/>
      <c r="B4663"/>
    </row>
    <row r="4664" spans="1:2" x14ac:dyDescent="0.3">
      <c r="A4664" s="2"/>
      <c r="B4664"/>
    </row>
    <row r="4665" spans="1:2" x14ac:dyDescent="0.3">
      <c r="A4665" s="2"/>
      <c r="B4665"/>
    </row>
    <row r="4666" spans="1:2" x14ac:dyDescent="0.3">
      <c r="A4666" s="2"/>
      <c r="B4666"/>
    </row>
    <row r="4667" spans="1:2" x14ac:dyDescent="0.3">
      <c r="A4667" s="2"/>
      <c r="B4667"/>
    </row>
    <row r="4668" spans="1:2" x14ac:dyDescent="0.3">
      <c r="A4668" s="2"/>
      <c r="B4668"/>
    </row>
    <row r="4669" spans="1:2" x14ac:dyDescent="0.3">
      <c r="A4669" s="2"/>
      <c r="B4669"/>
    </row>
    <row r="4670" spans="1:2" x14ac:dyDescent="0.3">
      <c r="A4670" s="2"/>
      <c r="B4670"/>
    </row>
    <row r="4671" spans="1:2" x14ac:dyDescent="0.3">
      <c r="A4671" s="2"/>
      <c r="B4671"/>
    </row>
    <row r="4672" spans="1:2" x14ac:dyDescent="0.3">
      <c r="A4672" s="2"/>
      <c r="B4672"/>
    </row>
    <row r="4673" spans="1:2" x14ac:dyDescent="0.3">
      <c r="A4673" s="2"/>
      <c r="B4673"/>
    </row>
    <row r="4674" spans="1:2" x14ac:dyDescent="0.3">
      <c r="A4674" s="2"/>
      <c r="B4674"/>
    </row>
    <row r="4675" spans="1:2" x14ac:dyDescent="0.3">
      <c r="A4675" s="2"/>
      <c r="B4675"/>
    </row>
    <row r="4676" spans="1:2" x14ac:dyDescent="0.3">
      <c r="A4676" s="2"/>
      <c r="B4676"/>
    </row>
    <row r="4677" spans="1:2" x14ac:dyDescent="0.3">
      <c r="A4677" s="2"/>
      <c r="B4677"/>
    </row>
    <row r="4678" spans="1:2" x14ac:dyDescent="0.3">
      <c r="A4678" s="2"/>
      <c r="B4678"/>
    </row>
    <row r="4679" spans="1:2" x14ac:dyDescent="0.3">
      <c r="A4679" s="2"/>
      <c r="B4679"/>
    </row>
    <row r="4680" spans="1:2" x14ac:dyDescent="0.3">
      <c r="A4680" s="2"/>
      <c r="B4680"/>
    </row>
    <row r="4681" spans="1:2" x14ac:dyDescent="0.3">
      <c r="A4681" s="2"/>
      <c r="B4681"/>
    </row>
    <row r="4682" spans="1:2" x14ac:dyDescent="0.3">
      <c r="A4682" s="2"/>
      <c r="B4682"/>
    </row>
    <row r="4683" spans="1:2" x14ac:dyDescent="0.3">
      <c r="A4683" s="2"/>
      <c r="B4683"/>
    </row>
    <row r="4684" spans="1:2" x14ac:dyDescent="0.3">
      <c r="A4684" s="2"/>
      <c r="B4684"/>
    </row>
    <row r="4685" spans="1:2" x14ac:dyDescent="0.3">
      <c r="A4685" s="2"/>
      <c r="B4685"/>
    </row>
    <row r="4686" spans="1:2" x14ac:dyDescent="0.3">
      <c r="A4686" s="2"/>
      <c r="B4686"/>
    </row>
    <row r="4687" spans="1:2" x14ac:dyDescent="0.3">
      <c r="A4687" s="2"/>
      <c r="B4687"/>
    </row>
    <row r="4688" spans="1:2" x14ac:dyDescent="0.3">
      <c r="A4688" s="2"/>
      <c r="B4688"/>
    </row>
    <row r="4689" spans="1:2" x14ac:dyDescent="0.3">
      <c r="A4689" s="2"/>
      <c r="B4689"/>
    </row>
    <row r="4690" spans="1:2" x14ac:dyDescent="0.3">
      <c r="A4690" s="2"/>
      <c r="B4690"/>
    </row>
    <row r="4691" spans="1:2" x14ac:dyDescent="0.3">
      <c r="A4691" s="2"/>
      <c r="B4691"/>
    </row>
    <row r="4692" spans="1:2" x14ac:dyDescent="0.3">
      <c r="A4692" s="2"/>
      <c r="B4692"/>
    </row>
    <row r="4693" spans="1:2" x14ac:dyDescent="0.3">
      <c r="A4693" s="2"/>
      <c r="B4693"/>
    </row>
    <row r="4694" spans="1:2" x14ac:dyDescent="0.3">
      <c r="A4694" s="2"/>
      <c r="B4694"/>
    </row>
    <row r="4695" spans="1:2" x14ac:dyDescent="0.3">
      <c r="A4695" s="2"/>
      <c r="B4695"/>
    </row>
    <row r="4696" spans="1:2" x14ac:dyDescent="0.3">
      <c r="A4696" s="2"/>
      <c r="B4696"/>
    </row>
    <row r="4697" spans="1:2" x14ac:dyDescent="0.3">
      <c r="A4697" s="2"/>
      <c r="B4697"/>
    </row>
    <row r="4698" spans="1:2" x14ac:dyDescent="0.3">
      <c r="A4698" s="2"/>
      <c r="B4698"/>
    </row>
    <row r="4699" spans="1:2" x14ac:dyDescent="0.3">
      <c r="A4699" s="2"/>
      <c r="B4699"/>
    </row>
    <row r="4700" spans="1:2" x14ac:dyDescent="0.3">
      <c r="A4700" s="2"/>
      <c r="B4700"/>
    </row>
    <row r="4701" spans="1:2" x14ac:dyDescent="0.3">
      <c r="A4701" s="2"/>
      <c r="B4701"/>
    </row>
    <row r="4702" spans="1:2" x14ac:dyDescent="0.3">
      <c r="A4702" s="2"/>
      <c r="B4702"/>
    </row>
    <row r="4703" spans="1:2" x14ac:dyDescent="0.3">
      <c r="A4703" s="2"/>
      <c r="B4703"/>
    </row>
    <row r="4704" spans="1:2" x14ac:dyDescent="0.3">
      <c r="A4704" s="2"/>
      <c r="B4704"/>
    </row>
    <row r="4705" spans="1:2" x14ac:dyDescent="0.3">
      <c r="A4705" s="2"/>
      <c r="B4705"/>
    </row>
    <row r="4706" spans="1:2" x14ac:dyDescent="0.3">
      <c r="A4706" s="2"/>
      <c r="B4706"/>
    </row>
    <row r="4707" spans="1:2" x14ac:dyDescent="0.3">
      <c r="A4707" s="2"/>
      <c r="B4707"/>
    </row>
    <row r="4708" spans="1:2" x14ac:dyDescent="0.3">
      <c r="A4708" s="2"/>
      <c r="B4708"/>
    </row>
    <row r="4709" spans="1:2" x14ac:dyDescent="0.3">
      <c r="A4709" s="2"/>
      <c r="B4709"/>
    </row>
    <row r="4710" spans="1:2" x14ac:dyDescent="0.3">
      <c r="A4710" s="2"/>
      <c r="B4710"/>
    </row>
    <row r="4711" spans="1:2" x14ac:dyDescent="0.3">
      <c r="A4711" s="2"/>
      <c r="B4711"/>
    </row>
    <row r="4712" spans="1:2" x14ac:dyDescent="0.3">
      <c r="A4712" s="2"/>
      <c r="B4712"/>
    </row>
    <row r="4713" spans="1:2" x14ac:dyDescent="0.3">
      <c r="A4713" s="2"/>
      <c r="B4713"/>
    </row>
    <row r="4714" spans="1:2" x14ac:dyDescent="0.3">
      <c r="A4714" s="2"/>
      <c r="B4714"/>
    </row>
    <row r="4715" spans="1:2" x14ac:dyDescent="0.3">
      <c r="A4715" s="2"/>
      <c r="B4715"/>
    </row>
    <row r="4716" spans="1:2" x14ac:dyDescent="0.3">
      <c r="A4716" s="2"/>
      <c r="B4716"/>
    </row>
    <row r="4717" spans="1:2" x14ac:dyDescent="0.3">
      <c r="A4717" s="2"/>
      <c r="B4717"/>
    </row>
    <row r="4718" spans="1:2" x14ac:dyDescent="0.3">
      <c r="A4718" s="2"/>
      <c r="B4718"/>
    </row>
    <row r="4719" spans="1:2" x14ac:dyDescent="0.3">
      <c r="A4719" s="2"/>
      <c r="B4719"/>
    </row>
    <row r="4720" spans="1:2" x14ac:dyDescent="0.3">
      <c r="A4720" s="2"/>
      <c r="B4720"/>
    </row>
    <row r="4721" spans="1:2" x14ac:dyDescent="0.3">
      <c r="A4721" s="2"/>
      <c r="B4721"/>
    </row>
    <row r="4722" spans="1:2" x14ac:dyDescent="0.3">
      <c r="A4722" s="2"/>
      <c r="B4722"/>
    </row>
    <row r="4723" spans="1:2" x14ac:dyDescent="0.3">
      <c r="A4723" s="2"/>
      <c r="B4723"/>
    </row>
    <row r="4724" spans="1:2" x14ac:dyDescent="0.3">
      <c r="A4724" s="2"/>
      <c r="B4724"/>
    </row>
    <row r="4725" spans="1:2" x14ac:dyDescent="0.3">
      <c r="A4725" s="2"/>
      <c r="B4725"/>
    </row>
    <row r="4726" spans="1:2" x14ac:dyDescent="0.3">
      <c r="A4726" s="2"/>
      <c r="B4726"/>
    </row>
    <row r="4727" spans="1:2" x14ac:dyDescent="0.3">
      <c r="A4727" s="2"/>
      <c r="B4727"/>
    </row>
    <row r="4728" spans="1:2" x14ac:dyDescent="0.3">
      <c r="A4728" s="2"/>
      <c r="B4728"/>
    </row>
    <row r="4729" spans="1:2" x14ac:dyDescent="0.3">
      <c r="A4729" s="2"/>
      <c r="B4729"/>
    </row>
    <row r="4730" spans="1:2" x14ac:dyDescent="0.3">
      <c r="A4730" s="2"/>
      <c r="B4730"/>
    </row>
    <row r="4731" spans="1:2" x14ac:dyDescent="0.3">
      <c r="A4731" s="2"/>
      <c r="B4731"/>
    </row>
    <row r="4732" spans="1:2" x14ac:dyDescent="0.3">
      <c r="A4732" s="2"/>
      <c r="B4732"/>
    </row>
    <row r="4733" spans="1:2" x14ac:dyDescent="0.3">
      <c r="A4733" s="2"/>
      <c r="B4733"/>
    </row>
    <row r="4734" spans="1:2" x14ac:dyDescent="0.3">
      <c r="A4734" s="2"/>
      <c r="B4734"/>
    </row>
    <row r="4735" spans="1:2" x14ac:dyDescent="0.3">
      <c r="A4735" s="2"/>
      <c r="B4735"/>
    </row>
    <row r="4736" spans="1:2" x14ac:dyDescent="0.3">
      <c r="A4736" s="2"/>
      <c r="B4736"/>
    </row>
    <row r="4737" spans="1:2" x14ac:dyDescent="0.3">
      <c r="A4737" s="2"/>
      <c r="B4737"/>
    </row>
    <row r="4738" spans="1:2" x14ac:dyDescent="0.3">
      <c r="A4738" s="2"/>
      <c r="B4738"/>
    </row>
    <row r="4739" spans="1:2" x14ac:dyDescent="0.3">
      <c r="A4739" s="2"/>
      <c r="B4739"/>
    </row>
    <row r="4740" spans="1:2" x14ac:dyDescent="0.3">
      <c r="A4740" s="2"/>
      <c r="B4740"/>
    </row>
    <row r="4741" spans="1:2" x14ac:dyDescent="0.3">
      <c r="A4741" s="2"/>
      <c r="B4741"/>
    </row>
    <row r="4742" spans="1:2" x14ac:dyDescent="0.3">
      <c r="A4742" s="2"/>
      <c r="B4742"/>
    </row>
    <row r="4743" spans="1:2" x14ac:dyDescent="0.3">
      <c r="A4743" s="2"/>
      <c r="B4743"/>
    </row>
    <row r="4744" spans="1:2" x14ac:dyDescent="0.3">
      <c r="A4744" s="2"/>
      <c r="B4744"/>
    </row>
    <row r="4745" spans="1:2" x14ac:dyDescent="0.3">
      <c r="A4745" s="2"/>
      <c r="B4745"/>
    </row>
    <row r="4746" spans="1:2" x14ac:dyDescent="0.3">
      <c r="A4746" s="2"/>
      <c r="B4746"/>
    </row>
    <row r="4747" spans="1:2" x14ac:dyDescent="0.3">
      <c r="A4747" s="2"/>
      <c r="B4747"/>
    </row>
    <row r="4748" spans="1:2" x14ac:dyDescent="0.3">
      <c r="A4748" s="2"/>
      <c r="B4748"/>
    </row>
    <row r="4749" spans="1:2" x14ac:dyDescent="0.3">
      <c r="A4749" s="2"/>
      <c r="B4749"/>
    </row>
    <row r="4750" spans="1:2" x14ac:dyDescent="0.3">
      <c r="A4750" s="2"/>
      <c r="B4750"/>
    </row>
    <row r="4751" spans="1:2" x14ac:dyDescent="0.3">
      <c r="A4751" s="2"/>
      <c r="B4751"/>
    </row>
    <row r="4752" spans="1:2" x14ac:dyDescent="0.3">
      <c r="A4752" s="2"/>
      <c r="B4752"/>
    </row>
    <row r="4753" spans="1:2" x14ac:dyDescent="0.3">
      <c r="A4753" s="2"/>
      <c r="B4753"/>
    </row>
    <row r="4754" spans="1:2" x14ac:dyDescent="0.3">
      <c r="A4754" s="2"/>
      <c r="B4754"/>
    </row>
    <row r="4755" spans="1:2" x14ac:dyDescent="0.3">
      <c r="A4755" s="2"/>
      <c r="B4755"/>
    </row>
    <row r="4756" spans="1:2" x14ac:dyDescent="0.3">
      <c r="A4756" s="2"/>
      <c r="B4756"/>
    </row>
    <row r="4757" spans="1:2" x14ac:dyDescent="0.3">
      <c r="A4757" s="2"/>
      <c r="B4757"/>
    </row>
    <row r="4758" spans="1:2" x14ac:dyDescent="0.3">
      <c r="A4758" s="2"/>
      <c r="B4758"/>
    </row>
    <row r="4759" spans="1:2" x14ac:dyDescent="0.3">
      <c r="A4759" s="2"/>
      <c r="B4759"/>
    </row>
    <row r="4760" spans="1:2" x14ac:dyDescent="0.3">
      <c r="A4760" s="2"/>
      <c r="B4760"/>
    </row>
    <row r="4761" spans="1:2" x14ac:dyDescent="0.3">
      <c r="A4761" s="2"/>
      <c r="B4761"/>
    </row>
    <row r="4762" spans="1:2" x14ac:dyDescent="0.3">
      <c r="A4762" s="2"/>
      <c r="B4762"/>
    </row>
    <row r="4763" spans="1:2" x14ac:dyDescent="0.3">
      <c r="A4763" s="2"/>
      <c r="B4763"/>
    </row>
    <row r="4764" spans="1:2" x14ac:dyDescent="0.3">
      <c r="A4764" s="2"/>
      <c r="B4764"/>
    </row>
    <row r="4765" spans="1:2" x14ac:dyDescent="0.3">
      <c r="A4765" s="2"/>
      <c r="B4765"/>
    </row>
    <row r="4766" spans="1:2" x14ac:dyDescent="0.3">
      <c r="A4766" s="2"/>
      <c r="B4766"/>
    </row>
    <row r="4767" spans="1:2" x14ac:dyDescent="0.3">
      <c r="A4767" s="2"/>
      <c r="B4767"/>
    </row>
    <row r="4768" spans="1:2" x14ac:dyDescent="0.3">
      <c r="A4768" s="2"/>
      <c r="B4768"/>
    </row>
    <row r="4769" spans="1:2" x14ac:dyDescent="0.3">
      <c r="A4769" s="2"/>
      <c r="B4769"/>
    </row>
    <row r="4770" spans="1:2" x14ac:dyDescent="0.3">
      <c r="A4770" s="2"/>
      <c r="B4770"/>
    </row>
    <row r="4771" spans="1:2" x14ac:dyDescent="0.3">
      <c r="A4771" s="2"/>
      <c r="B4771"/>
    </row>
    <row r="4772" spans="1:2" x14ac:dyDescent="0.3">
      <c r="A4772" s="2"/>
      <c r="B4772"/>
    </row>
    <row r="4773" spans="1:2" x14ac:dyDescent="0.3">
      <c r="A4773" s="2"/>
      <c r="B4773"/>
    </row>
    <row r="4774" spans="1:2" x14ac:dyDescent="0.3">
      <c r="A4774" s="2"/>
      <c r="B4774"/>
    </row>
    <row r="4775" spans="1:2" x14ac:dyDescent="0.3">
      <c r="A4775" s="2"/>
      <c r="B4775"/>
    </row>
    <row r="4776" spans="1:2" x14ac:dyDescent="0.3">
      <c r="A4776" s="2"/>
      <c r="B4776"/>
    </row>
    <row r="4777" spans="1:2" x14ac:dyDescent="0.3">
      <c r="A4777" s="2"/>
      <c r="B4777"/>
    </row>
    <row r="4778" spans="1:2" x14ac:dyDescent="0.3">
      <c r="A4778" s="2"/>
      <c r="B4778"/>
    </row>
    <row r="4779" spans="1:2" x14ac:dyDescent="0.3">
      <c r="A4779" s="2"/>
      <c r="B4779"/>
    </row>
    <row r="4780" spans="1:2" x14ac:dyDescent="0.3">
      <c r="A4780" s="2"/>
      <c r="B4780"/>
    </row>
    <row r="4781" spans="1:2" x14ac:dyDescent="0.3">
      <c r="A4781" s="2"/>
      <c r="B4781"/>
    </row>
    <row r="4782" spans="1:2" x14ac:dyDescent="0.3">
      <c r="A4782" s="2"/>
      <c r="B4782"/>
    </row>
    <row r="4783" spans="1:2" x14ac:dyDescent="0.3">
      <c r="A4783" s="2"/>
      <c r="B4783"/>
    </row>
    <row r="4784" spans="1:2" x14ac:dyDescent="0.3">
      <c r="A4784" s="2"/>
      <c r="B4784"/>
    </row>
    <row r="4785" spans="1:2" x14ac:dyDescent="0.3">
      <c r="A4785" s="2"/>
      <c r="B4785"/>
    </row>
    <row r="4786" spans="1:2" x14ac:dyDescent="0.3">
      <c r="A4786" s="2"/>
      <c r="B4786"/>
    </row>
    <row r="4787" spans="1:2" x14ac:dyDescent="0.3">
      <c r="A4787" s="2"/>
      <c r="B4787"/>
    </row>
    <row r="4788" spans="1:2" x14ac:dyDescent="0.3">
      <c r="A4788" s="2"/>
      <c r="B4788"/>
    </row>
    <row r="4789" spans="1:2" x14ac:dyDescent="0.3">
      <c r="A4789" s="2"/>
      <c r="B4789"/>
    </row>
    <row r="4790" spans="1:2" x14ac:dyDescent="0.3">
      <c r="A4790" s="2"/>
      <c r="B4790"/>
    </row>
    <row r="4791" spans="1:2" x14ac:dyDescent="0.3">
      <c r="A4791" s="2"/>
      <c r="B4791"/>
    </row>
    <row r="4792" spans="1:2" x14ac:dyDescent="0.3">
      <c r="A4792" s="2"/>
      <c r="B4792"/>
    </row>
    <row r="4793" spans="1:2" x14ac:dyDescent="0.3">
      <c r="A4793" s="2"/>
      <c r="B4793"/>
    </row>
    <row r="4794" spans="1:2" x14ac:dyDescent="0.3">
      <c r="A4794" s="2"/>
      <c r="B4794"/>
    </row>
    <row r="4795" spans="1:2" x14ac:dyDescent="0.3">
      <c r="A4795" s="2"/>
      <c r="B4795"/>
    </row>
    <row r="4796" spans="1:2" x14ac:dyDescent="0.3">
      <c r="A4796" s="2"/>
      <c r="B4796"/>
    </row>
    <row r="4797" spans="1:2" x14ac:dyDescent="0.3">
      <c r="A4797" s="2"/>
      <c r="B4797"/>
    </row>
    <row r="4798" spans="1:2" x14ac:dyDescent="0.3">
      <c r="A4798" s="2"/>
      <c r="B4798"/>
    </row>
    <row r="4799" spans="1:2" x14ac:dyDescent="0.3">
      <c r="A4799" s="2"/>
      <c r="B4799"/>
    </row>
    <row r="4800" spans="1:2" x14ac:dyDescent="0.3">
      <c r="A4800" s="2"/>
      <c r="B4800"/>
    </row>
    <row r="4801" spans="1:2" x14ac:dyDescent="0.3">
      <c r="A4801" s="2"/>
      <c r="B4801"/>
    </row>
    <row r="4802" spans="1:2" x14ac:dyDescent="0.3">
      <c r="A4802" s="2"/>
      <c r="B4802"/>
    </row>
    <row r="4803" spans="1:2" x14ac:dyDescent="0.3">
      <c r="A4803" s="2"/>
      <c r="B4803"/>
    </row>
    <row r="4804" spans="1:2" x14ac:dyDescent="0.3">
      <c r="A4804" s="2"/>
      <c r="B4804"/>
    </row>
    <row r="4805" spans="1:2" x14ac:dyDescent="0.3">
      <c r="A4805" s="2"/>
      <c r="B4805"/>
    </row>
    <row r="4806" spans="1:2" x14ac:dyDescent="0.3">
      <c r="A4806" s="2"/>
      <c r="B4806"/>
    </row>
    <row r="4807" spans="1:2" x14ac:dyDescent="0.3">
      <c r="A4807" s="2"/>
      <c r="B4807"/>
    </row>
    <row r="4808" spans="1:2" x14ac:dyDescent="0.3">
      <c r="A4808" s="2"/>
      <c r="B4808"/>
    </row>
    <row r="4809" spans="1:2" x14ac:dyDescent="0.3">
      <c r="A4809" s="2"/>
      <c r="B4809"/>
    </row>
    <row r="4810" spans="1:2" x14ac:dyDescent="0.3">
      <c r="A4810" s="2"/>
      <c r="B4810"/>
    </row>
    <row r="4811" spans="1:2" x14ac:dyDescent="0.3">
      <c r="A4811" s="2"/>
      <c r="B4811"/>
    </row>
    <row r="4812" spans="1:2" x14ac:dyDescent="0.3">
      <c r="A4812" s="2"/>
      <c r="B4812"/>
    </row>
    <row r="4813" spans="1:2" x14ac:dyDescent="0.3">
      <c r="A4813" s="2"/>
      <c r="B4813"/>
    </row>
    <row r="4814" spans="1:2" x14ac:dyDescent="0.3">
      <c r="A4814" s="2"/>
      <c r="B4814"/>
    </row>
    <row r="4815" spans="1:2" x14ac:dyDescent="0.3">
      <c r="A4815" s="2"/>
      <c r="B4815"/>
    </row>
    <row r="4816" spans="1:2" x14ac:dyDescent="0.3">
      <c r="A4816" s="2"/>
      <c r="B4816"/>
    </row>
    <row r="4817" spans="1:2" x14ac:dyDescent="0.3">
      <c r="A4817" s="2"/>
      <c r="B4817"/>
    </row>
    <row r="4818" spans="1:2" x14ac:dyDescent="0.3">
      <c r="A4818" s="2"/>
      <c r="B4818"/>
    </row>
    <row r="4819" spans="1:2" x14ac:dyDescent="0.3">
      <c r="A4819" s="2"/>
      <c r="B4819"/>
    </row>
    <row r="4820" spans="1:2" x14ac:dyDescent="0.3">
      <c r="A4820" s="2"/>
      <c r="B4820"/>
    </row>
    <row r="4821" spans="1:2" x14ac:dyDescent="0.3">
      <c r="A4821" s="2"/>
      <c r="B4821"/>
    </row>
    <row r="4822" spans="1:2" x14ac:dyDescent="0.3">
      <c r="A4822" s="2"/>
      <c r="B4822"/>
    </row>
    <row r="4823" spans="1:2" x14ac:dyDescent="0.3">
      <c r="A4823" s="2"/>
      <c r="B4823"/>
    </row>
    <row r="4824" spans="1:2" x14ac:dyDescent="0.3">
      <c r="A4824" s="2"/>
      <c r="B4824"/>
    </row>
    <row r="4825" spans="1:2" x14ac:dyDescent="0.3">
      <c r="A4825" s="2"/>
      <c r="B4825"/>
    </row>
    <row r="4826" spans="1:2" x14ac:dyDescent="0.3">
      <c r="A4826" s="2"/>
      <c r="B4826"/>
    </row>
    <row r="4827" spans="1:2" x14ac:dyDescent="0.3">
      <c r="A4827" s="2"/>
      <c r="B4827"/>
    </row>
    <row r="4828" spans="1:2" x14ac:dyDescent="0.3">
      <c r="A4828" s="2"/>
      <c r="B4828"/>
    </row>
    <row r="4829" spans="1:2" x14ac:dyDescent="0.3">
      <c r="A4829" s="2"/>
      <c r="B4829"/>
    </row>
    <row r="4830" spans="1:2" x14ac:dyDescent="0.3">
      <c r="A4830" s="2"/>
      <c r="B4830"/>
    </row>
    <row r="4831" spans="1:2" x14ac:dyDescent="0.3">
      <c r="A4831" s="2"/>
      <c r="B4831"/>
    </row>
    <row r="4832" spans="1:2" x14ac:dyDescent="0.3">
      <c r="A4832" s="2"/>
      <c r="B4832"/>
    </row>
    <row r="4833" spans="1:2" x14ac:dyDescent="0.3">
      <c r="A4833" s="2"/>
      <c r="B4833"/>
    </row>
    <row r="4834" spans="1:2" x14ac:dyDescent="0.3">
      <c r="A4834" s="2"/>
      <c r="B4834"/>
    </row>
    <row r="4835" spans="1:2" x14ac:dyDescent="0.3">
      <c r="A4835" s="2"/>
      <c r="B4835"/>
    </row>
    <row r="4836" spans="1:2" x14ac:dyDescent="0.3">
      <c r="A4836" s="2"/>
      <c r="B4836"/>
    </row>
    <row r="4837" spans="1:2" x14ac:dyDescent="0.3">
      <c r="A4837" s="2"/>
      <c r="B4837"/>
    </row>
    <row r="4838" spans="1:2" x14ac:dyDescent="0.3">
      <c r="A4838" s="2"/>
      <c r="B4838"/>
    </row>
    <row r="4839" spans="1:2" x14ac:dyDescent="0.3">
      <c r="A4839" s="2"/>
      <c r="B4839"/>
    </row>
    <row r="4840" spans="1:2" x14ac:dyDescent="0.3">
      <c r="A4840" s="2"/>
      <c r="B4840"/>
    </row>
    <row r="4841" spans="1:2" x14ac:dyDescent="0.3">
      <c r="A4841" s="2"/>
      <c r="B4841"/>
    </row>
    <row r="4842" spans="1:2" x14ac:dyDescent="0.3">
      <c r="A4842" s="2"/>
      <c r="B4842"/>
    </row>
    <row r="4843" spans="1:2" x14ac:dyDescent="0.3">
      <c r="A4843" s="2"/>
      <c r="B4843"/>
    </row>
    <row r="4844" spans="1:2" x14ac:dyDescent="0.3">
      <c r="A4844" s="2"/>
      <c r="B4844"/>
    </row>
    <row r="4845" spans="1:2" x14ac:dyDescent="0.3">
      <c r="A4845" s="2"/>
      <c r="B4845"/>
    </row>
    <row r="4846" spans="1:2" x14ac:dyDescent="0.3">
      <c r="A4846" s="2"/>
      <c r="B4846"/>
    </row>
    <row r="4847" spans="1:2" x14ac:dyDescent="0.3">
      <c r="A4847" s="2"/>
      <c r="B4847"/>
    </row>
    <row r="4848" spans="1:2" x14ac:dyDescent="0.3">
      <c r="A4848" s="2"/>
      <c r="B4848"/>
    </row>
    <row r="4849" spans="1:2" x14ac:dyDescent="0.3">
      <c r="A4849" s="2"/>
      <c r="B4849"/>
    </row>
    <row r="4850" spans="1:2" x14ac:dyDescent="0.3">
      <c r="A4850" s="2"/>
      <c r="B4850"/>
    </row>
    <row r="4851" spans="1:2" x14ac:dyDescent="0.3">
      <c r="A4851" s="2"/>
      <c r="B4851"/>
    </row>
    <row r="4852" spans="1:2" x14ac:dyDescent="0.3">
      <c r="A4852" s="2"/>
      <c r="B4852"/>
    </row>
    <row r="4853" spans="1:2" x14ac:dyDescent="0.3">
      <c r="A4853" s="2"/>
      <c r="B4853"/>
    </row>
    <row r="4854" spans="1:2" x14ac:dyDescent="0.3">
      <c r="A4854" s="2"/>
      <c r="B4854"/>
    </row>
    <row r="4855" spans="1:2" x14ac:dyDescent="0.3">
      <c r="A4855" s="2"/>
      <c r="B4855"/>
    </row>
    <row r="4856" spans="1:2" x14ac:dyDescent="0.3">
      <c r="A4856" s="2"/>
      <c r="B4856"/>
    </row>
    <row r="4857" spans="1:2" x14ac:dyDescent="0.3">
      <c r="A4857" s="2"/>
      <c r="B4857"/>
    </row>
    <row r="4858" spans="1:2" x14ac:dyDescent="0.3">
      <c r="A4858" s="2"/>
      <c r="B4858"/>
    </row>
    <row r="4859" spans="1:2" x14ac:dyDescent="0.3">
      <c r="A4859" s="2"/>
      <c r="B4859"/>
    </row>
    <row r="4860" spans="1:2" x14ac:dyDescent="0.3">
      <c r="A4860" s="2"/>
      <c r="B4860"/>
    </row>
    <row r="4861" spans="1:2" x14ac:dyDescent="0.3">
      <c r="A4861" s="2"/>
      <c r="B4861"/>
    </row>
    <row r="4862" spans="1:2" x14ac:dyDescent="0.3">
      <c r="A4862" s="2"/>
      <c r="B4862"/>
    </row>
    <row r="4863" spans="1:2" x14ac:dyDescent="0.3">
      <c r="A4863" s="2"/>
      <c r="B4863"/>
    </row>
    <row r="4864" spans="1:2" x14ac:dyDescent="0.3">
      <c r="A4864" s="2"/>
      <c r="B4864"/>
    </row>
    <row r="4865" spans="1:2" x14ac:dyDescent="0.3">
      <c r="A4865" s="2"/>
      <c r="B4865"/>
    </row>
    <row r="4866" spans="1:2" x14ac:dyDescent="0.3">
      <c r="A4866" s="2"/>
      <c r="B4866"/>
    </row>
    <row r="4867" spans="1:2" x14ac:dyDescent="0.3">
      <c r="A4867" s="2"/>
      <c r="B4867"/>
    </row>
    <row r="4868" spans="1:2" x14ac:dyDescent="0.3">
      <c r="A4868" s="2"/>
      <c r="B4868"/>
    </row>
    <row r="4869" spans="1:2" x14ac:dyDescent="0.3">
      <c r="A4869" s="2"/>
      <c r="B4869"/>
    </row>
    <row r="4870" spans="1:2" x14ac:dyDescent="0.3">
      <c r="A4870" s="2"/>
      <c r="B4870"/>
    </row>
    <row r="4871" spans="1:2" x14ac:dyDescent="0.3">
      <c r="A4871" s="2"/>
      <c r="B4871"/>
    </row>
    <row r="4872" spans="1:2" x14ac:dyDescent="0.3">
      <c r="A4872" s="2"/>
      <c r="B4872"/>
    </row>
    <row r="4873" spans="1:2" x14ac:dyDescent="0.3">
      <c r="A4873" s="2"/>
      <c r="B4873"/>
    </row>
    <row r="4874" spans="1:2" x14ac:dyDescent="0.3">
      <c r="A4874" s="2"/>
      <c r="B4874"/>
    </row>
    <row r="4875" spans="1:2" x14ac:dyDescent="0.3">
      <c r="A4875" s="2"/>
      <c r="B4875"/>
    </row>
    <row r="4876" spans="1:2" x14ac:dyDescent="0.3">
      <c r="A4876" s="2"/>
      <c r="B4876"/>
    </row>
    <row r="4877" spans="1:2" x14ac:dyDescent="0.3">
      <c r="A4877" s="2"/>
      <c r="B4877"/>
    </row>
    <row r="4878" spans="1:2" x14ac:dyDescent="0.3">
      <c r="A4878" s="2"/>
      <c r="B4878"/>
    </row>
    <row r="4879" spans="1:2" x14ac:dyDescent="0.3">
      <c r="A4879" s="2"/>
      <c r="B4879"/>
    </row>
    <row r="4880" spans="1:2" x14ac:dyDescent="0.3">
      <c r="A4880" s="2"/>
      <c r="B4880"/>
    </row>
    <row r="4881" spans="1:2" x14ac:dyDescent="0.3">
      <c r="A4881" s="2"/>
      <c r="B4881"/>
    </row>
    <row r="4882" spans="1:2" x14ac:dyDescent="0.3">
      <c r="A4882" s="2"/>
      <c r="B4882"/>
    </row>
    <row r="4883" spans="1:2" x14ac:dyDescent="0.3">
      <c r="A4883" s="2"/>
      <c r="B4883"/>
    </row>
    <row r="4884" spans="1:2" x14ac:dyDescent="0.3">
      <c r="A4884" s="2"/>
      <c r="B4884"/>
    </row>
    <row r="4885" spans="1:2" x14ac:dyDescent="0.3">
      <c r="A4885" s="2"/>
      <c r="B4885"/>
    </row>
    <row r="4886" spans="1:2" x14ac:dyDescent="0.3">
      <c r="A4886" s="2"/>
      <c r="B4886"/>
    </row>
    <row r="4887" spans="1:2" x14ac:dyDescent="0.3">
      <c r="A4887" s="2"/>
      <c r="B4887"/>
    </row>
    <row r="4888" spans="1:2" x14ac:dyDescent="0.3">
      <c r="A4888" s="2"/>
      <c r="B4888"/>
    </row>
    <row r="4889" spans="1:2" x14ac:dyDescent="0.3">
      <c r="A4889" s="2"/>
      <c r="B4889"/>
    </row>
    <row r="4890" spans="1:2" x14ac:dyDescent="0.3">
      <c r="A4890" s="2"/>
      <c r="B4890"/>
    </row>
    <row r="4891" spans="1:2" x14ac:dyDescent="0.3">
      <c r="A4891" s="2"/>
      <c r="B4891"/>
    </row>
    <row r="4892" spans="1:2" x14ac:dyDescent="0.3">
      <c r="A4892" s="2"/>
      <c r="B4892"/>
    </row>
    <row r="4893" spans="1:2" x14ac:dyDescent="0.3">
      <c r="A4893" s="2"/>
      <c r="B4893"/>
    </row>
    <row r="4894" spans="1:2" x14ac:dyDescent="0.3">
      <c r="A4894" s="2"/>
      <c r="B4894"/>
    </row>
    <row r="4895" spans="1:2" x14ac:dyDescent="0.3">
      <c r="A4895" s="2"/>
      <c r="B4895"/>
    </row>
    <row r="4896" spans="1:2" x14ac:dyDescent="0.3">
      <c r="A4896" s="2"/>
      <c r="B4896"/>
    </row>
    <row r="4897" spans="1:2" x14ac:dyDescent="0.3">
      <c r="A4897" s="2"/>
      <c r="B4897"/>
    </row>
    <row r="4898" spans="1:2" x14ac:dyDescent="0.3">
      <c r="A4898" s="2"/>
      <c r="B4898"/>
    </row>
    <row r="4899" spans="1:2" x14ac:dyDescent="0.3">
      <c r="A4899" s="2"/>
      <c r="B4899"/>
    </row>
    <row r="4900" spans="1:2" x14ac:dyDescent="0.3">
      <c r="A4900" s="2"/>
      <c r="B4900"/>
    </row>
    <row r="4901" spans="1:2" x14ac:dyDescent="0.3">
      <c r="A4901" s="2"/>
      <c r="B4901"/>
    </row>
    <row r="4902" spans="1:2" x14ac:dyDescent="0.3">
      <c r="A4902" s="2"/>
      <c r="B4902"/>
    </row>
    <row r="4903" spans="1:2" x14ac:dyDescent="0.3">
      <c r="A4903" s="2"/>
      <c r="B4903"/>
    </row>
    <row r="4904" spans="1:2" x14ac:dyDescent="0.3">
      <c r="A4904" s="2"/>
      <c r="B4904"/>
    </row>
    <row r="4905" spans="1:2" x14ac:dyDescent="0.3">
      <c r="A4905" s="2"/>
      <c r="B4905"/>
    </row>
    <row r="4906" spans="1:2" x14ac:dyDescent="0.3">
      <c r="A4906" s="2"/>
      <c r="B4906"/>
    </row>
    <row r="4907" spans="1:2" x14ac:dyDescent="0.3">
      <c r="A4907" s="2"/>
      <c r="B4907"/>
    </row>
    <row r="4908" spans="1:2" x14ac:dyDescent="0.3">
      <c r="A4908" s="2"/>
      <c r="B4908"/>
    </row>
    <row r="4909" spans="1:2" x14ac:dyDescent="0.3">
      <c r="A4909" s="2"/>
      <c r="B4909"/>
    </row>
    <row r="4910" spans="1:2" x14ac:dyDescent="0.3">
      <c r="A4910" s="2"/>
      <c r="B4910"/>
    </row>
    <row r="4911" spans="1:2" x14ac:dyDescent="0.3">
      <c r="A4911" s="2"/>
      <c r="B4911"/>
    </row>
    <row r="4912" spans="1:2" x14ac:dyDescent="0.3">
      <c r="A4912" s="2"/>
      <c r="B4912"/>
    </row>
    <row r="4913" spans="1:2" x14ac:dyDescent="0.3">
      <c r="A4913" s="2"/>
      <c r="B4913"/>
    </row>
    <row r="4914" spans="1:2" x14ac:dyDescent="0.3">
      <c r="A4914" s="2"/>
      <c r="B4914"/>
    </row>
    <row r="4915" spans="1:2" x14ac:dyDescent="0.3">
      <c r="A4915" s="2"/>
      <c r="B4915"/>
    </row>
    <row r="4916" spans="1:2" x14ac:dyDescent="0.3">
      <c r="A4916" s="2"/>
      <c r="B4916"/>
    </row>
    <row r="4917" spans="1:2" x14ac:dyDescent="0.3">
      <c r="A4917" s="2"/>
      <c r="B4917"/>
    </row>
    <row r="4918" spans="1:2" x14ac:dyDescent="0.3">
      <c r="A4918" s="2"/>
      <c r="B4918"/>
    </row>
    <row r="4919" spans="1:2" x14ac:dyDescent="0.3">
      <c r="A4919" s="2"/>
      <c r="B4919"/>
    </row>
    <row r="4920" spans="1:2" x14ac:dyDescent="0.3">
      <c r="A4920" s="2"/>
      <c r="B4920"/>
    </row>
    <row r="4921" spans="1:2" x14ac:dyDescent="0.3">
      <c r="A4921" s="2"/>
      <c r="B4921"/>
    </row>
    <row r="4922" spans="1:2" x14ac:dyDescent="0.3">
      <c r="A4922" s="2"/>
      <c r="B4922"/>
    </row>
    <row r="4923" spans="1:2" x14ac:dyDescent="0.3">
      <c r="A4923" s="2"/>
      <c r="B4923"/>
    </row>
    <row r="4924" spans="1:2" x14ac:dyDescent="0.3">
      <c r="A4924" s="2"/>
      <c r="B4924"/>
    </row>
    <row r="4925" spans="1:2" x14ac:dyDescent="0.3">
      <c r="A4925" s="2"/>
      <c r="B4925"/>
    </row>
    <row r="4926" spans="1:2" x14ac:dyDescent="0.3">
      <c r="A4926" s="2"/>
      <c r="B4926"/>
    </row>
    <row r="4927" spans="1:2" x14ac:dyDescent="0.3">
      <c r="A4927" s="2"/>
      <c r="B4927"/>
    </row>
    <row r="4928" spans="1:2" x14ac:dyDescent="0.3">
      <c r="A4928" s="2"/>
      <c r="B4928"/>
    </row>
    <row r="4929" spans="1:2" x14ac:dyDescent="0.3">
      <c r="A4929" s="2"/>
      <c r="B4929"/>
    </row>
    <row r="4930" spans="1:2" x14ac:dyDescent="0.3">
      <c r="A4930" s="2"/>
      <c r="B4930"/>
    </row>
    <row r="4931" spans="1:2" x14ac:dyDescent="0.3">
      <c r="A4931" s="2"/>
      <c r="B4931"/>
    </row>
    <row r="4932" spans="1:2" x14ac:dyDescent="0.3">
      <c r="A4932" s="2"/>
      <c r="B4932"/>
    </row>
    <row r="4933" spans="1:2" x14ac:dyDescent="0.3">
      <c r="A4933" s="2"/>
      <c r="B4933"/>
    </row>
    <row r="4934" spans="1:2" x14ac:dyDescent="0.3">
      <c r="A4934" s="2"/>
      <c r="B4934"/>
    </row>
    <row r="4935" spans="1:2" x14ac:dyDescent="0.3">
      <c r="A4935" s="2"/>
      <c r="B4935"/>
    </row>
    <row r="4936" spans="1:2" x14ac:dyDescent="0.3">
      <c r="A4936" s="2"/>
      <c r="B4936"/>
    </row>
    <row r="4937" spans="1:2" x14ac:dyDescent="0.3">
      <c r="A4937" s="2"/>
      <c r="B4937"/>
    </row>
    <row r="4938" spans="1:2" x14ac:dyDescent="0.3">
      <c r="A4938" s="2"/>
      <c r="B4938"/>
    </row>
    <row r="4939" spans="1:2" x14ac:dyDescent="0.3">
      <c r="A4939" s="2"/>
      <c r="B4939"/>
    </row>
    <row r="4940" spans="1:2" x14ac:dyDescent="0.3">
      <c r="A4940" s="2"/>
      <c r="B4940"/>
    </row>
    <row r="4941" spans="1:2" x14ac:dyDescent="0.3">
      <c r="A4941" s="2"/>
      <c r="B4941"/>
    </row>
    <row r="4942" spans="1:2" x14ac:dyDescent="0.3">
      <c r="A4942" s="2"/>
      <c r="B4942"/>
    </row>
    <row r="4943" spans="1:2" x14ac:dyDescent="0.3">
      <c r="A4943" s="2"/>
      <c r="B4943"/>
    </row>
    <row r="4944" spans="1:2" x14ac:dyDescent="0.3">
      <c r="A4944" s="2"/>
      <c r="B4944"/>
    </row>
    <row r="4945" spans="1:2" x14ac:dyDescent="0.3">
      <c r="A4945" s="2"/>
      <c r="B4945"/>
    </row>
    <row r="4946" spans="1:2" x14ac:dyDescent="0.3">
      <c r="A4946" s="2"/>
      <c r="B4946"/>
    </row>
    <row r="4947" spans="1:2" x14ac:dyDescent="0.3">
      <c r="A4947" s="2"/>
      <c r="B4947"/>
    </row>
    <row r="4948" spans="1:2" x14ac:dyDescent="0.3">
      <c r="A4948" s="2"/>
      <c r="B4948"/>
    </row>
    <row r="4949" spans="1:2" x14ac:dyDescent="0.3">
      <c r="A4949" s="2"/>
      <c r="B4949"/>
    </row>
    <row r="4950" spans="1:2" x14ac:dyDescent="0.3">
      <c r="A4950" s="2"/>
      <c r="B4950"/>
    </row>
    <row r="4951" spans="1:2" x14ac:dyDescent="0.3">
      <c r="A4951" s="2"/>
      <c r="B4951"/>
    </row>
    <row r="4952" spans="1:2" x14ac:dyDescent="0.3">
      <c r="A4952" s="2"/>
      <c r="B4952"/>
    </row>
    <row r="4953" spans="1:2" x14ac:dyDescent="0.3">
      <c r="A4953" s="2"/>
      <c r="B4953"/>
    </row>
    <row r="4954" spans="1:2" x14ac:dyDescent="0.3">
      <c r="A4954" s="2"/>
      <c r="B4954"/>
    </row>
    <row r="4955" spans="1:2" x14ac:dyDescent="0.3">
      <c r="A4955" s="2"/>
      <c r="B4955"/>
    </row>
    <row r="4956" spans="1:2" x14ac:dyDescent="0.3">
      <c r="A4956" s="2"/>
      <c r="B4956"/>
    </row>
    <row r="4957" spans="1:2" x14ac:dyDescent="0.3">
      <c r="A4957" s="2"/>
      <c r="B4957"/>
    </row>
    <row r="4958" spans="1:2" x14ac:dyDescent="0.3">
      <c r="A4958" s="2"/>
      <c r="B4958"/>
    </row>
    <row r="4959" spans="1:2" x14ac:dyDescent="0.3">
      <c r="A4959" s="2"/>
      <c r="B4959"/>
    </row>
    <row r="4960" spans="1:2" x14ac:dyDescent="0.3">
      <c r="A4960" s="2"/>
      <c r="B4960"/>
    </row>
    <row r="4961" spans="1:2" x14ac:dyDescent="0.3">
      <c r="A4961" s="2"/>
      <c r="B4961"/>
    </row>
    <row r="4962" spans="1:2" x14ac:dyDescent="0.3">
      <c r="A4962" s="2"/>
      <c r="B4962"/>
    </row>
    <row r="4963" spans="1:2" x14ac:dyDescent="0.3">
      <c r="A4963" s="2"/>
      <c r="B4963"/>
    </row>
    <row r="4964" spans="1:2" x14ac:dyDescent="0.3">
      <c r="A4964" s="2"/>
      <c r="B4964"/>
    </row>
    <row r="4965" spans="1:2" x14ac:dyDescent="0.3">
      <c r="A4965" s="2"/>
      <c r="B4965"/>
    </row>
    <row r="4966" spans="1:2" x14ac:dyDescent="0.3">
      <c r="A4966" s="2"/>
      <c r="B4966"/>
    </row>
    <row r="4967" spans="1:2" x14ac:dyDescent="0.3">
      <c r="A4967" s="2"/>
      <c r="B4967"/>
    </row>
    <row r="4968" spans="1:2" x14ac:dyDescent="0.3">
      <c r="A4968" s="2"/>
      <c r="B4968"/>
    </row>
    <row r="4969" spans="1:2" x14ac:dyDescent="0.3">
      <c r="A4969" s="2"/>
      <c r="B4969"/>
    </row>
    <row r="4970" spans="1:2" x14ac:dyDescent="0.3">
      <c r="A4970" s="2"/>
      <c r="B4970"/>
    </row>
    <row r="4971" spans="1:2" x14ac:dyDescent="0.3">
      <c r="A4971" s="2"/>
      <c r="B4971"/>
    </row>
    <row r="4972" spans="1:2" x14ac:dyDescent="0.3">
      <c r="A4972" s="2"/>
      <c r="B4972"/>
    </row>
    <row r="4973" spans="1:2" x14ac:dyDescent="0.3">
      <c r="A4973" s="2"/>
      <c r="B4973"/>
    </row>
    <row r="4974" spans="1:2" x14ac:dyDescent="0.3">
      <c r="A4974" s="2"/>
      <c r="B4974"/>
    </row>
    <row r="4975" spans="1:2" x14ac:dyDescent="0.3">
      <c r="A4975" s="2"/>
      <c r="B4975"/>
    </row>
    <row r="4976" spans="1:2" x14ac:dyDescent="0.3">
      <c r="A4976" s="2"/>
      <c r="B4976"/>
    </row>
    <row r="4977" spans="1:2" x14ac:dyDescent="0.3">
      <c r="A4977" s="2"/>
      <c r="B4977"/>
    </row>
    <row r="4978" spans="1:2" x14ac:dyDescent="0.3">
      <c r="A4978" s="2"/>
      <c r="B4978"/>
    </row>
    <row r="4979" spans="1:2" x14ac:dyDescent="0.3">
      <c r="A4979" s="2"/>
      <c r="B4979"/>
    </row>
    <row r="4980" spans="1:2" x14ac:dyDescent="0.3">
      <c r="A4980" s="2"/>
      <c r="B4980"/>
    </row>
    <row r="4981" spans="1:2" x14ac:dyDescent="0.3">
      <c r="A4981" s="2"/>
      <c r="B4981"/>
    </row>
    <row r="4982" spans="1:2" x14ac:dyDescent="0.3">
      <c r="A4982" s="2"/>
      <c r="B4982"/>
    </row>
    <row r="4983" spans="1:2" x14ac:dyDescent="0.3">
      <c r="A4983" s="2"/>
      <c r="B4983"/>
    </row>
    <row r="4984" spans="1:2" x14ac:dyDescent="0.3">
      <c r="A4984" s="2"/>
      <c r="B4984"/>
    </row>
    <row r="4985" spans="1:2" x14ac:dyDescent="0.3">
      <c r="A4985" s="2"/>
      <c r="B4985"/>
    </row>
    <row r="4986" spans="1:2" x14ac:dyDescent="0.3">
      <c r="A4986" s="2"/>
      <c r="B4986"/>
    </row>
    <row r="4987" spans="1:2" x14ac:dyDescent="0.3">
      <c r="A4987" s="2"/>
      <c r="B4987"/>
    </row>
    <row r="4988" spans="1:2" x14ac:dyDescent="0.3">
      <c r="A4988" s="2"/>
      <c r="B4988"/>
    </row>
    <row r="4989" spans="1:2" x14ac:dyDescent="0.3">
      <c r="A4989" s="2"/>
      <c r="B4989"/>
    </row>
    <row r="4990" spans="1:2" x14ac:dyDescent="0.3">
      <c r="A4990" s="2"/>
      <c r="B4990"/>
    </row>
    <row r="4991" spans="1:2" x14ac:dyDescent="0.3">
      <c r="A4991" s="2"/>
      <c r="B4991"/>
    </row>
    <row r="4992" spans="1:2" x14ac:dyDescent="0.3">
      <c r="A4992" s="2"/>
      <c r="B4992"/>
    </row>
    <row r="4993" spans="1:2" x14ac:dyDescent="0.3">
      <c r="A4993" s="2"/>
      <c r="B4993"/>
    </row>
    <row r="4994" spans="1:2" x14ac:dyDescent="0.3">
      <c r="A4994" s="2"/>
      <c r="B4994"/>
    </row>
    <row r="4995" spans="1:2" x14ac:dyDescent="0.3">
      <c r="A4995" s="2"/>
      <c r="B4995"/>
    </row>
    <row r="4996" spans="1:2" x14ac:dyDescent="0.3">
      <c r="A4996" s="2"/>
      <c r="B4996"/>
    </row>
    <row r="4997" spans="1:2" x14ac:dyDescent="0.3">
      <c r="A4997" s="2"/>
      <c r="B4997"/>
    </row>
    <row r="4998" spans="1:2" x14ac:dyDescent="0.3">
      <c r="A4998" s="2"/>
      <c r="B4998"/>
    </row>
    <row r="4999" spans="1:2" x14ac:dyDescent="0.3">
      <c r="A4999" s="2"/>
      <c r="B4999"/>
    </row>
    <row r="5000" spans="1:2" x14ac:dyDescent="0.3">
      <c r="A5000" s="294"/>
      <c r="B5000"/>
    </row>
    <row r="5001" spans="1:2" x14ac:dyDescent="0.3">
      <c r="A5001" s="2"/>
      <c r="B5001"/>
    </row>
    <row r="5002" spans="1:2" x14ac:dyDescent="0.3">
      <c r="A5002" s="2"/>
      <c r="B5002"/>
    </row>
    <row r="5003" spans="1:2" x14ac:dyDescent="0.3">
      <c r="A5003" s="2"/>
      <c r="B5003"/>
    </row>
    <row r="5004" spans="1:2" x14ac:dyDescent="0.3">
      <c r="A5004" s="2"/>
      <c r="B5004"/>
    </row>
    <row r="5005" spans="1:2" x14ac:dyDescent="0.3">
      <c r="A5005" s="2"/>
      <c r="B5005"/>
    </row>
    <row r="5006" spans="1:2" x14ac:dyDescent="0.3">
      <c r="A5006" s="2"/>
      <c r="B5006"/>
    </row>
    <row r="5007" spans="1:2" x14ac:dyDescent="0.3">
      <c r="A5007" s="2"/>
      <c r="B5007"/>
    </row>
    <row r="5008" spans="1:2" x14ac:dyDescent="0.3">
      <c r="A5008" s="2"/>
      <c r="B5008"/>
    </row>
    <row r="5009" spans="1:2" x14ac:dyDescent="0.3">
      <c r="A5009" s="2"/>
      <c r="B5009"/>
    </row>
    <row r="5010" spans="1:2" x14ac:dyDescent="0.3">
      <c r="A5010" s="2"/>
      <c r="B5010"/>
    </row>
    <row r="5011" spans="1:2" x14ac:dyDescent="0.3">
      <c r="A5011" s="2"/>
      <c r="B5011"/>
    </row>
    <row r="5012" spans="1:2" x14ac:dyDescent="0.3">
      <c r="A5012" s="2"/>
      <c r="B5012"/>
    </row>
    <row r="5013" spans="1:2" x14ac:dyDescent="0.3">
      <c r="A5013" s="2"/>
      <c r="B5013"/>
    </row>
    <row r="5014" spans="1:2" x14ac:dyDescent="0.3">
      <c r="A5014" s="2"/>
      <c r="B5014"/>
    </row>
    <row r="5015" spans="1:2" x14ac:dyDescent="0.3">
      <c r="A5015" s="2"/>
      <c r="B5015"/>
    </row>
    <row r="5016" spans="1:2" x14ac:dyDescent="0.3">
      <c r="A5016" s="2"/>
      <c r="B5016"/>
    </row>
    <row r="5017" spans="1:2" x14ac:dyDescent="0.3">
      <c r="A5017" s="2"/>
      <c r="B5017"/>
    </row>
    <row r="5018" spans="1:2" x14ac:dyDescent="0.3">
      <c r="A5018" s="2"/>
      <c r="B5018"/>
    </row>
    <row r="5019" spans="1:2" x14ac:dyDescent="0.3">
      <c r="A5019" s="2"/>
      <c r="B5019"/>
    </row>
    <row r="5020" spans="1:2" x14ac:dyDescent="0.3">
      <c r="A5020" s="2"/>
      <c r="B5020"/>
    </row>
    <row r="5021" spans="1:2" x14ac:dyDescent="0.3">
      <c r="A5021" s="2"/>
      <c r="B5021"/>
    </row>
    <row r="5022" spans="1:2" x14ac:dyDescent="0.3">
      <c r="A5022" s="2"/>
      <c r="B5022"/>
    </row>
    <row r="5023" spans="1:2" x14ac:dyDescent="0.3">
      <c r="A5023" s="2"/>
      <c r="B5023"/>
    </row>
    <row r="5024" spans="1:2" x14ac:dyDescent="0.3">
      <c r="A5024" s="2"/>
      <c r="B5024"/>
    </row>
    <row r="5025" spans="1:2" x14ac:dyDescent="0.3">
      <c r="A5025" s="2"/>
      <c r="B5025"/>
    </row>
    <row r="5026" spans="1:2" x14ac:dyDescent="0.3">
      <c r="A5026" s="2"/>
      <c r="B5026"/>
    </row>
    <row r="5027" spans="1:2" x14ac:dyDescent="0.3">
      <c r="A5027" s="2"/>
      <c r="B5027"/>
    </row>
    <row r="5028" spans="1:2" x14ac:dyDescent="0.3">
      <c r="A5028" s="2"/>
      <c r="B5028"/>
    </row>
    <row r="5029" spans="1:2" x14ac:dyDescent="0.3">
      <c r="A5029" s="2"/>
      <c r="B5029"/>
    </row>
    <row r="5030" spans="1:2" x14ac:dyDescent="0.3">
      <c r="A5030" s="2"/>
      <c r="B5030"/>
    </row>
    <row r="5031" spans="1:2" x14ac:dyDescent="0.3">
      <c r="A5031" s="2"/>
      <c r="B5031"/>
    </row>
    <row r="5032" spans="1:2" x14ac:dyDescent="0.3">
      <c r="A5032" s="2"/>
      <c r="B5032"/>
    </row>
    <row r="5033" spans="1:2" x14ac:dyDescent="0.3">
      <c r="A5033" s="2"/>
      <c r="B5033"/>
    </row>
    <row r="5034" spans="1:2" x14ac:dyDescent="0.3">
      <c r="A5034" s="2"/>
      <c r="B5034"/>
    </row>
    <row r="5035" spans="1:2" x14ac:dyDescent="0.3">
      <c r="A5035" s="2"/>
      <c r="B5035"/>
    </row>
    <row r="5036" spans="1:2" x14ac:dyDescent="0.3">
      <c r="A5036" s="2"/>
      <c r="B5036"/>
    </row>
    <row r="5037" spans="1:2" x14ac:dyDescent="0.3">
      <c r="A5037" s="2"/>
      <c r="B5037"/>
    </row>
    <row r="5038" spans="1:2" x14ac:dyDescent="0.3">
      <c r="A5038" s="2"/>
      <c r="B5038"/>
    </row>
    <row r="5039" spans="1:2" x14ac:dyDescent="0.3">
      <c r="A5039" s="2"/>
      <c r="B5039"/>
    </row>
    <row r="5040" spans="1:2" x14ac:dyDescent="0.3">
      <c r="A5040" s="2"/>
      <c r="B5040"/>
    </row>
    <row r="5041" spans="1:2" x14ac:dyDescent="0.3">
      <c r="A5041" s="2"/>
      <c r="B5041"/>
    </row>
    <row r="5042" spans="1:2" x14ac:dyDescent="0.3">
      <c r="A5042" s="2"/>
      <c r="B5042"/>
    </row>
    <row r="5043" spans="1:2" x14ac:dyDescent="0.3">
      <c r="A5043" s="2"/>
      <c r="B5043"/>
    </row>
    <row r="5044" spans="1:2" x14ac:dyDescent="0.3">
      <c r="A5044" s="2"/>
      <c r="B5044"/>
    </row>
    <row r="5045" spans="1:2" x14ac:dyDescent="0.3">
      <c r="A5045" s="2"/>
      <c r="B5045"/>
    </row>
    <row r="5046" spans="1:2" x14ac:dyDescent="0.3">
      <c r="A5046" s="2"/>
      <c r="B5046"/>
    </row>
    <row r="5047" spans="1:2" x14ac:dyDescent="0.3">
      <c r="A5047" s="2"/>
      <c r="B5047"/>
    </row>
    <row r="5048" spans="1:2" x14ac:dyDescent="0.3">
      <c r="A5048" s="2"/>
      <c r="B5048"/>
    </row>
    <row r="5049" spans="1:2" x14ac:dyDescent="0.3">
      <c r="A5049" s="2"/>
      <c r="B5049"/>
    </row>
    <row r="5050" spans="1:2" x14ac:dyDescent="0.3">
      <c r="A5050" s="2"/>
      <c r="B5050"/>
    </row>
    <row r="5051" spans="1:2" x14ac:dyDescent="0.3">
      <c r="A5051" s="2"/>
      <c r="B5051"/>
    </row>
    <row r="5052" spans="1:2" x14ac:dyDescent="0.3">
      <c r="A5052" s="2"/>
      <c r="B5052"/>
    </row>
    <row r="5053" spans="1:2" x14ac:dyDescent="0.3">
      <c r="A5053" s="2"/>
      <c r="B5053"/>
    </row>
    <row r="5054" spans="1:2" x14ac:dyDescent="0.3">
      <c r="A5054" s="2"/>
      <c r="B5054"/>
    </row>
    <row r="5055" spans="1:2" x14ac:dyDescent="0.3">
      <c r="A5055" s="2"/>
      <c r="B5055"/>
    </row>
    <row r="5056" spans="1:2" x14ac:dyDescent="0.3">
      <c r="A5056" s="2"/>
      <c r="B5056"/>
    </row>
    <row r="5057" spans="1:2" x14ac:dyDescent="0.3">
      <c r="A5057" s="2"/>
      <c r="B5057"/>
    </row>
    <row r="5058" spans="1:2" x14ac:dyDescent="0.3">
      <c r="A5058" s="2"/>
      <c r="B5058"/>
    </row>
    <row r="5059" spans="1:2" x14ac:dyDescent="0.3">
      <c r="A5059" s="2"/>
      <c r="B5059"/>
    </row>
    <row r="5060" spans="1:2" x14ac:dyDescent="0.3">
      <c r="A5060" s="2"/>
      <c r="B5060"/>
    </row>
    <row r="5061" spans="1:2" x14ac:dyDescent="0.3">
      <c r="A5061" s="2"/>
      <c r="B5061"/>
    </row>
    <row r="5062" spans="1:2" x14ac:dyDescent="0.3">
      <c r="A5062" s="2"/>
      <c r="B5062"/>
    </row>
    <row r="5063" spans="1:2" x14ac:dyDescent="0.3">
      <c r="A5063" s="2"/>
      <c r="B5063"/>
    </row>
    <row r="5064" spans="1:2" x14ac:dyDescent="0.3">
      <c r="A5064" s="2"/>
      <c r="B5064"/>
    </row>
    <row r="5065" spans="1:2" x14ac:dyDescent="0.3">
      <c r="A5065" s="2"/>
      <c r="B5065"/>
    </row>
    <row r="5066" spans="1:2" x14ac:dyDescent="0.3">
      <c r="A5066" s="2"/>
      <c r="B5066"/>
    </row>
    <row r="5067" spans="1:2" x14ac:dyDescent="0.3">
      <c r="A5067" s="2"/>
      <c r="B5067"/>
    </row>
    <row r="5068" spans="1:2" x14ac:dyDescent="0.3">
      <c r="A5068" s="2"/>
      <c r="B5068"/>
    </row>
    <row r="5069" spans="1:2" x14ac:dyDescent="0.3">
      <c r="A5069" s="2"/>
      <c r="B5069"/>
    </row>
    <row r="5070" spans="1:2" x14ac:dyDescent="0.3">
      <c r="A5070" s="2"/>
      <c r="B5070"/>
    </row>
    <row r="5071" spans="1:2" x14ac:dyDescent="0.3">
      <c r="A5071" s="2"/>
      <c r="B5071"/>
    </row>
    <row r="5072" spans="1:2" x14ac:dyDescent="0.3">
      <c r="A5072" s="2"/>
      <c r="B5072"/>
    </row>
    <row r="5073" spans="1:2" x14ac:dyDescent="0.3">
      <c r="A5073" s="2"/>
      <c r="B5073"/>
    </row>
    <row r="5074" spans="1:2" x14ac:dyDescent="0.3">
      <c r="A5074" s="2"/>
      <c r="B5074"/>
    </row>
    <row r="5075" spans="1:2" x14ac:dyDescent="0.3">
      <c r="A5075" s="2"/>
      <c r="B5075"/>
    </row>
    <row r="5076" spans="1:2" x14ac:dyDescent="0.3">
      <c r="A5076" s="2"/>
      <c r="B5076"/>
    </row>
    <row r="5077" spans="1:2" x14ac:dyDescent="0.3">
      <c r="A5077" s="2"/>
      <c r="B5077"/>
    </row>
    <row r="5078" spans="1:2" x14ac:dyDescent="0.3">
      <c r="A5078" s="2"/>
      <c r="B5078"/>
    </row>
    <row r="5079" spans="1:2" x14ac:dyDescent="0.3">
      <c r="A5079" s="2"/>
      <c r="B5079"/>
    </row>
    <row r="5080" spans="1:2" x14ac:dyDescent="0.3">
      <c r="A5080" s="2"/>
      <c r="B5080"/>
    </row>
    <row r="5081" spans="1:2" x14ac:dyDescent="0.3">
      <c r="A5081" s="2"/>
      <c r="B5081"/>
    </row>
    <row r="5082" spans="1:2" x14ac:dyDescent="0.3">
      <c r="A5082" s="2"/>
      <c r="B5082"/>
    </row>
    <row r="5083" spans="1:2" x14ac:dyDescent="0.3">
      <c r="A5083" s="2"/>
      <c r="B5083"/>
    </row>
    <row r="5084" spans="1:2" x14ac:dyDescent="0.3">
      <c r="A5084" s="2"/>
      <c r="B5084"/>
    </row>
    <row r="5085" spans="1:2" x14ac:dyDescent="0.3">
      <c r="A5085" s="2"/>
      <c r="B5085"/>
    </row>
    <row r="5086" spans="1:2" x14ac:dyDescent="0.3">
      <c r="A5086" s="2"/>
      <c r="B5086"/>
    </row>
    <row r="5087" spans="1:2" x14ac:dyDescent="0.3">
      <c r="A5087" s="2"/>
      <c r="B5087"/>
    </row>
    <row r="5088" spans="1:2" x14ac:dyDescent="0.3">
      <c r="A5088" s="2"/>
      <c r="B5088"/>
    </row>
    <row r="5089" spans="1:2" x14ac:dyDescent="0.3">
      <c r="A5089" s="2"/>
      <c r="B5089"/>
    </row>
    <row r="5090" spans="1:2" x14ac:dyDescent="0.3">
      <c r="A5090" s="2"/>
      <c r="B5090"/>
    </row>
    <row r="5091" spans="1:2" x14ac:dyDescent="0.3">
      <c r="A5091" s="2"/>
      <c r="B5091"/>
    </row>
    <row r="5092" spans="1:2" x14ac:dyDescent="0.3">
      <c r="A5092" s="2"/>
      <c r="B5092"/>
    </row>
    <row r="5093" spans="1:2" x14ac:dyDescent="0.3">
      <c r="A5093" s="2"/>
      <c r="B5093"/>
    </row>
    <row r="5094" spans="1:2" x14ac:dyDescent="0.3">
      <c r="A5094" s="2"/>
      <c r="B5094"/>
    </row>
    <row r="5095" spans="1:2" x14ac:dyDescent="0.3">
      <c r="A5095" s="2"/>
      <c r="B5095"/>
    </row>
    <row r="5096" spans="1:2" x14ac:dyDescent="0.3">
      <c r="A5096" s="2"/>
      <c r="B5096"/>
    </row>
    <row r="5097" spans="1:2" x14ac:dyDescent="0.3">
      <c r="A5097" s="2"/>
      <c r="B5097"/>
    </row>
    <row r="5098" spans="1:2" x14ac:dyDescent="0.3">
      <c r="A5098" s="2"/>
      <c r="B5098"/>
    </row>
    <row r="5099" spans="1:2" x14ac:dyDescent="0.3">
      <c r="A5099" s="2"/>
      <c r="B5099"/>
    </row>
    <row r="5100" spans="1:2" x14ac:dyDescent="0.3">
      <c r="A5100" s="2"/>
      <c r="B5100"/>
    </row>
    <row r="5101" spans="1:2" x14ac:dyDescent="0.3">
      <c r="A5101" s="2"/>
      <c r="B5101"/>
    </row>
    <row r="5102" spans="1:2" x14ac:dyDescent="0.3">
      <c r="A5102" s="2"/>
      <c r="B5102"/>
    </row>
    <row r="5103" spans="1:2" x14ac:dyDescent="0.3">
      <c r="A5103" s="2"/>
      <c r="B5103"/>
    </row>
    <row r="5104" spans="1:2" x14ac:dyDescent="0.3">
      <c r="A5104" s="2"/>
      <c r="B5104"/>
    </row>
    <row r="5105" spans="1:2" x14ac:dyDescent="0.3">
      <c r="A5105" s="2"/>
      <c r="B5105"/>
    </row>
    <row r="5106" spans="1:2" x14ac:dyDescent="0.3">
      <c r="A5106" s="2"/>
      <c r="B5106"/>
    </row>
    <row r="5107" spans="1:2" x14ac:dyDescent="0.3">
      <c r="A5107" s="2"/>
      <c r="B5107"/>
    </row>
    <row r="5108" spans="1:2" x14ac:dyDescent="0.3">
      <c r="A5108" s="2"/>
      <c r="B5108"/>
    </row>
    <row r="5109" spans="1:2" x14ac:dyDescent="0.3">
      <c r="A5109" s="2"/>
      <c r="B5109"/>
    </row>
    <row r="5110" spans="1:2" x14ac:dyDescent="0.3">
      <c r="A5110" s="2"/>
      <c r="B5110"/>
    </row>
    <row r="5111" spans="1:2" x14ac:dyDescent="0.3">
      <c r="A5111" s="2"/>
      <c r="B5111"/>
    </row>
    <row r="5112" spans="1:2" x14ac:dyDescent="0.3">
      <c r="A5112" s="2"/>
      <c r="B5112"/>
    </row>
    <row r="5113" spans="1:2" x14ac:dyDescent="0.3">
      <c r="A5113" s="2"/>
      <c r="B5113"/>
    </row>
    <row r="5114" spans="1:2" x14ac:dyDescent="0.3">
      <c r="A5114" s="2"/>
      <c r="B5114"/>
    </row>
    <row r="5115" spans="1:2" x14ac:dyDescent="0.3">
      <c r="A5115" s="2"/>
      <c r="B5115"/>
    </row>
    <row r="5116" spans="1:2" x14ac:dyDescent="0.3">
      <c r="A5116" s="2"/>
      <c r="B5116"/>
    </row>
    <row r="5117" spans="1:2" x14ac:dyDescent="0.3">
      <c r="A5117" s="2"/>
      <c r="B5117"/>
    </row>
    <row r="5118" spans="1:2" x14ac:dyDescent="0.3">
      <c r="A5118" s="2"/>
      <c r="B5118"/>
    </row>
    <row r="5119" spans="1:2" x14ac:dyDescent="0.3">
      <c r="A5119" s="2"/>
      <c r="B5119"/>
    </row>
    <row r="5120" spans="1:2" x14ac:dyDescent="0.3">
      <c r="A5120" s="2"/>
      <c r="B5120"/>
    </row>
    <row r="5121" spans="1:2" x14ac:dyDescent="0.3">
      <c r="A5121" s="2"/>
      <c r="B5121"/>
    </row>
    <row r="5122" spans="1:2" x14ac:dyDescent="0.3">
      <c r="A5122" s="2"/>
      <c r="B5122"/>
    </row>
    <row r="5123" spans="1:2" x14ac:dyDescent="0.3">
      <c r="A5123" s="2"/>
      <c r="B5123"/>
    </row>
    <row r="5124" spans="1:2" x14ac:dyDescent="0.3">
      <c r="A5124" s="2"/>
      <c r="B5124"/>
    </row>
    <row r="5125" spans="1:2" x14ac:dyDescent="0.3">
      <c r="A5125" s="2"/>
      <c r="B5125"/>
    </row>
    <row r="5126" spans="1:2" x14ac:dyDescent="0.3">
      <c r="A5126" s="2"/>
      <c r="B5126"/>
    </row>
    <row r="5127" spans="1:2" x14ac:dyDescent="0.3">
      <c r="A5127" s="2"/>
      <c r="B5127"/>
    </row>
    <row r="5128" spans="1:2" x14ac:dyDescent="0.3">
      <c r="A5128" s="2"/>
      <c r="B5128"/>
    </row>
    <row r="5129" spans="1:2" x14ac:dyDescent="0.3">
      <c r="A5129" s="2"/>
      <c r="B5129"/>
    </row>
    <row r="5130" spans="1:2" x14ac:dyDescent="0.3">
      <c r="A5130" s="2"/>
      <c r="B5130"/>
    </row>
    <row r="5131" spans="1:2" x14ac:dyDescent="0.3">
      <c r="A5131" s="2"/>
      <c r="B5131"/>
    </row>
    <row r="5132" spans="1:2" x14ac:dyDescent="0.3">
      <c r="A5132" s="2"/>
      <c r="B5132"/>
    </row>
    <row r="5133" spans="1:2" x14ac:dyDescent="0.3">
      <c r="A5133" s="2"/>
      <c r="B5133"/>
    </row>
    <row r="5134" spans="1:2" x14ac:dyDescent="0.3">
      <c r="A5134" s="2"/>
      <c r="B5134"/>
    </row>
    <row r="5135" spans="1:2" x14ac:dyDescent="0.3">
      <c r="A5135" s="2"/>
      <c r="B5135"/>
    </row>
    <row r="5136" spans="1:2" x14ac:dyDescent="0.3">
      <c r="A5136" s="2"/>
      <c r="B5136"/>
    </row>
    <row r="5137" spans="1:2" x14ac:dyDescent="0.3">
      <c r="A5137" s="2"/>
      <c r="B5137"/>
    </row>
    <row r="5138" spans="1:2" x14ac:dyDescent="0.3">
      <c r="A5138" s="2"/>
      <c r="B5138"/>
    </row>
    <row r="5139" spans="1:2" x14ac:dyDescent="0.3">
      <c r="A5139" s="2"/>
      <c r="B5139"/>
    </row>
    <row r="5140" spans="1:2" x14ac:dyDescent="0.3">
      <c r="A5140" s="2"/>
      <c r="B5140"/>
    </row>
    <row r="5141" spans="1:2" x14ac:dyDescent="0.3">
      <c r="A5141" s="2"/>
      <c r="B5141"/>
    </row>
    <row r="5142" spans="1:2" x14ac:dyDescent="0.3">
      <c r="A5142" s="2"/>
      <c r="B5142"/>
    </row>
    <row r="5143" spans="1:2" x14ac:dyDescent="0.3">
      <c r="A5143" s="2"/>
      <c r="B5143"/>
    </row>
    <row r="5144" spans="1:2" x14ac:dyDescent="0.3">
      <c r="A5144" s="2"/>
      <c r="B5144"/>
    </row>
    <row r="5145" spans="1:2" x14ac:dyDescent="0.3">
      <c r="A5145" s="2"/>
      <c r="B5145"/>
    </row>
    <row r="5146" spans="1:2" x14ac:dyDescent="0.3">
      <c r="A5146" s="2"/>
      <c r="B5146"/>
    </row>
    <row r="5147" spans="1:2" x14ac:dyDescent="0.3">
      <c r="A5147" s="2"/>
      <c r="B5147"/>
    </row>
    <row r="5148" spans="1:2" x14ac:dyDescent="0.3">
      <c r="A5148" s="2"/>
      <c r="B5148"/>
    </row>
    <row r="5149" spans="1:2" x14ac:dyDescent="0.3">
      <c r="A5149" s="2"/>
      <c r="B5149"/>
    </row>
    <row r="5150" spans="1:2" x14ac:dyDescent="0.3">
      <c r="A5150" s="2"/>
      <c r="B5150"/>
    </row>
    <row r="5151" spans="1:2" x14ac:dyDescent="0.3">
      <c r="A5151" s="2"/>
      <c r="B5151"/>
    </row>
    <row r="5152" spans="1:2" x14ac:dyDescent="0.3">
      <c r="A5152" s="2"/>
      <c r="B5152"/>
    </row>
    <row r="5153" spans="1:2" x14ac:dyDescent="0.3">
      <c r="A5153" s="2"/>
      <c r="B5153"/>
    </row>
    <row r="5154" spans="1:2" x14ac:dyDescent="0.3">
      <c r="A5154" s="2"/>
      <c r="B5154"/>
    </row>
    <row r="5155" spans="1:2" x14ac:dyDescent="0.3">
      <c r="A5155" s="2"/>
      <c r="B5155"/>
    </row>
    <row r="5156" spans="1:2" x14ac:dyDescent="0.3">
      <c r="A5156" s="2"/>
      <c r="B5156"/>
    </row>
    <row r="5157" spans="1:2" x14ac:dyDescent="0.3">
      <c r="A5157" s="2"/>
      <c r="B5157"/>
    </row>
    <row r="5158" spans="1:2" x14ac:dyDescent="0.3">
      <c r="A5158" s="2"/>
      <c r="B5158"/>
    </row>
    <row r="5159" spans="1:2" x14ac:dyDescent="0.3">
      <c r="A5159" s="2"/>
      <c r="B5159"/>
    </row>
    <row r="5160" spans="1:2" x14ac:dyDescent="0.3">
      <c r="A5160" s="2"/>
      <c r="B5160"/>
    </row>
    <row r="5161" spans="1:2" x14ac:dyDescent="0.3">
      <c r="A5161" s="2"/>
      <c r="B5161"/>
    </row>
    <row r="5162" spans="1:2" x14ac:dyDescent="0.3">
      <c r="A5162" s="2"/>
      <c r="B5162"/>
    </row>
    <row r="5163" spans="1:2" x14ac:dyDescent="0.3">
      <c r="A5163" s="2"/>
      <c r="B5163"/>
    </row>
    <row r="5164" spans="1:2" x14ac:dyDescent="0.3">
      <c r="A5164" s="2"/>
      <c r="B5164"/>
    </row>
    <row r="5165" spans="1:2" x14ac:dyDescent="0.3">
      <c r="A5165" s="2"/>
      <c r="B5165"/>
    </row>
    <row r="5166" spans="1:2" x14ac:dyDescent="0.3">
      <c r="A5166" s="2"/>
      <c r="B5166"/>
    </row>
    <row r="5167" spans="1:2" x14ac:dyDescent="0.3">
      <c r="A5167" s="2"/>
      <c r="B5167"/>
    </row>
    <row r="5168" spans="1:2" x14ac:dyDescent="0.3">
      <c r="A5168" s="2"/>
      <c r="B5168"/>
    </row>
    <row r="5169" spans="1:2" x14ac:dyDescent="0.3">
      <c r="A5169" s="2"/>
      <c r="B5169"/>
    </row>
    <row r="5170" spans="1:2" x14ac:dyDescent="0.3">
      <c r="A5170" s="2"/>
      <c r="B5170"/>
    </row>
    <row r="5171" spans="1:2" x14ac:dyDescent="0.3">
      <c r="A5171" s="2"/>
      <c r="B5171"/>
    </row>
    <row r="5172" spans="1:2" x14ac:dyDescent="0.3">
      <c r="A5172" s="2"/>
      <c r="B5172"/>
    </row>
    <row r="5173" spans="1:2" x14ac:dyDescent="0.3">
      <c r="A5173" s="2"/>
      <c r="B5173"/>
    </row>
    <row r="5174" spans="1:2" x14ac:dyDescent="0.3">
      <c r="A5174" s="2"/>
      <c r="B5174"/>
    </row>
    <row r="5175" spans="1:2" x14ac:dyDescent="0.3">
      <c r="A5175" s="2"/>
      <c r="B5175"/>
    </row>
    <row r="5176" spans="1:2" x14ac:dyDescent="0.3">
      <c r="A5176" s="2"/>
      <c r="B5176"/>
    </row>
    <row r="5177" spans="1:2" x14ac:dyDescent="0.3">
      <c r="A5177" s="2"/>
      <c r="B5177"/>
    </row>
    <row r="5178" spans="1:2" x14ac:dyDescent="0.3">
      <c r="A5178" s="2"/>
      <c r="B5178"/>
    </row>
    <row r="5179" spans="1:2" x14ac:dyDescent="0.3">
      <c r="A5179" s="2"/>
      <c r="B5179"/>
    </row>
    <row r="5180" spans="1:2" x14ac:dyDescent="0.3">
      <c r="A5180" s="2"/>
      <c r="B5180"/>
    </row>
    <row r="5181" spans="1:2" x14ac:dyDescent="0.3">
      <c r="A5181" s="2"/>
      <c r="B5181"/>
    </row>
    <row r="5182" spans="1:2" x14ac:dyDescent="0.3">
      <c r="A5182" s="2"/>
      <c r="B5182"/>
    </row>
    <row r="5183" spans="1:2" x14ac:dyDescent="0.3">
      <c r="A5183" s="2"/>
      <c r="B5183"/>
    </row>
    <row r="5184" spans="1:2" x14ac:dyDescent="0.3">
      <c r="A5184" s="2"/>
      <c r="B5184"/>
    </row>
    <row r="5185" spans="1:2" x14ac:dyDescent="0.3">
      <c r="A5185" s="2"/>
      <c r="B5185"/>
    </row>
    <row r="5186" spans="1:2" x14ac:dyDescent="0.3">
      <c r="A5186" s="2"/>
      <c r="B5186"/>
    </row>
    <row r="5187" spans="1:2" x14ac:dyDescent="0.3">
      <c r="A5187" s="2"/>
      <c r="B5187"/>
    </row>
    <row r="5188" spans="1:2" x14ac:dyDescent="0.3">
      <c r="A5188" s="2"/>
      <c r="B5188"/>
    </row>
    <row r="5189" spans="1:2" x14ac:dyDescent="0.3">
      <c r="A5189" s="2"/>
      <c r="B5189"/>
    </row>
    <row r="5190" spans="1:2" x14ac:dyDescent="0.3">
      <c r="A5190" s="2"/>
      <c r="B5190"/>
    </row>
    <row r="5191" spans="1:2" x14ac:dyDescent="0.3">
      <c r="A5191" s="2"/>
      <c r="B5191"/>
    </row>
    <row r="5192" spans="1:2" x14ac:dyDescent="0.3">
      <c r="A5192" s="2"/>
      <c r="B5192"/>
    </row>
    <row r="5193" spans="1:2" x14ac:dyDescent="0.3">
      <c r="A5193" s="2"/>
      <c r="B5193"/>
    </row>
    <row r="5194" spans="1:2" x14ac:dyDescent="0.3">
      <c r="A5194" s="2"/>
      <c r="B5194"/>
    </row>
    <row r="5195" spans="1:2" x14ac:dyDescent="0.3">
      <c r="A5195" s="2"/>
      <c r="B5195"/>
    </row>
    <row r="5196" spans="1:2" x14ac:dyDescent="0.3">
      <c r="A5196" s="2"/>
      <c r="B5196"/>
    </row>
    <row r="5197" spans="1:2" x14ac:dyDescent="0.3">
      <c r="A5197" s="2"/>
      <c r="B5197"/>
    </row>
    <row r="5198" spans="1:2" x14ac:dyDescent="0.3">
      <c r="A5198" s="2"/>
      <c r="B5198"/>
    </row>
    <row r="5199" spans="1:2" x14ac:dyDescent="0.3">
      <c r="A5199" s="2"/>
      <c r="B5199"/>
    </row>
    <row r="5200" spans="1:2" x14ac:dyDescent="0.3">
      <c r="A5200" s="2"/>
      <c r="B5200"/>
    </row>
    <row r="5201" spans="1:2" x14ac:dyDescent="0.3">
      <c r="A5201" s="2"/>
      <c r="B5201"/>
    </row>
    <row r="5202" spans="1:2" x14ac:dyDescent="0.3">
      <c r="A5202" s="2"/>
      <c r="B5202"/>
    </row>
    <row r="5203" spans="1:2" x14ac:dyDescent="0.3">
      <c r="A5203" s="2"/>
      <c r="B5203"/>
    </row>
    <row r="5204" spans="1:2" x14ac:dyDescent="0.3">
      <c r="A5204" s="2"/>
      <c r="B5204"/>
    </row>
    <row r="5205" spans="1:2" x14ac:dyDescent="0.3">
      <c r="A5205" s="2"/>
      <c r="B5205"/>
    </row>
    <row r="5206" spans="1:2" x14ac:dyDescent="0.3">
      <c r="A5206" s="2"/>
      <c r="B5206"/>
    </row>
    <row r="5207" spans="1:2" x14ac:dyDescent="0.3">
      <c r="A5207" s="2"/>
      <c r="B5207"/>
    </row>
    <row r="5208" spans="1:2" x14ac:dyDescent="0.3">
      <c r="A5208" s="2"/>
      <c r="B5208"/>
    </row>
    <row r="5209" spans="1:2" x14ac:dyDescent="0.3">
      <c r="A5209" s="2"/>
      <c r="B5209"/>
    </row>
    <row r="5210" spans="1:2" x14ac:dyDescent="0.3">
      <c r="A5210" s="2"/>
      <c r="B5210"/>
    </row>
    <row r="5211" spans="1:2" x14ac:dyDescent="0.3">
      <c r="A5211" s="2"/>
      <c r="B5211"/>
    </row>
    <row r="5212" spans="1:2" x14ac:dyDescent="0.3">
      <c r="A5212" s="2"/>
      <c r="B5212"/>
    </row>
    <row r="5213" spans="1:2" x14ac:dyDescent="0.3">
      <c r="A5213" s="2"/>
      <c r="B5213"/>
    </row>
    <row r="5214" spans="1:2" x14ac:dyDescent="0.3">
      <c r="A5214" s="2"/>
      <c r="B5214"/>
    </row>
    <row r="5215" spans="1:2" x14ac:dyDescent="0.3">
      <c r="A5215" s="2"/>
      <c r="B5215"/>
    </row>
    <row r="5216" spans="1:2" x14ac:dyDescent="0.3">
      <c r="A5216" s="2"/>
      <c r="B5216"/>
    </row>
    <row r="5217" spans="1:2" x14ac:dyDescent="0.3">
      <c r="A5217" s="2"/>
      <c r="B5217"/>
    </row>
    <row r="5218" spans="1:2" x14ac:dyDescent="0.3">
      <c r="A5218" s="2"/>
      <c r="B5218"/>
    </row>
    <row r="5219" spans="1:2" x14ac:dyDescent="0.3">
      <c r="A5219" s="2"/>
      <c r="B5219"/>
    </row>
    <row r="5220" spans="1:2" x14ac:dyDescent="0.3">
      <c r="A5220" s="2"/>
      <c r="B5220"/>
    </row>
    <row r="5221" spans="1:2" x14ac:dyDescent="0.3">
      <c r="A5221" s="2"/>
      <c r="B5221"/>
    </row>
    <row r="5222" spans="1:2" x14ac:dyDescent="0.3">
      <c r="A5222" s="2"/>
      <c r="B5222"/>
    </row>
    <row r="5223" spans="1:2" x14ac:dyDescent="0.3">
      <c r="A5223" s="2"/>
      <c r="B5223"/>
    </row>
    <row r="5224" spans="1:2" x14ac:dyDescent="0.3">
      <c r="A5224" s="2"/>
      <c r="B5224"/>
    </row>
    <row r="5225" spans="1:2" x14ac:dyDescent="0.3">
      <c r="A5225" s="2"/>
      <c r="B5225"/>
    </row>
    <row r="5226" spans="1:2" x14ac:dyDescent="0.3">
      <c r="A5226" s="2"/>
      <c r="B5226"/>
    </row>
    <row r="5227" spans="1:2" x14ac:dyDescent="0.3">
      <c r="A5227" s="2"/>
      <c r="B5227"/>
    </row>
    <row r="5228" spans="1:2" x14ac:dyDescent="0.3">
      <c r="A5228" s="2"/>
      <c r="B5228"/>
    </row>
    <row r="5229" spans="1:2" x14ac:dyDescent="0.3">
      <c r="A5229" s="2"/>
      <c r="B5229"/>
    </row>
    <row r="5230" spans="1:2" x14ac:dyDescent="0.3">
      <c r="A5230" s="2"/>
      <c r="B5230"/>
    </row>
    <row r="5231" spans="1:2" x14ac:dyDescent="0.3">
      <c r="A5231" s="2"/>
      <c r="B5231"/>
    </row>
    <row r="5232" spans="1:2" x14ac:dyDescent="0.3">
      <c r="A5232" s="2"/>
      <c r="B5232"/>
    </row>
    <row r="5233" spans="1:2" x14ac:dyDescent="0.3">
      <c r="A5233" s="2"/>
      <c r="B5233"/>
    </row>
    <row r="5234" spans="1:2" x14ac:dyDescent="0.3">
      <c r="A5234" s="2"/>
      <c r="B5234"/>
    </row>
    <row r="5235" spans="1:2" x14ac:dyDescent="0.3">
      <c r="A5235" s="2"/>
      <c r="B5235"/>
    </row>
    <row r="5236" spans="1:2" x14ac:dyDescent="0.3">
      <c r="A5236" s="2"/>
      <c r="B5236"/>
    </row>
    <row r="5237" spans="1:2" x14ac:dyDescent="0.3">
      <c r="A5237" s="2"/>
      <c r="B5237"/>
    </row>
    <row r="5238" spans="1:2" x14ac:dyDescent="0.3">
      <c r="A5238" s="2"/>
      <c r="B5238"/>
    </row>
    <row r="5239" spans="1:2" x14ac:dyDescent="0.3">
      <c r="A5239" s="2"/>
      <c r="B5239"/>
    </row>
    <row r="5240" spans="1:2" x14ac:dyDescent="0.3">
      <c r="A5240" s="2"/>
      <c r="B5240"/>
    </row>
    <row r="5241" spans="1:2" x14ac:dyDescent="0.3">
      <c r="A5241" s="2"/>
      <c r="B5241"/>
    </row>
    <row r="5242" spans="1:2" x14ac:dyDescent="0.3">
      <c r="A5242" s="2"/>
      <c r="B5242"/>
    </row>
    <row r="5243" spans="1:2" x14ac:dyDescent="0.3">
      <c r="A5243" s="2"/>
      <c r="B5243"/>
    </row>
    <row r="5244" spans="1:2" x14ac:dyDescent="0.3">
      <c r="A5244" s="2"/>
      <c r="B5244"/>
    </row>
    <row r="5245" spans="1:2" x14ac:dyDescent="0.3">
      <c r="A5245" s="2"/>
      <c r="B5245"/>
    </row>
    <row r="5246" spans="1:2" x14ac:dyDescent="0.3">
      <c r="A5246" s="2"/>
      <c r="B5246"/>
    </row>
    <row r="5247" spans="1:2" x14ac:dyDescent="0.3">
      <c r="A5247" s="2"/>
      <c r="B5247"/>
    </row>
    <row r="5248" spans="1:2" x14ac:dyDescent="0.3">
      <c r="A5248" s="2"/>
      <c r="B5248"/>
    </row>
    <row r="5249" spans="1:2" x14ac:dyDescent="0.3">
      <c r="A5249" s="2"/>
      <c r="B5249"/>
    </row>
    <row r="5250" spans="1:2" x14ac:dyDescent="0.3">
      <c r="A5250" s="2"/>
      <c r="B5250"/>
    </row>
    <row r="5251" spans="1:2" x14ac:dyDescent="0.3">
      <c r="A5251" s="2"/>
      <c r="B5251"/>
    </row>
    <row r="5252" spans="1:2" x14ac:dyDescent="0.3">
      <c r="A5252" s="2"/>
      <c r="B5252"/>
    </row>
    <row r="5253" spans="1:2" x14ac:dyDescent="0.3">
      <c r="A5253" s="2"/>
      <c r="B5253"/>
    </row>
    <row r="5254" spans="1:2" x14ac:dyDescent="0.3">
      <c r="A5254" s="2"/>
      <c r="B5254"/>
    </row>
    <row r="5255" spans="1:2" x14ac:dyDescent="0.3">
      <c r="A5255" s="2"/>
      <c r="B5255"/>
    </row>
    <row r="5256" spans="1:2" x14ac:dyDescent="0.3">
      <c r="A5256" s="2"/>
      <c r="B5256"/>
    </row>
    <row r="5257" spans="1:2" x14ac:dyDescent="0.3">
      <c r="A5257" s="2"/>
      <c r="B5257"/>
    </row>
    <row r="5258" spans="1:2" x14ac:dyDescent="0.3">
      <c r="A5258" s="2"/>
      <c r="B5258"/>
    </row>
    <row r="5259" spans="1:2" x14ac:dyDescent="0.3">
      <c r="A5259" s="2"/>
      <c r="B5259"/>
    </row>
    <row r="5260" spans="1:2" x14ac:dyDescent="0.3">
      <c r="A5260" s="2"/>
      <c r="B5260"/>
    </row>
    <row r="5261" spans="1:2" x14ac:dyDescent="0.3">
      <c r="A5261" s="2"/>
      <c r="B5261"/>
    </row>
    <row r="5262" spans="1:2" x14ac:dyDescent="0.3">
      <c r="A5262" s="2"/>
      <c r="B5262"/>
    </row>
    <row r="5263" spans="1:2" x14ac:dyDescent="0.3">
      <c r="A5263" s="2"/>
      <c r="B5263"/>
    </row>
    <row r="5264" spans="1:2" x14ac:dyDescent="0.3">
      <c r="A5264" s="2"/>
      <c r="B5264"/>
    </row>
    <row r="5265" spans="1:2" x14ac:dyDescent="0.3">
      <c r="A5265" s="2"/>
      <c r="B5265"/>
    </row>
    <row r="5266" spans="1:2" x14ac:dyDescent="0.3">
      <c r="A5266" s="2"/>
      <c r="B5266"/>
    </row>
    <row r="5267" spans="1:2" x14ac:dyDescent="0.3">
      <c r="A5267" s="2"/>
      <c r="B5267"/>
    </row>
    <row r="5268" spans="1:2" x14ac:dyDescent="0.3">
      <c r="A5268" s="2"/>
      <c r="B5268"/>
    </row>
    <row r="5269" spans="1:2" x14ac:dyDescent="0.3">
      <c r="A5269" s="2"/>
      <c r="B5269"/>
    </row>
    <row r="5270" spans="1:2" x14ac:dyDescent="0.3">
      <c r="A5270" s="2"/>
      <c r="B5270"/>
    </row>
    <row r="5271" spans="1:2" x14ac:dyDescent="0.3">
      <c r="A5271" s="2"/>
      <c r="B5271"/>
    </row>
    <row r="5272" spans="1:2" x14ac:dyDescent="0.3">
      <c r="A5272" s="2"/>
      <c r="B5272"/>
    </row>
    <row r="5273" spans="1:2" x14ac:dyDescent="0.3">
      <c r="A5273" s="2"/>
      <c r="B5273"/>
    </row>
    <row r="5274" spans="1:2" x14ac:dyDescent="0.3">
      <c r="A5274" s="2"/>
      <c r="B5274"/>
    </row>
    <row r="5275" spans="1:2" x14ac:dyDescent="0.3">
      <c r="A5275" s="2"/>
      <c r="B5275"/>
    </row>
    <row r="5276" spans="1:2" x14ac:dyDescent="0.3">
      <c r="A5276" s="2"/>
      <c r="B5276"/>
    </row>
    <row r="5277" spans="1:2" x14ac:dyDescent="0.3">
      <c r="A5277" s="2"/>
      <c r="B5277"/>
    </row>
    <row r="5278" spans="1:2" x14ac:dyDescent="0.3">
      <c r="A5278" s="2"/>
      <c r="B5278"/>
    </row>
    <row r="5279" spans="1:2" x14ac:dyDescent="0.3">
      <c r="A5279" s="2"/>
      <c r="B5279"/>
    </row>
    <row r="5280" spans="1:2" x14ac:dyDescent="0.3">
      <c r="A5280" s="2"/>
      <c r="B5280"/>
    </row>
    <row r="5281" spans="1:2" x14ac:dyDescent="0.3">
      <c r="A5281" s="2"/>
      <c r="B5281"/>
    </row>
    <row r="5282" spans="1:2" x14ac:dyDescent="0.3">
      <c r="A5282" s="2"/>
      <c r="B5282"/>
    </row>
    <row r="5283" spans="1:2" x14ac:dyDescent="0.3">
      <c r="A5283" s="2"/>
      <c r="B5283"/>
    </row>
    <row r="5284" spans="1:2" x14ac:dyDescent="0.3">
      <c r="A5284" s="2"/>
      <c r="B5284"/>
    </row>
    <row r="5285" spans="1:2" x14ac:dyDescent="0.3">
      <c r="A5285" s="2"/>
      <c r="B5285"/>
    </row>
    <row r="5286" spans="1:2" x14ac:dyDescent="0.3">
      <c r="A5286" s="2"/>
      <c r="B5286"/>
    </row>
    <row r="5287" spans="1:2" x14ac:dyDescent="0.3">
      <c r="A5287" s="2"/>
      <c r="B5287"/>
    </row>
    <row r="5288" spans="1:2" x14ac:dyDescent="0.3">
      <c r="A5288" s="2"/>
      <c r="B5288"/>
    </row>
    <row r="5289" spans="1:2" x14ac:dyDescent="0.3">
      <c r="A5289" s="2"/>
      <c r="B5289"/>
    </row>
    <row r="5290" spans="1:2" x14ac:dyDescent="0.3">
      <c r="A5290" s="2"/>
      <c r="B5290"/>
    </row>
    <row r="5291" spans="1:2" x14ac:dyDescent="0.3">
      <c r="A5291" s="2"/>
      <c r="B5291"/>
    </row>
    <row r="5292" spans="1:2" x14ac:dyDescent="0.3">
      <c r="A5292" s="2"/>
      <c r="B5292"/>
    </row>
    <row r="5293" spans="1:2" x14ac:dyDescent="0.3">
      <c r="A5293" s="2"/>
      <c r="B5293"/>
    </row>
    <row r="5294" spans="1:2" x14ac:dyDescent="0.3">
      <c r="A5294" s="2"/>
      <c r="B5294"/>
    </row>
    <row r="5295" spans="1:2" x14ac:dyDescent="0.3">
      <c r="A5295" s="2"/>
      <c r="B5295"/>
    </row>
    <row r="5296" spans="1:2" x14ac:dyDescent="0.3">
      <c r="A5296" s="2"/>
      <c r="B5296"/>
    </row>
    <row r="5297" spans="1:2" x14ac:dyDescent="0.3">
      <c r="A5297" s="2"/>
      <c r="B5297"/>
    </row>
    <row r="5298" spans="1:2" x14ac:dyDescent="0.3">
      <c r="A5298" s="2"/>
      <c r="B5298"/>
    </row>
    <row r="5299" spans="1:2" x14ac:dyDescent="0.3">
      <c r="A5299" s="2"/>
      <c r="B5299"/>
    </row>
    <row r="5300" spans="1:2" x14ac:dyDescent="0.3">
      <c r="A5300" s="2"/>
      <c r="B5300"/>
    </row>
    <row r="5301" spans="1:2" x14ac:dyDescent="0.3">
      <c r="A5301" s="2"/>
      <c r="B5301"/>
    </row>
    <row r="5302" spans="1:2" x14ac:dyDescent="0.3">
      <c r="A5302" s="2"/>
      <c r="B5302"/>
    </row>
    <row r="5303" spans="1:2" x14ac:dyDescent="0.3">
      <c r="A5303" s="2"/>
      <c r="B5303"/>
    </row>
    <row r="5304" spans="1:2" x14ac:dyDescent="0.3">
      <c r="A5304" s="2"/>
      <c r="B5304"/>
    </row>
    <row r="5305" spans="1:2" x14ac:dyDescent="0.3">
      <c r="A5305" s="2"/>
      <c r="B5305"/>
    </row>
    <row r="5306" spans="1:2" x14ac:dyDescent="0.3">
      <c r="A5306" s="2"/>
      <c r="B5306"/>
    </row>
    <row r="5307" spans="1:2" x14ac:dyDescent="0.3">
      <c r="A5307" s="2"/>
      <c r="B5307"/>
    </row>
    <row r="5308" spans="1:2" x14ac:dyDescent="0.3">
      <c r="A5308" s="2"/>
      <c r="B5308"/>
    </row>
    <row r="5309" spans="1:2" x14ac:dyDescent="0.3">
      <c r="A5309" s="2"/>
      <c r="B5309"/>
    </row>
    <row r="5310" spans="1:2" x14ac:dyDescent="0.3">
      <c r="A5310" s="2"/>
      <c r="B5310"/>
    </row>
    <row r="5311" spans="1:2" x14ac:dyDescent="0.3">
      <c r="A5311" s="2"/>
      <c r="B5311"/>
    </row>
    <row r="5312" spans="1:2" x14ac:dyDescent="0.3">
      <c r="A5312" s="2"/>
      <c r="B5312"/>
    </row>
    <row r="5313" spans="1:2" x14ac:dyDescent="0.3">
      <c r="A5313" s="2"/>
      <c r="B5313"/>
    </row>
    <row r="5314" spans="1:2" x14ac:dyDescent="0.3">
      <c r="A5314" s="2"/>
      <c r="B5314"/>
    </row>
    <row r="5315" spans="1:2" x14ac:dyDescent="0.3">
      <c r="A5315" s="2"/>
      <c r="B5315"/>
    </row>
    <row r="5316" spans="1:2" x14ac:dyDescent="0.3">
      <c r="A5316" s="2"/>
      <c r="B5316"/>
    </row>
    <row r="5317" spans="1:2" x14ac:dyDescent="0.3">
      <c r="A5317" s="2"/>
      <c r="B5317"/>
    </row>
    <row r="5318" spans="1:2" x14ac:dyDescent="0.3">
      <c r="A5318" s="2"/>
      <c r="B5318"/>
    </row>
    <row r="5319" spans="1:2" x14ac:dyDescent="0.3">
      <c r="A5319" s="2"/>
      <c r="B5319"/>
    </row>
    <row r="5320" spans="1:2" x14ac:dyDescent="0.3">
      <c r="A5320" s="2"/>
      <c r="B5320"/>
    </row>
    <row r="5321" spans="1:2" x14ac:dyDescent="0.3">
      <c r="A5321" s="2"/>
      <c r="B5321"/>
    </row>
    <row r="5322" spans="1:2" x14ac:dyDescent="0.3">
      <c r="A5322" s="2"/>
      <c r="B5322"/>
    </row>
    <row r="5323" spans="1:2" x14ac:dyDescent="0.3">
      <c r="A5323" s="2"/>
      <c r="B5323"/>
    </row>
    <row r="5324" spans="1:2" x14ac:dyDescent="0.3">
      <c r="A5324" s="2"/>
      <c r="B5324"/>
    </row>
    <row r="5325" spans="1:2" x14ac:dyDescent="0.3">
      <c r="A5325" s="2"/>
      <c r="B5325"/>
    </row>
    <row r="5326" spans="1:2" x14ac:dyDescent="0.3">
      <c r="A5326" s="2"/>
      <c r="B5326"/>
    </row>
    <row r="5327" spans="1:2" x14ac:dyDescent="0.3">
      <c r="A5327" s="2"/>
      <c r="B5327"/>
    </row>
    <row r="5328" spans="1:2" x14ac:dyDescent="0.3">
      <c r="A5328" s="2"/>
      <c r="B5328"/>
    </row>
    <row r="5329" spans="1:2" x14ac:dyDescent="0.3">
      <c r="A5329" s="2"/>
      <c r="B5329"/>
    </row>
    <row r="5330" spans="1:2" x14ac:dyDescent="0.3">
      <c r="A5330" s="2"/>
      <c r="B5330"/>
    </row>
    <row r="5331" spans="1:2" x14ac:dyDescent="0.3">
      <c r="A5331" s="2"/>
      <c r="B5331"/>
    </row>
    <row r="5332" spans="1:2" x14ac:dyDescent="0.3">
      <c r="A5332" s="2"/>
      <c r="B5332"/>
    </row>
    <row r="5333" spans="1:2" x14ac:dyDescent="0.3">
      <c r="A5333" s="2"/>
      <c r="B5333"/>
    </row>
    <row r="5334" spans="1:2" x14ac:dyDescent="0.3">
      <c r="A5334" s="2"/>
      <c r="B5334"/>
    </row>
    <row r="5335" spans="1:2" x14ac:dyDescent="0.3">
      <c r="A5335" s="2"/>
      <c r="B5335"/>
    </row>
    <row r="5336" spans="1:2" x14ac:dyDescent="0.3">
      <c r="A5336" s="2"/>
      <c r="B5336"/>
    </row>
    <row r="5337" spans="1:2" x14ac:dyDescent="0.3">
      <c r="A5337" s="2"/>
      <c r="B5337"/>
    </row>
    <row r="5338" spans="1:2" x14ac:dyDescent="0.3">
      <c r="A5338" s="2"/>
      <c r="B5338"/>
    </row>
    <row r="5339" spans="1:2" x14ac:dyDescent="0.3">
      <c r="A5339" s="2"/>
      <c r="B5339"/>
    </row>
    <row r="5340" spans="1:2" x14ac:dyDescent="0.3">
      <c r="A5340" s="2"/>
      <c r="B5340"/>
    </row>
    <row r="5341" spans="1:2" x14ac:dyDescent="0.3">
      <c r="A5341" s="2"/>
      <c r="B5341"/>
    </row>
    <row r="5342" spans="1:2" x14ac:dyDescent="0.3">
      <c r="A5342" s="2"/>
      <c r="B5342"/>
    </row>
    <row r="5343" spans="1:2" x14ac:dyDescent="0.3">
      <c r="A5343" s="2"/>
      <c r="B5343"/>
    </row>
    <row r="5344" spans="1:2" x14ac:dyDescent="0.3">
      <c r="A5344" s="2"/>
      <c r="B5344"/>
    </row>
    <row r="5345" spans="1:2" x14ac:dyDescent="0.3">
      <c r="A5345" s="2"/>
      <c r="B5345"/>
    </row>
    <row r="5346" spans="1:2" x14ac:dyDescent="0.3">
      <c r="A5346" s="2"/>
      <c r="B5346"/>
    </row>
    <row r="5347" spans="1:2" x14ac:dyDescent="0.3">
      <c r="A5347" s="2"/>
      <c r="B5347"/>
    </row>
    <row r="5348" spans="1:2" x14ac:dyDescent="0.3">
      <c r="A5348" s="2"/>
      <c r="B5348"/>
    </row>
    <row r="5349" spans="1:2" x14ac:dyDescent="0.3">
      <c r="A5349" s="2"/>
      <c r="B5349"/>
    </row>
    <row r="5350" spans="1:2" x14ac:dyDescent="0.3">
      <c r="A5350" s="2"/>
      <c r="B5350"/>
    </row>
    <row r="5351" spans="1:2" x14ac:dyDescent="0.3">
      <c r="A5351" s="2"/>
      <c r="B5351"/>
    </row>
    <row r="5352" spans="1:2" x14ac:dyDescent="0.3">
      <c r="A5352" s="2"/>
      <c r="B5352"/>
    </row>
    <row r="5353" spans="1:2" x14ac:dyDescent="0.3">
      <c r="A5353" s="2"/>
      <c r="B5353"/>
    </row>
    <row r="5354" spans="1:2" x14ac:dyDescent="0.3">
      <c r="A5354" s="2"/>
      <c r="B5354"/>
    </row>
    <row r="5355" spans="1:2" x14ac:dyDescent="0.3">
      <c r="A5355" s="2"/>
      <c r="B5355"/>
    </row>
    <row r="5356" spans="1:2" x14ac:dyDescent="0.3">
      <c r="A5356" s="2"/>
      <c r="B5356"/>
    </row>
    <row r="5357" spans="1:2" x14ac:dyDescent="0.3">
      <c r="A5357" s="2"/>
      <c r="B5357"/>
    </row>
    <row r="5358" spans="1:2" x14ac:dyDescent="0.3">
      <c r="A5358" s="2"/>
      <c r="B5358"/>
    </row>
    <row r="5359" spans="1:2" x14ac:dyDescent="0.3">
      <c r="A5359" s="2"/>
      <c r="B5359"/>
    </row>
    <row r="5360" spans="1:2" x14ac:dyDescent="0.3">
      <c r="A5360" s="2"/>
      <c r="B5360"/>
    </row>
    <row r="5361" spans="1:2" x14ac:dyDescent="0.3">
      <c r="A5361" s="2"/>
      <c r="B5361"/>
    </row>
    <row r="5362" spans="1:2" x14ac:dyDescent="0.3">
      <c r="A5362" s="2"/>
      <c r="B5362"/>
    </row>
    <row r="5363" spans="1:2" x14ac:dyDescent="0.3">
      <c r="A5363" s="2"/>
      <c r="B5363"/>
    </row>
    <row r="5364" spans="1:2" x14ac:dyDescent="0.3">
      <c r="A5364" s="2"/>
      <c r="B5364"/>
    </row>
    <row r="5365" spans="1:2" x14ac:dyDescent="0.3">
      <c r="A5365" s="2"/>
      <c r="B5365"/>
    </row>
    <row r="5366" spans="1:2" x14ac:dyDescent="0.3">
      <c r="A5366" s="2"/>
      <c r="B5366"/>
    </row>
    <row r="5367" spans="1:2" x14ac:dyDescent="0.3">
      <c r="A5367" s="2"/>
      <c r="B5367"/>
    </row>
    <row r="5368" spans="1:2" x14ac:dyDescent="0.3">
      <c r="A5368" s="2"/>
      <c r="B5368"/>
    </row>
    <row r="5369" spans="1:2" x14ac:dyDescent="0.3">
      <c r="A5369" s="2"/>
      <c r="B5369"/>
    </row>
    <row r="5370" spans="1:2" x14ac:dyDescent="0.3">
      <c r="A5370" s="2"/>
      <c r="B5370"/>
    </row>
    <row r="5371" spans="1:2" x14ac:dyDescent="0.3">
      <c r="A5371" s="2"/>
      <c r="B5371"/>
    </row>
    <row r="5372" spans="1:2" x14ac:dyDescent="0.3">
      <c r="A5372" s="2"/>
      <c r="B5372"/>
    </row>
    <row r="5373" spans="1:2" x14ac:dyDescent="0.3">
      <c r="A5373" s="2"/>
      <c r="B5373"/>
    </row>
    <row r="5374" spans="1:2" x14ac:dyDescent="0.3">
      <c r="A5374" s="2"/>
      <c r="B5374"/>
    </row>
    <row r="5375" spans="1:2" x14ac:dyDescent="0.3">
      <c r="A5375" s="2"/>
      <c r="B5375"/>
    </row>
    <row r="5376" spans="1:2" x14ac:dyDescent="0.3">
      <c r="A5376" s="2"/>
      <c r="B5376"/>
    </row>
    <row r="5377" spans="1:2" x14ac:dyDescent="0.3">
      <c r="A5377" s="2"/>
      <c r="B5377"/>
    </row>
    <row r="5378" spans="1:2" x14ac:dyDescent="0.3">
      <c r="A5378" s="2"/>
      <c r="B5378"/>
    </row>
    <row r="5379" spans="1:2" x14ac:dyDescent="0.3">
      <c r="A5379" s="2"/>
      <c r="B5379"/>
    </row>
    <row r="5380" spans="1:2" x14ac:dyDescent="0.3">
      <c r="A5380" s="2"/>
      <c r="B5380"/>
    </row>
    <row r="5381" spans="1:2" x14ac:dyDescent="0.3">
      <c r="A5381" s="2"/>
      <c r="B5381"/>
    </row>
    <row r="5382" spans="1:2" x14ac:dyDescent="0.3">
      <c r="A5382" s="2"/>
      <c r="B5382"/>
    </row>
    <row r="5383" spans="1:2" x14ac:dyDescent="0.3">
      <c r="A5383" s="2"/>
      <c r="B5383"/>
    </row>
    <row r="5384" spans="1:2" x14ac:dyDescent="0.3">
      <c r="A5384" s="2"/>
      <c r="B5384"/>
    </row>
    <row r="5385" spans="1:2" x14ac:dyDescent="0.3">
      <c r="A5385" s="2"/>
      <c r="B5385"/>
    </row>
    <row r="5386" spans="1:2" x14ac:dyDescent="0.3">
      <c r="A5386" s="2"/>
      <c r="B5386"/>
    </row>
    <row r="5387" spans="1:2" x14ac:dyDescent="0.3">
      <c r="A5387" s="2"/>
      <c r="B5387"/>
    </row>
    <row r="5388" spans="1:2" x14ac:dyDescent="0.3">
      <c r="A5388" s="2"/>
      <c r="B5388"/>
    </row>
    <row r="5389" spans="1:2" x14ac:dyDescent="0.3">
      <c r="A5389" s="2"/>
      <c r="B5389"/>
    </row>
    <row r="5390" spans="1:2" x14ac:dyDescent="0.3">
      <c r="A5390" s="2"/>
      <c r="B5390"/>
    </row>
    <row r="5391" spans="1:2" x14ac:dyDescent="0.3">
      <c r="A5391" s="2"/>
      <c r="B5391"/>
    </row>
    <row r="5392" spans="1:2" x14ac:dyDescent="0.3">
      <c r="A5392" s="2"/>
      <c r="B5392"/>
    </row>
    <row r="5393" spans="1:2" x14ac:dyDescent="0.3">
      <c r="A5393" s="2"/>
      <c r="B5393"/>
    </row>
    <row r="5394" spans="1:2" x14ac:dyDescent="0.3">
      <c r="A5394" s="2"/>
      <c r="B5394"/>
    </row>
    <row r="5395" spans="1:2" x14ac:dyDescent="0.3">
      <c r="A5395" s="2"/>
      <c r="B5395"/>
    </row>
    <row r="5396" spans="1:2" x14ac:dyDescent="0.3">
      <c r="A5396" s="2"/>
      <c r="B5396"/>
    </row>
    <row r="5397" spans="1:2" x14ac:dyDescent="0.3">
      <c r="A5397" s="2"/>
      <c r="B5397"/>
    </row>
    <row r="5398" spans="1:2" x14ac:dyDescent="0.3">
      <c r="A5398" s="2"/>
      <c r="B5398"/>
    </row>
    <row r="5399" spans="1:2" x14ac:dyDescent="0.3">
      <c r="A5399" s="2"/>
      <c r="B5399"/>
    </row>
    <row r="5400" spans="1:2" x14ac:dyDescent="0.3">
      <c r="A5400" s="2"/>
      <c r="B5400"/>
    </row>
    <row r="5401" spans="1:2" x14ac:dyDescent="0.3">
      <c r="A5401" s="2"/>
      <c r="B5401"/>
    </row>
    <row r="5402" spans="1:2" x14ac:dyDescent="0.3">
      <c r="A5402" s="2"/>
      <c r="B5402"/>
    </row>
    <row r="5403" spans="1:2" x14ac:dyDescent="0.3">
      <c r="A5403" s="2"/>
      <c r="B5403"/>
    </row>
    <row r="5404" spans="1:2" x14ac:dyDescent="0.3">
      <c r="A5404" s="2"/>
      <c r="B5404"/>
    </row>
    <row r="5405" spans="1:2" x14ac:dyDescent="0.3">
      <c r="A5405" s="2"/>
      <c r="B5405"/>
    </row>
    <row r="5406" spans="1:2" x14ac:dyDescent="0.3">
      <c r="A5406" s="2"/>
      <c r="B5406"/>
    </row>
    <row r="5407" spans="1:2" x14ac:dyDescent="0.3">
      <c r="A5407" s="2"/>
      <c r="B5407"/>
    </row>
    <row r="5408" spans="1:2" x14ac:dyDescent="0.3">
      <c r="A5408" s="2"/>
      <c r="B5408"/>
    </row>
    <row r="5409" spans="1:2" x14ac:dyDescent="0.3">
      <c r="A5409" s="2"/>
      <c r="B5409"/>
    </row>
    <row r="5410" spans="1:2" x14ac:dyDescent="0.3">
      <c r="A5410" s="2"/>
      <c r="B5410"/>
    </row>
    <row r="5411" spans="1:2" x14ac:dyDescent="0.3">
      <c r="A5411" s="2"/>
      <c r="B5411"/>
    </row>
    <row r="5412" spans="1:2" x14ac:dyDescent="0.3">
      <c r="A5412" s="2"/>
      <c r="B5412"/>
    </row>
    <row r="5413" spans="1:2" x14ac:dyDescent="0.3">
      <c r="A5413" s="2"/>
      <c r="B5413"/>
    </row>
    <row r="5414" spans="1:2" x14ac:dyDescent="0.3">
      <c r="A5414" s="2"/>
      <c r="B5414"/>
    </row>
    <row r="5415" spans="1:2" x14ac:dyDescent="0.3">
      <c r="A5415" s="2"/>
      <c r="B5415"/>
    </row>
    <row r="5416" spans="1:2" x14ac:dyDescent="0.3">
      <c r="A5416" s="2"/>
      <c r="B5416"/>
    </row>
    <row r="5417" spans="1:2" x14ac:dyDescent="0.3">
      <c r="A5417" s="2"/>
      <c r="B5417"/>
    </row>
    <row r="5418" spans="1:2" x14ac:dyDescent="0.3">
      <c r="A5418" s="2"/>
      <c r="B5418"/>
    </row>
    <row r="5419" spans="1:2" x14ac:dyDescent="0.3">
      <c r="A5419" s="2"/>
      <c r="B5419"/>
    </row>
    <row r="5420" spans="1:2" x14ac:dyDescent="0.3">
      <c r="A5420" s="2"/>
      <c r="B5420"/>
    </row>
    <row r="5421" spans="1:2" x14ac:dyDescent="0.3">
      <c r="A5421" s="2"/>
      <c r="B5421"/>
    </row>
    <row r="5422" spans="1:2" x14ac:dyDescent="0.3">
      <c r="A5422" s="2"/>
      <c r="B5422"/>
    </row>
    <row r="5423" spans="1:2" x14ac:dyDescent="0.3">
      <c r="A5423" s="2"/>
      <c r="B5423"/>
    </row>
    <row r="5424" spans="1:2" x14ac:dyDescent="0.3">
      <c r="A5424" s="2"/>
      <c r="B5424"/>
    </row>
    <row r="5425" spans="1:2" x14ac:dyDescent="0.3">
      <c r="A5425" s="2"/>
      <c r="B5425"/>
    </row>
    <row r="5426" spans="1:2" x14ac:dyDescent="0.3">
      <c r="A5426" s="2"/>
      <c r="B5426"/>
    </row>
    <row r="5427" spans="1:2" x14ac:dyDescent="0.3">
      <c r="A5427" s="2"/>
      <c r="B5427"/>
    </row>
    <row r="5428" spans="1:2" x14ac:dyDescent="0.3">
      <c r="A5428" s="2"/>
      <c r="B5428"/>
    </row>
    <row r="5429" spans="1:2" x14ac:dyDescent="0.3">
      <c r="A5429" s="2"/>
      <c r="B5429"/>
    </row>
    <row r="5430" spans="1:2" x14ac:dyDescent="0.3">
      <c r="A5430" s="2"/>
      <c r="B5430"/>
    </row>
    <row r="5431" spans="1:2" x14ac:dyDescent="0.3">
      <c r="A5431" s="2"/>
      <c r="B5431"/>
    </row>
    <row r="5432" spans="1:2" x14ac:dyDescent="0.3">
      <c r="A5432" s="2"/>
      <c r="B5432"/>
    </row>
    <row r="5433" spans="1:2" x14ac:dyDescent="0.3">
      <c r="A5433" s="2"/>
      <c r="B5433"/>
    </row>
    <row r="5434" spans="1:2" x14ac:dyDescent="0.3">
      <c r="A5434" s="2"/>
      <c r="B5434"/>
    </row>
    <row r="5435" spans="1:2" x14ac:dyDescent="0.3">
      <c r="A5435" s="2"/>
      <c r="B5435"/>
    </row>
    <row r="5436" spans="1:2" x14ac:dyDescent="0.3">
      <c r="A5436" s="2"/>
      <c r="B5436"/>
    </row>
    <row r="5437" spans="1:2" x14ac:dyDescent="0.3">
      <c r="A5437" s="2"/>
      <c r="B5437"/>
    </row>
    <row r="5438" spans="1:2" x14ac:dyDescent="0.3">
      <c r="A5438" s="2"/>
      <c r="B5438"/>
    </row>
    <row r="5439" spans="1:2" x14ac:dyDescent="0.3">
      <c r="A5439" s="2"/>
      <c r="B5439"/>
    </row>
    <row r="5440" spans="1:2" x14ac:dyDescent="0.3">
      <c r="A5440" s="2"/>
      <c r="B5440"/>
    </row>
    <row r="5441" spans="1:2" x14ac:dyDescent="0.3">
      <c r="A5441" s="2"/>
      <c r="B5441"/>
    </row>
    <row r="5442" spans="1:2" x14ac:dyDescent="0.3">
      <c r="A5442" s="2"/>
      <c r="B5442"/>
    </row>
    <row r="5443" spans="1:2" x14ac:dyDescent="0.3">
      <c r="A5443" s="2"/>
      <c r="B5443"/>
    </row>
    <row r="5444" spans="1:2" x14ac:dyDescent="0.3">
      <c r="A5444" s="2"/>
      <c r="B5444"/>
    </row>
    <row r="5445" spans="1:2" x14ac:dyDescent="0.3">
      <c r="A5445" s="2"/>
      <c r="B5445"/>
    </row>
    <row r="5446" spans="1:2" x14ac:dyDescent="0.3">
      <c r="A5446" s="2"/>
      <c r="B5446"/>
    </row>
    <row r="5447" spans="1:2" x14ac:dyDescent="0.3">
      <c r="A5447" s="2"/>
      <c r="B5447"/>
    </row>
    <row r="5448" spans="1:2" x14ac:dyDescent="0.3">
      <c r="A5448" s="2"/>
      <c r="B5448"/>
    </row>
    <row r="5449" spans="1:2" x14ac:dyDescent="0.3">
      <c r="A5449" s="2"/>
      <c r="B5449"/>
    </row>
    <row r="5450" spans="1:2" x14ac:dyDescent="0.3">
      <c r="A5450" s="2"/>
      <c r="B5450"/>
    </row>
    <row r="5451" spans="1:2" x14ac:dyDescent="0.3">
      <c r="A5451" s="2"/>
      <c r="B5451"/>
    </row>
    <row r="5452" spans="1:2" x14ac:dyDescent="0.3">
      <c r="A5452" s="2"/>
      <c r="B5452"/>
    </row>
    <row r="5453" spans="1:2" x14ac:dyDescent="0.3">
      <c r="A5453" s="2"/>
      <c r="B5453"/>
    </row>
    <row r="5454" spans="1:2" x14ac:dyDescent="0.3">
      <c r="A5454" s="2"/>
      <c r="B5454"/>
    </row>
    <row r="5455" spans="1:2" x14ac:dyDescent="0.3">
      <c r="A5455" s="2"/>
      <c r="B5455"/>
    </row>
    <row r="5456" spans="1:2" x14ac:dyDescent="0.3">
      <c r="A5456" s="2"/>
      <c r="B5456"/>
    </row>
    <row r="5457" spans="1:2" x14ac:dyDescent="0.3">
      <c r="A5457" s="2"/>
      <c r="B5457"/>
    </row>
    <row r="5458" spans="1:2" x14ac:dyDescent="0.3">
      <c r="A5458" s="2"/>
      <c r="B5458"/>
    </row>
    <row r="5459" spans="1:2" x14ac:dyDescent="0.3">
      <c r="A5459" s="2"/>
      <c r="B5459"/>
    </row>
    <row r="5460" spans="1:2" x14ac:dyDescent="0.3">
      <c r="A5460" s="2"/>
      <c r="B5460"/>
    </row>
    <row r="5461" spans="1:2" x14ac:dyDescent="0.3">
      <c r="A5461" s="2"/>
      <c r="B5461"/>
    </row>
    <row r="5462" spans="1:2" x14ac:dyDescent="0.3">
      <c r="A5462" s="2"/>
      <c r="B5462"/>
    </row>
    <row r="5463" spans="1:2" x14ac:dyDescent="0.3">
      <c r="A5463" s="2"/>
      <c r="B5463"/>
    </row>
    <row r="5464" spans="1:2" x14ac:dyDescent="0.3">
      <c r="A5464" s="2"/>
      <c r="B5464"/>
    </row>
    <row r="5465" spans="1:2" x14ac:dyDescent="0.3">
      <c r="A5465" s="2"/>
      <c r="B5465"/>
    </row>
    <row r="5466" spans="1:2" x14ac:dyDescent="0.3">
      <c r="A5466" s="2"/>
      <c r="B5466"/>
    </row>
    <row r="5467" spans="1:2" x14ac:dyDescent="0.3">
      <c r="A5467" s="2"/>
      <c r="B5467"/>
    </row>
    <row r="5468" spans="1:2" x14ac:dyDescent="0.3">
      <c r="A5468" s="2"/>
      <c r="B5468"/>
    </row>
    <row r="5469" spans="1:2" x14ac:dyDescent="0.3">
      <c r="A5469" s="2"/>
      <c r="B5469"/>
    </row>
    <row r="5470" spans="1:2" x14ac:dyDescent="0.3">
      <c r="A5470" s="2"/>
      <c r="B5470"/>
    </row>
    <row r="5471" spans="1:2" x14ac:dyDescent="0.3">
      <c r="A5471" s="2"/>
      <c r="B5471"/>
    </row>
    <row r="5472" spans="1:2" x14ac:dyDescent="0.3">
      <c r="A5472" s="2"/>
      <c r="B5472"/>
    </row>
    <row r="5473" spans="1:2" x14ac:dyDescent="0.3">
      <c r="A5473" s="2"/>
      <c r="B5473"/>
    </row>
    <row r="5474" spans="1:2" x14ac:dyDescent="0.3">
      <c r="A5474" s="2"/>
      <c r="B5474"/>
    </row>
    <row r="5475" spans="1:2" x14ac:dyDescent="0.3">
      <c r="A5475" s="2"/>
      <c r="B5475"/>
    </row>
    <row r="5476" spans="1:2" x14ac:dyDescent="0.3">
      <c r="A5476" s="2"/>
      <c r="B5476"/>
    </row>
    <row r="5477" spans="1:2" x14ac:dyDescent="0.3">
      <c r="A5477" s="2"/>
      <c r="B5477"/>
    </row>
    <row r="5478" spans="1:2" x14ac:dyDescent="0.3">
      <c r="A5478" s="2"/>
      <c r="B5478"/>
    </row>
    <row r="5479" spans="1:2" x14ac:dyDescent="0.3">
      <c r="A5479" s="2"/>
      <c r="B5479"/>
    </row>
    <row r="5480" spans="1:2" x14ac:dyDescent="0.3">
      <c r="A5480" s="2"/>
      <c r="B5480"/>
    </row>
    <row r="5481" spans="1:2" x14ac:dyDescent="0.3">
      <c r="A5481" s="2"/>
      <c r="B5481"/>
    </row>
    <row r="5482" spans="1:2" x14ac:dyDescent="0.3">
      <c r="A5482" s="2"/>
      <c r="B5482"/>
    </row>
    <row r="5483" spans="1:2" x14ac:dyDescent="0.3">
      <c r="A5483" s="2"/>
      <c r="B5483"/>
    </row>
    <row r="5484" spans="1:2" x14ac:dyDescent="0.3">
      <c r="A5484" s="2"/>
      <c r="B5484"/>
    </row>
    <row r="5485" spans="1:2" x14ac:dyDescent="0.3">
      <c r="A5485" s="2"/>
      <c r="B5485"/>
    </row>
    <row r="5486" spans="1:2" x14ac:dyDescent="0.3">
      <c r="A5486" s="2"/>
      <c r="B5486"/>
    </row>
    <row r="5487" spans="1:2" x14ac:dyDescent="0.3">
      <c r="A5487" s="2"/>
      <c r="B5487"/>
    </row>
    <row r="5488" spans="1:2" x14ac:dyDescent="0.3">
      <c r="A5488" s="2"/>
      <c r="B5488"/>
    </row>
    <row r="5489" spans="1:2" x14ac:dyDescent="0.3">
      <c r="A5489" s="2"/>
      <c r="B5489"/>
    </row>
    <row r="5490" spans="1:2" x14ac:dyDescent="0.3">
      <c r="A5490" s="2"/>
      <c r="B5490"/>
    </row>
    <row r="5491" spans="1:2" x14ac:dyDescent="0.3">
      <c r="A5491" s="2"/>
      <c r="B5491"/>
    </row>
    <row r="5492" spans="1:2" x14ac:dyDescent="0.3">
      <c r="A5492" s="2"/>
      <c r="B5492"/>
    </row>
    <row r="5493" spans="1:2" x14ac:dyDescent="0.3">
      <c r="A5493" s="2"/>
      <c r="B5493"/>
    </row>
    <row r="5494" spans="1:2" x14ac:dyDescent="0.3">
      <c r="A5494" s="2"/>
      <c r="B5494"/>
    </row>
    <row r="5495" spans="1:2" x14ac:dyDescent="0.3">
      <c r="A5495" s="2"/>
      <c r="B5495"/>
    </row>
    <row r="5496" spans="1:2" x14ac:dyDescent="0.3">
      <c r="A5496" s="2"/>
      <c r="B5496"/>
    </row>
    <row r="5497" spans="1:2" x14ac:dyDescent="0.3">
      <c r="A5497" s="2"/>
      <c r="B5497"/>
    </row>
    <row r="5498" spans="1:2" x14ac:dyDescent="0.3">
      <c r="A5498" s="2"/>
      <c r="B5498"/>
    </row>
    <row r="5499" spans="1:2" x14ac:dyDescent="0.3">
      <c r="A5499" s="2"/>
      <c r="B5499"/>
    </row>
    <row r="5500" spans="1:2" x14ac:dyDescent="0.3">
      <c r="A5500" s="2"/>
      <c r="B5500"/>
    </row>
    <row r="5501" spans="1:2" x14ac:dyDescent="0.3">
      <c r="A5501" s="2"/>
      <c r="B5501"/>
    </row>
    <row r="5502" spans="1:2" x14ac:dyDescent="0.3">
      <c r="A5502" s="2"/>
      <c r="B5502"/>
    </row>
    <row r="5503" spans="1:2" x14ac:dyDescent="0.3">
      <c r="A5503" s="2"/>
      <c r="B5503"/>
    </row>
    <row r="5504" spans="1:2" x14ac:dyDescent="0.3">
      <c r="A5504" s="2"/>
      <c r="B5504"/>
    </row>
    <row r="5505" spans="1:2" x14ac:dyDescent="0.3">
      <c r="A5505" s="2"/>
      <c r="B5505"/>
    </row>
    <row r="5506" spans="1:2" x14ac:dyDescent="0.3">
      <c r="A5506" s="2"/>
      <c r="B5506"/>
    </row>
    <row r="5507" spans="1:2" x14ac:dyDescent="0.3">
      <c r="A5507" s="2"/>
      <c r="B5507"/>
    </row>
    <row r="5508" spans="1:2" x14ac:dyDescent="0.3">
      <c r="A5508" s="2"/>
      <c r="B5508"/>
    </row>
    <row r="5509" spans="1:2" x14ac:dyDescent="0.3">
      <c r="A5509" s="2"/>
      <c r="B5509"/>
    </row>
    <row r="5510" spans="1:2" x14ac:dyDescent="0.3">
      <c r="A5510" s="2"/>
      <c r="B5510"/>
    </row>
    <row r="5511" spans="1:2" x14ac:dyDescent="0.3">
      <c r="A5511" s="2"/>
      <c r="B5511"/>
    </row>
    <row r="5512" spans="1:2" x14ac:dyDescent="0.3">
      <c r="A5512" s="2"/>
      <c r="B5512"/>
    </row>
    <row r="5513" spans="1:2" x14ac:dyDescent="0.3">
      <c r="A5513" s="2"/>
      <c r="B5513"/>
    </row>
    <row r="5514" spans="1:2" x14ac:dyDescent="0.3">
      <c r="A5514" s="2"/>
      <c r="B5514"/>
    </row>
    <row r="5515" spans="1:2" x14ac:dyDescent="0.3">
      <c r="A5515" s="2"/>
      <c r="B5515"/>
    </row>
    <row r="5516" spans="1:2" x14ac:dyDescent="0.3">
      <c r="A5516" s="2"/>
      <c r="B5516"/>
    </row>
    <row r="5517" spans="1:2" x14ac:dyDescent="0.3">
      <c r="A5517" s="2"/>
      <c r="B5517"/>
    </row>
    <row r="5518" spans="1:2" x14ac:dyDescent="0.3">
      <c r="A5518" s="2"/>
      <c r="B5518"/>
    </row>
    <row r="5519" spans="1:2" x14ac:dyDescent="0.3">
      <c r="A5519" s="2"/>
      <c r="B5519"/>
    </row>
    <row r="5520" spans="1:2" x14ac:dyDescent="0.3">
      <c r="A5520" s="2"/>
      <c r="B5520"/>
    </row>
    <row r="5521" spans="1:2" x14ac:dyDescent="0.3">
      <c r="A5521" s="2"/>
      <c r="B5521"/>
    </row>
    <row r="5522" spans="1:2" x14ac:dyDescent="0.3">
      <c r="A5522" s="2"/>
      <c r="B5522"/>
    </row>
    <row r="5523" spans="1:2" x14ac:dyDescent="0.3">
      <c r="A5523" s="2"/>
      <c r="B5523"/>
    </row>
    <row r="5524" spans="1:2" x14ac:dyDescent="0.3">
      <c r="A5524" s="2"/>
      <c r="B5524"/>
    </row>
    <row r="5525" spans="1:2" x14ac:dyDescent="0.3">
      <c r="A5525" s="2"/>
      <c r="B5525"/>
    </row>
    <row r="5526" spans="1:2" x14ac:dyDescent="0.3">
      <c r="A5526" s="2"/>
      <c r="B5526"/>
    </row>
    <row r="5527" spans="1:2" x14ac:dyDescent="0.3">
      <c r="A5527" s="2"/>
      <c r="B5527"/>
    </row>
    <row r="5528" spans="1:2" x14ac:dyDescent="0.3">
      <c r="A5528" s="2"/>
      <c r="B5528"/>
    </row>
    <row r="5529" spans="1:2" x14ac:dyDescent="0.3">
      <c r="A5529" s="2"/>
      <c r="B5529"/>
    </row>
    <row r="5530" spans="1:2" x14ac:dyDescent="0.3">
      <c r="A5530" s="2"/>
      <c r="B5530"/>
    </row>
    <row r="5531" spans="1:2" x14ac:dyDescent="0.3">
      <c r="A5531" s="2"/>
      <c r="B5531"/>
    </row>
    <row r="5532" spans="1:2" x14ac:dyDescent="0.3">
      <c r="A5532" s="2"/>
      <c r="B5532"/>
    </row>
    <row r="5533" spans="1:2" x14ac:dyDescent="0.3">
      <c r="A5533" s="2"/>
      <c r="B5533"/>
    </row>
    <row r="5534" spans="1:2" x14ac:dyDescent="0.3">
      <c r="A5534" s="2"/>
      <c r="B5534"/>
    </row>
    <row r="5535" spans="1:2" x14ac:dyDescent="0.3">
      <c r="A5535" s="2"/>
      <c r="B5535"/>
    </row>
    <row r="5536" spans="1:2" x14ac:dyDescent="0.3">
      <c r="A5536" s="2"/>
      <c r="B5536"/>
    </row>
    <row r="5537" spans="1:2" x14ac:dyDescent="0.3">
      <c r="A5537" s="2"/>
      <c r="B5537"/>
    </row>
    <row r="5538" spans="1:2" x14ac:dyDescent="0.3">
      <c r="A5538" s="2"/>
      <c r="B5538"/>
    </row>
    <row r="5539" spans="1:2" x14ac:dyDescent="0.3">
      <c r="A5539" s="2"/>
      <c r="B5539"/>
    </row>
    <row r="5540" spans="1:2" x14ac:dyDescent="0.3">
      <c r="A5540" s="2"/>
      <c r="B5540"/>
    </row>
    <row r="5541" spans="1:2" x14ac:dyDescent="0.3">
      <c r="A5541" s="2"/>
      <c r="B5541"/>
    </row>
    <row r="5542" spans="1:2" x14ac:dyDescent="0.3">
      <c r="A5542" s="2"/>
      <c r="B5542"/>
    </row>
    <row r="5543" spans="1:2" x14ac:dyDescent="0.3">
      <c r="A5543" s="2"/>
      <c r="B5543"/>
    </row>
    <row r="5544" spans="1:2" x14ac:dyDescent="0.3">
      <c r="A5544" s="2"/>
      <c r="B5544"/>
    </row>
    <row r="5545" spans="1:2" x14ac:dyDescent="0.3">
      <c r="A5545" s="2"/>
      <c r="B5545"/>
    </row>
    <row r="5546" spans="1:2" x14ac:dyDescent="0.3">
      <c r="A5546" s="2"/>
      <c r="B5546"/>
    </row>
    <row r="5547" spans="1:2" x14ac:dyDescent="0.3">
      <c r="A5547" s="2"/>
      <c r="B5547"/>
    </row>
    <row r="5548" spans="1:2" x14ac:dyDescent="0.3">
      <c r="A5548" s="2"/>
      <c r="B5548"/>
    </row>
    <row r="5549" spans="1:2" x14ac:dyDescent="0.3">
      <c r="A5549" s="2"/>
      <c r="B5549"/>
    </row>
    <row r="5550" spans="1:2" x14ac:dyDescent="0.3">
      <c r="A5550" s="2"/>
      <c r="B5550"/>
    </row>
    <row r="5551" spans="1:2" x14ac:dyDescent="0.3">
      <c r="A5551" s="2"/>
      <c r="B5551"/>
    </row>
    <row r="5552" spans="1:2" x14ac:dyDescent="0.3">
      <c r="A5552" s="2"/>
      <c r="B5552"/>
    </row>
    <row r="5553" spans="1:2" x14ac:dyDescent="0.3">
      <c r="A5553" s="2"/>
      <c r="B5553"/>
    </row>
    <row r="5554" spans="1:2" x14ac:dyDescent="0.3">
      <c r="A5554" s="2"/>
      <c r="B5554"/>
    </row>
    <row r="5555" spans="1:2" x14ac:dyDescent="0.3">
      <c r="A5555" s="2"/>
      <c r="B5555"/>
    </row>
    <row r="5556" spans="1:2" x14ac:dyDescent="0.3">
      <c r="A5556" s="2"/>
      <c r="B5556"/>
    </row>
    <row r="5557" spans="1:2" x14ac:dyDescent="0.3">
      <c r="A5557" s="2"/>
      <c r="B5557"/>
    </row>
    <row r="5558" spans="1:2" x14ac:dyDescent="0.3">
      <c r="A5558" s="2"/>
      <c r="B5558"/>
    </row>
    <row r="5559" spans="1:2" x14ac:dyDescent="0.3">
      <c r="A5559" s="2"/>
      <c r="B5559"/>
    </row>
    <row r="5560" spans="1:2" x14ac:dyDescent="0.3">
      <c r="A5560" s="2"/>
      <c r="B5560"/>
    </row>
    <row r="5561" spans="1:2" x14ac:dyDescent="0.3">
      <c r="A5561" s="2"/>
      <c r="B5561"/>
    </row>
    <row r="5562" spans="1:2" x14ac:dyDescent="0.3">
      <c r="A5562" s="2"/>
      <c r="B5562"/>
    </row>
    <row r="5563" spans="1:2" x14ac:dyDescent="0.3">
      <c r="A5563" s="2"/>
      <c r="B5563"/>
    </row>
    <row r="5564" spans="1:2" x14ac:dyDescent="0.3">
      <c r="A5564" s="2"/>
      <c r="B5564"/>
    </row>
    <row r="5565" spans="1:2" x14ac:dyDescent="0.3">
      <c r="A5565" s="2"/>
      <c r="B5565"/>
    </row>
    <row r="5566" spans="1:2" x14ac:dyDescent="0.3">
      <c r="A5566" s="2"/>
      <c r="B5566"/>
    </row>
    <row r="5567" spans="1:2" x14ac:dyDescent="0.3">
      <c r="A5567" s="2"/>
      <c r="B5567"/>
    </row>
    <row r="5568" spans="1:2" x14ac:dyDescent="0.3">
      <c r="A5568" s="2"/>
      <c r="B5568"/>
    </row>
    <row r="5569" spans="1:2" x14ac:dyDescent="0.3">
      <c r="A5569" s="2"/>
      <c r="B5569"/>
    </row>
    <row r="5570" spans="1:2" x14ac:dyDescent="0.3">
      <c r="A5570" s="2"/>
      <c r="B5570"/>
    </row>
    <row r="5571" spans="1:2" x14ac:dyDescent="0.3">
      <c r="A5571" s="2"/>
      <c r="B5571"/>
    </row>
    <row r="5572" spans="1:2" x14ac:dyDescent="0.3">
      <c r="A5572" s="2"/>
      <c r="B5572"/>
    </row>
    <row r="5573" spans="1:2" x14ac:dyDescent="0.3">
      <c r="A5573" s="2"/>
      <c r="B5573"/>
    </row>
    <row r="5574" spans="1:2" x14ac:dyDescent="0.3">
      <c r="A5574" s="2"/>
      <c r="B5574"/>
    </row>
    <row r="5575" spans="1:2" x14ac:dyDescent="0.3">
      <c r="A5575" s="2"/>
      <c r="B5575"/>
    </row>
    <row r="5576" spans="1:2" x14ac:dyDescent="0.3">
      <c r="A5576" s="2"/>
      <c r="B5576"/>
    </row>
    <row r="5577" spans="1:2" x14ac:dyDescent="0.3">
      <c r="A5577" s="2"/>
      <c r="B5577"/>
    </row>
    <row r="5578" spans="1:2" x14ac:dyDescent="0.3">
      <c r="A5578" s="2"/>
      <c r="B5578"/>
    </row>
    <row r="5579" spans="1:2" x14ac:dyDescent="0.3">
      <c r="A5579" s="2"/>
      <c r="B5579"/>
    </row>
    <row r="5580" spans="1:2" x14ac:dyDescent="0.3">
      <c r="A5580" s="2"/>
      <c r="B5580"/>
    </row>
    <row r="5581" spans="1:2" x14ac:dyDescent="0.3">
      <c r="A5581" s="2"/>
      <c r="B5581"/>
    </row>
    <row r="5582" spans="1:2" x14ac:dyDescent="0.3">
      <c r="A5582" s="2"/>
      <c r="B5582"/>
    </row>
    <row r="5583" spans="1:2" x14ac:dyDescent="0.3">
      <c r="A5583" s="2"/>
      <c r="B5583"/>
    </row>
    <row r="5584" spans="1:2" x14ac:dyDescent="0.3">
      <c r="A5584" s="2"/>
      <c r="B5584"/>
    </row>
    <row r="5585" spans="1:2" x14ac:dyDescent="0.3">
      <c r="A5585" s="2"/>
      <c r="B5585"/>
    </row>
    <row r="5586" spans="1:2" x14ac:dyDescent="0.3">
      <c r="A5586" s="2"/>
      <c r="B5586"/>
    </row>
    <row r="5587" spans="1:2" x14ac:dyDescent="0.3">
      <c r="A5587" s="2"/>
      <c r="B5587"/>
    </row>
    <row r="5588" spans="1:2" x14ac:dyDescent="0.3">
      <c r="A5588" s="2"/>
      <c r="B5588"/>
    </row>
    <row r="5589" spans="1:2" x14ac:dyDescent="0.3">
      <c r="A5589" s="2"/>
      <c r="B5589"/>
    </row>
    <row r="5590" spans="1:2" x14ac:dyDescent="0.3">
      <c r="A5590" s="2"/>
      <c r="B5590"/>
    </row>
    <row r="5591" spans="1:2" x14ac:dyDescent="0.3">
      <c r="A5591" s="2"/>
      <c r="B5591"/>
    </row>
    <row r="5592" spans="1:2" x14ac:dyDescent="0.3">
      <c r="A5592" s="2"/>
      <c r="B5592"/>
    </row>
    <row r="5593" spans="1:2" x14ac:dyDescent="0.3">
      <c r="A5593" s="2"/>
      <c r="B5593"/>
    </row>
    <row r="5594" spans="1:2" x14ac:dyDescent="0.3">
      <c r="A5594" s="2"/>
      <c r="B5594"/>
    </row>
    <row r="5595" spans="1:2" x14ac:dyDescent="0.3">
      <c r="A5595" s="2"/>
      <c r="B5595"/>
    </row>
    <row r="5596" spans="1:2" x14ac:dyDescent="0.3">
      <c r="A5596" s="2"/>
      <c r="B5596"/>
    </row>
    <row r="5597" spans="1:2" x14ac:dyDescent="0.3">
      <c r="A5597" s="2"/>
      <c r="B5597"/>
    </row>
    <row r="5598" spans="1:2" x14ac:dyDescent="0.3">
      <c r="A5598" s="2"/>
      <c r="B5598"/>
    </row>
    <row r="5599" spans="1:2" x14ac:dyDescent="0.3">
      <c r="A5599" s="2"/>
      <c r="B5599"/>
    </row>
    <row r="5600" spans="1:2" x14ac:dyDescent="0.3">
      <c r="A5600" s="2"/>
      <c r="B5600"/>
    </row>
    <row r="5601" spans="1:2" x14ac:dyDescent="0.3">
      <c r="A5601" s="2"/>
      <c r="B5601"/>
    </row>
    <row r="5602" spans="1:2" x14ac:dyDescent="0.3">
      <c r="A5602" s="2"/>
      <c r="B5602"/>
    </row>
    <row r="5603" spans="1:2" x14ac:dyDescent="0.3">
      <c r="A5603" s="2"/>
      <c r="B5603"/>
    </row>
    <row r="5604" spans="1:2" x14ac:dyDescent="0.3">
      <c r="A5604" s="2"/>
      <c r="B5604"/>
    </row>
    <row r="5605" spans="1:2" x14ac:dyDescent="0.3">
      <c r="A5605" s="2"/>
      <c r="B5605"/>
    </row>
    <row r="5606" spans="1:2" x14ac:dyDescent="0.3">
      <c r="A5606" s="2"/>
      <c r="B5606"/>
    </row>
    <row r="5607" spans="1:2" x14ac:dyDescent="0.3">
      <c r="A5607" s="2"/>
      <c r="B5607"/>
    </row>
    <row r="5608" spans="1:2" x14ac:dyDescent="0.3">
      <c r="A5608" s="2"/>
      <c r="B5608"/>
    </row>
    <row r="5609" spans="1:2" x14ac:dyDescent="0.3">
      <c r="A5609" s="2"/>
      <c r="B5609"/>
    </row>
    <row r="5610" spans="1:2" x14ac:dyDescent="0.3">
      <c r="A5610" s="2"/>
      <c r="B5610"/>
    </row>
    <row r="5611" spans="1:2" x14ac:dyDescent="0.3">
      <c r="A5611" s="2"/>
      <c r="B5611"/>
    </row>
    <row r="5612" spans="1:2" x14ac:dyDescent="0.3">
      <c r="A5612" s="2"/>
      <c r="B5612"/>
    </row>
    <row r="5613" spans="1:2" x14ac:dyDescent="0.3">
      <c r="A5613" s="2"/>
      <c r="B5613"/>
    </row>
    <row r="5614" spans="1:2" x14ac:dyDescent="0.3">
      <c r="A5614" s="2"/>
      <c r="B5614"/>
    </row>
    <row r="5615" spans="1:2" x14ac:dyDescent="0.3">
      <c r="A5615" s="2"/>
      <c r="B5615"/>
    </row>
    <row r="5616" spans="1:2" x14ac:dyDescent="0.3">
      <c r="A5616" s="2"/>
      <c r="B5616"/>
    </row>
    <row r="5617" spans="1:2" x14ac:dyDescent="0.3">
      <c r="A5617" s="2"/>
      <c r="B5617"/>
    </row>
    <row r="5618" spans="1:2" x14ac:dyDescent="0.3">
      <c r="A5618" s="2"/>
      <c r="B5618"/>
    </row>
    <row r="5619" spans="1:2" x14ac:dyDescent="0.3">
      <c r="A5619" s="2"/>
      <c r="B5619"/>
    </row>
    <row r="5620" spans="1:2" x14ac:dyDescent="0.3">
      <c r="A5620" s="2"/>
      <c r="B5620"/>
    </row>
    <row r="5621" spans="1:2" x14ac:dyDescent="0.3">
      <c r="A5621" s="2"/>
      <c r="B5621"/>
    </row>
    <row r="5622" spans="1:2" x14ac:dyDescent="0.3">
      <c r="A5622" s="2"/>
      <c r="B5622"/>
    </row>
    <row r="5623" spans="1:2" x14ac:dyDescent="0.3">
      <c r="A5623" s="2"/>
      <c r="B5623"/>
    </row>
    <row r="5624" spans="1:2" x14ac:dyDescent="0.3">
      <c r="A5624" s="2"/>
      <c r="B5624"/>
    </row>
    <row r="5625" spans="1:2" x14ac:dyDescent="0.3">
      <c r="A5625" s="2"/>
      <c r="B5625"/>
    </row>
    <row r="5626" spans="1:2" x14ac:dyDescent="0.3">
      <c r="A5626" s="2"/>
      <c r="B5626"/>
    </row>
    <row r="5627" spans="1:2" x14ac:dyDescent="0.3">
      <c r="A5627" s="2"/>
      <c r="B5627"/>
    </row>
    <row r="5628" spans="1:2" x14ac:dyDescent="0.3">
      <c r="A5628" s="2"/>
      <c r="B5628"/>
    </row>
    <row r="5629" spans="1:2" x14ac:dyDescent="0.3">
      <c r="A5629" s="2"/>
      <c r="B5629"/>
    </row>
    <row r="5630" spans="1:2" x14ac:dyDescent="0.3">
      <c r="A5630" s="2"/>
      <c r="B5630"/>
    </row>
    <row r="5631" spans="1:2" x14ac:dyDescent="0.3">
      <c r="A5631" s="2"/>
      <c r="B5631"/>
    </row>
    <row r="5632" spans="1:2" x14ac:dyDescent="0.3">
      <c r="A5632" s="2"/>
      <c r="B5632"/>
    </row>
    <row r="5633" spans="1:2" x14ac:dyDescent="0.3">
      <c r="A5633" s="2"/>
      <c r="B5633"/>
    </row>
    <row r="5634" spans="1:2" x14ac:dyDescent="0.3">
      <c r="A5634" s="2"/>
      <c r="B5634"/>
    </row>
    <row r="5635" spans="1:2" x14ac:dyDescent="0.3">
      <c r="A5635" s="2"/>
      <c r="B5635"/>
    </row>
    <row r="5636" spans="1:2" x14ac:dyDescent="0.3">
      <c r="A5636" s="2"/>
      <c r="B5636"/>
    </row>
    <row r="5637" spans="1:2" x14ac:dyDescent="0.3">
      <c r="A5637" s="2"/>
      <c r="B5637"/>
    </row>
    <row r="5638" spans="1:2" x14ac:dyDescent="0.3">
      <c r="A5638" s="2"/>
      <c r="B5638"/>
    </row>
    <row r="5639" spans="1:2" x14ac:dyDescent="0.3">
      <c r="A5639" s="2"/>
      <c r="B5639"/>
    </row>
    <row r="5640" spans="1:2" x14ac:dyDescent="0.3">
      <c r="A5640" s="2"/>
      <c r="B5640"/>
    </row>
    <row r="5641" spans="1:2" x14ac:dyDescent="0.3">
      <c r="A5641" s="2"/>
      <c r="B5641"/>
    </row>
    <row r="5642" spans="1:2" x14ac:dyDescent="0.3">
      <c r="A5642" s="2"/>
      <c r="B5642"/>
    </row>
    <row r="5643" spans="1:2" x14ac:dyDescent="0.3">
      <c r="A5643" s="2"/>
      <c r="B5643"/>
    </row>
    <row r="5644" spans="1:2" x14ac:dyDescent="0.3">
      <c r="A5644" s="2"/>
      <c r="B5644"/>
    </row>
    <row r="5645" spans="1:2" x14ac:dyDescent="0.3">
      <c r="A5645" s="2"/>
      <c r="B5645"/>
    </row>
    <row r="5646" spans="1:2" x14ac:dyDescent="0.3">
      <c r="A5646" s="2"/>
      <c r="B5646"/>
    </row>
    <row r="5647" spans="1:2" x14ac:dyDescent="0.3">
      <c r="A5647" s="2"/>
      <c r="B5647"/>
    </row>
    <row r="5648" spans="1:2" x14ac:dyDescent="0.3">
      <c r="A5648" s="2"/>
      <c r="B5648"/>
    </row>
    <row r="5649" spans="1:2" x14ac:dyDescent="0.3">
      <c r="A5649" s="2"/>
      <c r="B5649"/>
    </row>
    <row r="5650" spans="1:2" x14ac:dyDescent="0.3">
      <c r="A5650" s="2"/>
      <c r="B5650"/>
    </row>
    <row r="5651" spans="1:2" x14ac:dyDescent="0.3">
      <c r="A5651" s="2"/>
      <c r="B5651"/>
    </row>
    <row r="5652" spans="1:2" x14ac:dyDescent="0.3">
      <c r="A5652" s="2"/>
      <c r="B5652"/>
    </row>
    <row r="5653" spans="1:2" x14ac:dyDescent="0.3">
      <c r="A5653" s="2"/>
      <c r="B5653"/>
    </row>
    <row r="5654" spans="1:2" x14ac:dyDescent="0.3">
      <c r="A5654" s="2"/>
      <c r="B5654"/>
    </row>
    <row r="5655" spans="1:2" x14ac:dyDescent="0.3">
      <c r="A5655" s="2"/>
      <c r="B5655"/>
    </row>
    <row r="5656" spans="1:2" x14ac:dyDescent="0.3">
      <c r="A5656" s="2"/>
      <c r="B5656"/>
    </row>
    <row r="5657" spans="1:2" x14ac:dyDescent="0.3">
      <c r="A5657" s="2"/>
      <c r="B5657"/>
    </row>
    <row r="5658" spans="1:2" x14ac:dyDescent="0.3">
      <c r="A5658" s="2"/>
      <c r="B5658"/>
    </row>
    <row r="5659" spans="1:2" x14ac:dyDescent="0.3">
      <c r="A5659" s="2"/>
      <c r="B5659"/>
    </row>
    <row r="5660" spans="1:2" x14ac:dyDescent="0.3">
      <c r="A5660" s="2"/>
      <c r="B5660"/>
    </row>
    <row r="5661" spans="1:2" x14ac:dyDescent="0.3">
      <c r="A5661" s="2"/>
      <c r="B5661"/>
    </row>
    <row r="5662" spans="1:2" x14ac:dyDescent="0.3">
      <c r="A5662" s="2"/>
      <c r="B5662"/>
    </row>
    <row r="5663" spans="1:2" x14ac:dyDescent="0.3">
      <c r="A5663" s="2"/>
      <c r="B5663"/>
    </row>
    <row r="5664" spans="1:2" x14ac:dyDescent="0.3">
      <c r="A5664" s="2"/>
      <c r="B5664"/>
    </row>
    <row r="5665" spans="1:2" x14ac:dyDescent="0.3">
      <c r="A5665" s="2"/>
      <c r="B5665"/>
    </row>
    <row r="5666" spans="1:2" x14ac:dyDescent="0.3">
      <c r="A5666" s="2"/>
      <c r="B5666"/>
    </row>
    <row r="5667" spans="1:2" x14ac:dyDescent="0.3">
      <c r="A5667" s="2"/>
      <c r="B5667"/>
    </row>
    <row r="5668" spans="1:2" x14ac:dyDescent="0.3">
      <c r="A5668" s="2"/>
      <c r="B5668"/>
    </row>
    <row r="5669" spans="1:2" x14ac:dyDescent="0.3">
      <c r="A5669" s="2"/>
      <c r="B5669"/>
    </row>
    <row r="5670" spans="1:2" x14ac:dyDescent="0.3">
      <c r="A5670" s="2"/>
      <c r="B5670"/>
    </row>
    <row r="5671" spans="1:2" x14ac:dyDescent="0.3">
      <c r="A5671" s="2"/>
      <c r="B5671"/>
    </row>
    <row r="5672" spans="1:2" x14ac:dyDescent="0.3">
      <c r="A5672" s="2"/>
      <c r="B5672"/>
    </row>
    <row r="5673" spans="1:2" x14ac:dyDescent="0.3">
      <c r="A5673" s="2"/>
      <c r="B5673"/>
    </row>
    <row r="5674" spans="1:2" x14ac:dyDescent="0.3">
      <c r="A5674" s="2"/>
      <c r="B5674"/>
    </row>
    <row r="5675" spans="1:2" x14ac:dyDescent="0.3">
      <c r="A5675" s="2"/>
      <c r="B5675"/>
    </row>
    <row r="5676" spans="1:2" x14ac:dyDescent="0.3">
      <c r="A5676" s="2"/>
      <c r="B5676"/>
    </row>
    <row r="5677" spans="1:2" x14ac:dyDescent="0.3">
      <c r="A5677" s="2"/>
      <c r="B5677"/>
    </row>
    <row r="5678" spans="1:2" x14ac:dyDescent="0.3">
      <c r="A5678" s="2"/>
      <c r="B5678"/>
    </row>
    <row r="5679" spans="1:2" x14ac:dyDescent="0.3">
      <c r="A5679" s="2"/>
      <c r="B5679"/>
    </row>
    <row r="5680" spans="1:2" x14ac:dyDescent="0.3">
      <c r="A5680" s="2"/>
      <c r="B5680"/>
    </row>
    <row r="5681" spans="1:2" x14ac:dyDescent="0.3">
      <c r="A5681" s="2"/>
      <c r="B5681"/>
    </row>
    <row r="5682" spans="1:2" x14ac:dyDescent="0.3">
      <c r="A5682" s="2"/>
      <c r="B5682"/>
    </row>
    <row r="5683" spans="1:2" x14ac:dyDescent="0.3">
      <c r="A5683" s="2"/>
      <c r="B5683"/>
    </row>
    <row r="5684" spans="1:2" x14ac:dyDescent="0.3">
      <c r="A5684" s="2"/>
      <c r="B5684"/>
    </row>
    <row r="5685" spans="1:2" x14ac:dyDescent="0.3">
      <c r="A5685" s="2"/>
      <c r="B5685"/>
    </row>
    <row r="5686" spans="1:2" x14ac:dyDescent="0.3">
      <c r="A5686" s="2"/>
      <c r="B5686"/>
    </row>
    <row r="5687" spans="1:2" x14ac:dyDescent="0.3">
      <c r="A5687" s="2"/>
      <c r="B5687"/>
    </row>
    <row r="5688" spans="1:2" x14ac:dyDescent="0.3">
      <c r="A5688" s="2"/>
      <c r="B5688"/>
    </row>
    <row r="5689" spans="1:2" x14ac:dyDescent="0.3">
      <c r="A5689" s="2"/>
      <c r="B5689"/>
    </row>
    <row r="5690" spans="1:2" x14ac:dyDescent="0.3">
      <c r="A5690" s="2"/>
      <c r="B5690"/>
    </row>
    <row r="5691" spans="1:2" x14ac:dyDescent="0.3">
      <c r="A5691" s="2"/>
      <c r="B5691"/>
    </row>
    <row r="5692" spans="1:2" x14ac:dyDescent="0.3">
      <c r="A5692" s="2"/>
      <c r="B5692"/>
    </row>
    <row r="5693" spans="1:2" x14ac:dyDescent="0.3">
      <c r="A5693" s="2"/>
      <c r="B5693"/>
    </row>
    <row r="5694" spans="1:2" x14ac:dyDescent="0.3">
      <c r="A5694" s="2"/>
      <c r="B5694"/>
    </row>
    <row r="5695" spans="1:2" x14ac:dyDescent="0.3">
      <c r="A5695" s="2"/>
      <c r="B5695"/>
    </row>
    <row r="5696" spans="1:2" x14ac:dyDescent="0.3">
      <c r="A5696" s="2"/>
      <c r="B5696"/>
    </row>
    <row r="5697" spans="1:2" x14ac:dyDescent="0.3">
      <c r="A5697" s="2"/>
      <c r="B5697"/>
    </row>
    <row r="5698" spans="1:2" x14ac:dyDescent="0.3">
      <c r="A5698" s="2"/>
      <c r="B5698"/>
    </row>
    <row r="5699" spans="1:2" x14ac:dyDescent="0.3">
      <c r="A5699" s="2"/>
      <c r="B5699"/>
    </row>
    <row r="5700" spans="1:2" x14ac:dyDescent="0.3">
      <c r="A5700" s="2"/>
      <c r="B5700"/>
    </row>
    <row r="5701" spans="1:2" x14ac:dyDescent="0.3">
      <c r="A5701" s="2"/>
      <c r="B5701"/>
    </row>
    <row r="5702" spans="1:2" x14ac:dyDescent="0.3">
      <c r="A5702" s="2"/>
      <c r="B5702"/>
    </row>
    <row r="5703" spans="1:2" x14ac:dyDescent="0.3">
      <c r="A5703" s="2"/>
      <c r="B5703"/>
    </row>
    <row r="5704" spans="1:2" x14ac:dyDescent="0.3">
      <c r="A5704" s="2"/>
      <c r="B5704"/>
    </row>
    <row r="5705" spans="1:2" x14ac:dyDescent="0.3">
      <c r="A5705" s="2"/>
      <c r="B5705"/>
    </row>
    <row r="5706" spans="1:2" x14ac:dyDescent="0.3">
      <c r="A5706" s="2"/>
      <c r="B5706"/>
    </row>
    <row r="5707" spans="1:2" x14ac:dyDescent="0.3">
      <c r="A5707" s="2"/>
      <c r="B5707"/>
    </row>
    <row r="5708" spans="1:2" x14ac:dyDescent="0.3">
      <c r="A5708" s="2"/>
      <c r="B5708"/>
    </row>
    <row r="5709" spans="1:2" x14ac:dyDescent="0.3">
      <c r="A5709" s="2"/>
      <c r="B5709"/>
    </row>
    <row r="5710" spans="1:2" x14ac:dyDescent="0.3">
      <c r="A5710" s="2"/>
      <c r="B5710"/>
    </row>
    <row r="5711" spans="1:2" x14ac:dyDescent="0.3">
      <c r="A5711" s="2"/>
      <c r="B5711"/>
    </row>
    <row r="5712" spans="1:2" x14ac:dyDescent="0.3">
      <c r="A5712" s="2"/>
      <c r="B5712"/>
    </row>
    <row r="5713" spans="1:2" x14ac:dyDescent="0.3">
      <c r="A5713" s="2"/>
      <c r="B5713"/>
    </row>
    <row r="5714" spans="1:2" x14ac:dyDescent="0.3">
      <c r="A5714" s="2"/>
      <c r="B5714"/>
    </row>
    <row r="5715" spans="1:2" x14ac:dyDescent="0.3">
      <c r="A5715" s="2"/>
      <c r="B5715"/>
    </row>
    <row r="5716" spans="1:2" x14ac:dyDescent="0.3">
      <c r="A5716" s="2"/>
      <c r="B5716"/>
    </row>
    <row r="5717" spans="1:2" x14ac:dyDescent="0.3">
      <c r="A5717" s="2"/>
      <c r="B5717"/>
    </row>
    <row r="5718" spans="1:2" x14ac:dyDescent="0.3">
      <c r="A5718" s="2"/>
      <c r="B5718"/>
    </row>
    <row r="5719" spans="1:2" x14ac:dyDescent="0.3">
      <c r="A5719" s="2"/>
      <c r="B5719"/>
    </row>
    <row r="5720" spans="1:2" x14ac:dyDescent="0.3">
      <c r="A5720" s="2"/>
      <c r="B5720"/>
    </row>
    <row r="5721" spans="1:2" x14ac:dyDescent="0.3">
      <c r="A5721" s="2"/>
      <c r="B5721"/>
    </row>
    <row r="5722" spans="1:2" x14ac:dyDescent="0.3">
      <c r="A5722" s="2"/>
      <c r="B5722"/>
    </row>
    <row r="5723" spans="1:2" x14ac:dyDescent="0.3">
      <c r="A5723" s="2"/>
      <c r="B5723"/>
    </row>
    <row r="5724" spans="1:2" x14ac:dyDescent="0.3">
      <c r="A5724" s="2"/>
      <c r="B5724"/>
    </row>
    <row r="5725" spans="1:2" x14ac:dyDescent="0.3">
      <c r="A5725" s="2"/>
      <c r="B5725"/>
    </row>
    <row r="5726" spans="1:2" x14ac:dyDescent="0.3">
      <c r="A5726" s="2"/>
      <c r="B5726"/>
    </row>
    <row r="5727" spans="1:2" x14ac:dyDescent="0.3">
      <c r="A5727" s="2"/>
      <c r="B5727"/>
    </row>
    <row r="5728" spans="1:2" x14ac:dyDescent="0.3">
      <c r="A5728" s="2"/>
      <c r="B5728"/>
    </row>
    <row r="5729" spans="1:2" x14ac:dyDescent="0.3">
      <c r="A5729" s="2"/>
      <c r="B5729"/>
    </row>
    <row r="5730" spans="1:2" x14ac:dyDescent="0.3">
      <c r="A5730" s="2"/>
      <c r="B5730"/>
    </row>
    <row r="5731" spans="1:2" x14ac:dyDescent="0.3">
      <c r="A5731" s="2"/>
      <c r="B5731"/>
    </row>
    <row r="5732" spans="1:2" x14ac:dyDescent="0.3">
      <c r="A5732" s="2"/>
      <c r="B5732"/>
    </row>
    <row r="5733" spans="1:2" x14ac:dyDescent="0.3">
      <c r="A5733" s="2"/>
      <c r="B5733"/>
    </row>
    <row r="5734" spans="1:2" x14ac:dyDescent="0.3">
      <c r="A5734" s="2"/>
      <c r="B5734"/>
    </row>
    <row r="5735" spans="1:2" x14ac:dyDescent="0.3">
      <c r="A5735" s="2"/>
      <c r="B5735"/>
    </row>
    <row r="5736" spans="1:2" x14ac:dyDescent="0.3">
      <c r="A5736" s="2"/>
      <c r="B5736"/>
    </row>
    <row r="5737" spans="1:2" x14ac:dyDescent="0.3">
      <c r="A5737" s="2"/>
      <c r="B5737"/>
    </row>
    <row r="5738" spans="1:2" x14ac:dyDescent="0.3">
      <c r="A5738" s="2"/>
      <c r="B5738"/>
    </row>
    <row r="5739" spans="1:2" x14ac:dyDescent="0.3">
      <c r="A5739" s="2"/>
      <c r="B5739"/>
    </row>
    <row r="5740" spans="1:2" x14ac:dyDescent="0.3">
      <c r="A5740" s="2"/>
      <c r="B5740"/>
    </row>
    <row r="5741" spans="1:2" x14ac:dyDescent="0.3">
      <c r="A5741" s="2"/>
      <c r="B5741"/>
    </row>
    <row r="5742" spans="1:2" x14ac:dyDescent="0.3">
      <c r="A5742" s="2"/>
      <c r="B5742"/>
    </row>
    <row r="5743" spans="1:2" x14ac:dyDescent="0.3">
      <c r="A5743" s="2"/>
      <c r="B5743"/>
    </row>
    <row r="5744" spans="1:2" x14ac:dyDescent="0.3">
      <c r="A5744" s="2"/>
      <c r="B5744"/>
    </row>
    <row r="5745" spans="1:2" x14ac:dyDescent="0.3">
      <c r="A5745" s="2"/>
      <c r="B5745"/>
    </row>
    <row r="5746" spans="1:2" x14ac:dyDescent="0.3">
      <c r="A5746" s="2"/>
      <c r="B5746"/>
    </row>
    <row r="5747" spans="1:2" x14ac:dyDescent="0.3">
      <c r="A5747" s="2"/>
      <c r="B5747"/>
    </row>
    <row r="5748" spans="1:2" x14ac:dyDescent="0.3">
      <c r="A5748" s="2"/>
      <c r="B5748"/>
    </row>
    <row r="5749" spans="1:2" x14ac:dyDescent="0.3">
      <c r="A5749" s="2"/>
      <c r="B5749"/>
    </row>
    <row r="5750" spans="1:2" x14ac:dyDescent="0.3">
      <c r="A5750" s="2"/>
      <c r="B5750"/>
    </row>
    <row r="5751" spans="1:2" x14ac:dyDescent="0.3">
      <c r="A5751" s="2"/>
      <c r="B5751"/>
    </row>
    <row r="5752" spans="1:2" x14ac:dyDescent="0.3">
      <c r="A5752" s="2"/>
      <c r="B5752"/>
    </row>
    <row r="5753" spans="1:2" x14ac:dyDescent="0.3">
      <c r="A5753" s="2"/>
      <c r="B5753"/>
    </row>
    <row r="5754" spans="1:2" x14ac:dyDescent="0.3">
      <c r="A5754" s="2"/>
      <c r="B5754"/>
    </row>
    <row r="5755" spans="1:2" x14ac:dyDescent="0.3">
      <c r="A5755" s="2"/>
      <c r="B5755"/>
    </row>
    <row r="5756" spans="1:2" x14ac:dyDescent="0.3">
      <c r="A5756" s="2"/>
      <c r="B5756"/>
    </row>
    <row r="5757" spans="1:2" x14ac:dyDescent="0.3">
      <c r="A5757" s="2"/>
      <c r="B5757"/>
    </row>
    <row r="5758" spans="1:2" x14ac:dyDescent="0.3">
      <c r="A5758" s="2"/>
      <c r="B5758"/>
    </row>
    <row r="5759" spans="1:2" x14ac:dyDescent="0.3">
      <c r="A5759" s="2"/>
      <c r="B5759"/>
    </row>
    <row r="5760" spans="1:2" x14ac:dyDescent="0.3">
      <c r="A5760" s="2"/>
      <c r="B5760"/>
    </row>
    <row r="5761" spans="1:2" x14ac:dyDescent="0.3">
      <c r="A5761" s="2"/>
      <c r="B5761"/>
    </row>
    <row r="5762" spans="1:2" x14ac:dyDescent="0.3">
      <c r="A5762" s="2"/>
      <c r="B5762"/>
    </row>
    <row r="5763" spans="1:2" x14ac:dyDescent="0.3">
      <c r="A5763" s="2"/>
      <c r="B5763"/>
    </row>
    <row r="5764" spans="1:2" x14ac:dyDescent="0.3">
      <c r="A5764" s="2"/>
      <c r="B5764"/>
    </row>
    <row r="5765" spans="1:2" x14ac:dyDescent="0.3">
      <c r="A5765" s="2"/>
      <c r="B5765"/>
    </row>
    <row r="5766" spans="1:2" x14ac:dyDescent="0.3">
      <c r="A5766" s="2"/>
      <c r="B5766"/>
    </row>
    <row r="5767" spans="1:2" x14ac:dyDescent="0.3">
      <c r="A5767" s="2"/>
      <c r="B5767"/>
    </row>
    <row r="5768" spans="1:2" x14ac:dyDescent="0.3">
      <c r="A5768" s="2"/>
      <c r="B5768"/>
    </row>
    <row r="5769" spans="1:2" x14ac:dyDescent="0.3">
      <c r="A5769" s="2"/>
      <c r="B5769"/>
    </row>
    <row r="5770" spans="1:2" x14ac:dyDescent="0.3">
      <c r="A5770" s="2"/>
      <c r="B5770"/>
    </row>
    <row r="5771" spans="1:2" x14ac:dyDescent="0.3">
      <c r="A5771" s="2"/>
      <c r="B5771"/>
    </row>
    <row r="5772" spans="1:2" x14ac:dyDescent="0.3">
      <c r="A5772" s="2"/>
      <c r="B5772"/>
    </row>
    <row r="5773" spans="1:2" x14ac:dyDescent="0.3">
      <c r="A5773" s="2"/>
      <c r="B5773"/>
    </row>
    <row r="5774" spans="1:2" x14ac:dyDescent="0.3">
      <c r="A5774" s="2"/>
      <c r="B5774"/>
    </row>
    <row r="5775" spans="1:2" x14ac:dyDescent="0.3">
      <c r="A5775" s="2"/>
      <c r="B5775"/>
    </row>
    <row r="5776" spans="1:2" x14ac:dyDescent="0.3">
      <c r="A5776" s="2"/>
      <c r="B5776"/>
    </row>
    <row r="5777" spans="1:2" x14ac:dyDescent="0.3">
      <c r="A5777" s="2"/>
      <c r="B5777"/>
    </row>
    <row r="5778" spans="1:2" x14ac:dyDescent="0.3">
      <c r="A5778" s="2"/>
      <c r="B5778"/>
    </row>
    <row r="5779" spans="1:2" x14ac:dyDescent="0.3">
      <c r="A5779" s="2"/>
      <c r="B5779"/>
    </row>
    <row r="5780" spans="1:2" x14ac:dyDescent="0.3">
      <c r="A5780" s="2"/>
      <c r="B5780"/>
    </row>
    <row r="5781" spans="1:2" x14ac:dyDescent="0.3">
      <c r="A5781" s="2"/>
      <c r="B5781"/>
    </row>
    <row r="5782" spans="1:2" x14ac:dyDescent="0.3">
      <c r="A5782" s="2"/>
      <c r="B5782"/>
    </row>
    <row r="5783" spans="1:2" x14ac:dyDescent="0.3">
      <c r="A5783" s="2"/>
      <c r="B5783"/>
    </row>
    <row r="5784" spans="1:2" x14ac:dyDescent="0.3">
      <c r="A5784" s="2"/>
      <c r="B5784"/>
    </row>
    <row r="5785" spans="1:2" x14ac:dyDescent="0.3">
      <c r="A5785" s="2"/>
      <c r="B5785"/>
    </row>
    <row r="5786" spans="1:2" x14ac:dyDescent="0.3">
      <c r="A5786" s="2"/>
      <c r="B5786"/>
    </row>
    <row r="5787" spans="1:2" x14ac:dyDescent="0.3">
      <c r="A5787" s="2"/>
      <c r="B5787"/>
    </row>
    <row r="5788" spans="1:2" x14ac:dyDescent="0.3">
      <c r="A5788" s="2"/>
      <c r="B5788"/>
    </row>
    <row r="5789" spans="1:2" x14ac:dyDescent="0.3">
      <c r="A5789" s="2"/>
      <c r="B5789"/>
    </row>
    <row r="5790" spans="1:2" x14ac:dyDescent="0.3">
      <c r="A5790" s="2"/>
      <c r="B5790"/>
    </row>
    <row r="5791" spans="1:2" x14ac:dyDescent="0.3">
      <c r="A5791" s="2"/>
      <c r="B5791"/>
    </row>
    <row r="5792" spans="1:2" x14ac:dyDescent="0.3">
      <c r="A5792" s="2"/>
      <c r="B5792"/>
    </row>
    <row r="5793" spans="1:2" x14ac:dyDescent="0.3">
      <c r="A5793" s="2"/>
      <c r="B5793"/>
    </row>
    <row r="5794" spans="1:2" x14ac:dyDescent="0.3">
      <c r="A5794" s="2"/>
      <c r="B5794"/>
    </row>
    <row r="5795" spans="1:2" x14ac:dyDescent="0.3">
      <c r="A5795" s="2"/>
      <c r="B5795"/>
    </row>
    <row r="5796" spans="1:2" x14ac:dyDescent="0.3">
      <c r="A5796" s="2"/>
      <c r="B5796"/>
    </row>
    <row r="5797" spans="1:2" x14ac:dyDescent="0.3">
      <c r="A5797" s="2"/>
      <c r="B5797"/>
    </row>
    <row r="5798" spans="1:2" x14ac:dyDescent="0.3">
      <c r="A5798" s="2"/>
      <c r="B5798"/>
    </row>
    <row r="5799" spans="1:2" x14ac:dyDescent="0.3">
      <c r="A5799" s="2"/>
      <c r="B5799"/>
    </row>
    <row r="5800" spans="1:2" x14ac:dyDescent="0.3">
      <c r="A5800" s="2"/>
      <c r="B5800"/>
    </row>
    <row r="5801" spans="1:2" x14ac:dyDescent="0.3">
      <c r="A5801" s="2"/>
      <c r="B5801"/>
    </row>
    <row r="5802" spans="1:2" x14ac:dyDescent="0.3">
      <c r="A5802" s="2"/>
      <c r="B5802"/>
    </row>
    <row r="5803" spans="1:2" x14ac:dyDescent="0.3">
      <c r="A5803" s="2"/>
      <c r="B5803"/>
    </row>
    <row r="5804" spans="1:2" x14ac:dyDescent="0.3">
      <c r="A5804" s="2"/>
      <c r="B5804"/>
    </row>
    <row r="5805" spans="1:2" x14ac:dyDescent="0.3">
      <c r="A5805" s="2"/>
      <c r="B5805"/>
    </row>
    <row r="5806" spans="1:2" x14ac:dyDescent="0.3">
      <c r="A5806" s="2"/>
      <c r="B5806"/>
    </row>
    <row r="5807" spans="1:2" x14ac:dyDescent="0.3">
      <c r="A5807" s="2"/>
      <c r="B5807"/>
    </row>
    <row r="5808" spans="1:2" x14ac:dyDescent="0.3">
      <c r="A5808" s="2"/>
      <c r="B5808"/>
    </row>
    <row r="5809" spans="1:2" x14ac:dyDescent="0.3">
      <c r="A5809" s="2"/>
      <c r="B5809"/>
    </row>
    <row r="5810" spans="1:2" x14ac:dyDescent="0.3">
      <c r="A5810" s="2"/>
      <c r="B5810"/>
    </row>
    <row r="5811" spans="1:2" x14ac:dyDescent="0.3">
      <c r="A5811" s="2"/>
      <c r="B5811"/>
    </row>
    <row r="5812" spans="1:2" x14ac:dyDescent="0.3">
      <c r="A5812" s="2"/>
      <c r="B5812"/>
    </row>
    <row r="5813" spans="1:2" x14ac:dyDescent="0.3">
      <c r="A5813" s="2"/>
      <c r="B5813"/>
    </row>
    <row r="5814" spans="1:2" x14ac:dyDescent="0.3">
      <c r="A5814" s="2"/>
      <c r="B5814"/>
    </row>
    <row r="5815" spans="1:2" x14ac:dyDescent="0.3">
      <c r="A5815" s="2"/>
      <c r="B5815"/>
    </row>
    <row r="5816" spans="1:2" x14ac:dyDescent="0.3">
      <c r="A5816" s="2"/>
      <c r="B5816"/>
    </row>
    <row r="5817" spans="1:2" x14ac:dyDescent="0.3">
      <c r="A5817" s="2"/>
      <c r="B5817"/>
    </row>
    <row r="5818" spans="1:2" x14ac:dyDescent="0.3">
      <c r="A5818" s="2"/>
      <c r="B5818"/>
    </row>
    <row r="5819" spans="1:2" x14ac:dyDescent="0.3">
      <c r="A5819" s="2"/>
      <c r="B5819"/>
    </row>
    <row r="5820" spans="1:2" x14ac:dyDescent="0.3">
      <c r="A5820" s="2"/>
      <c r="B5820"/>
    </row>
    <row r="5821" spans="1:2" x14ac:dyDescent="0.3">
      <c r="A5821" s="2"/>
      <c r="B5821"/>
    </row>
    <row r="5822" spans="1:2" x14ac:dyDescent="0.3">
      <c r="A5822" s="2"/>
      <c r="B5822"/>
    </row>
    <row r="5823" spans="1:2" x14ac:dyDescent="0.3">
      <c r="A5823" s="2"/>
      <c r="B5823"/>
    </row>
    <row r="5824" spans="1:2" x14ac:dyDescent="0.3">
      <c r="A5824" s="2"/>
      <c r="B5824"/>
    </row>
    <row r="5825" spans="1:2" x14ac:dyDescent="0.3">
      <c r="A5825" s="2"/>
      <c r="B5825"/>
    </row>
    <row r="5826" spans="1:2" x14ac:dyDescent="0.3">
      <c r="A5826" s="2"/>
      <c r="B5826"/>
    </row>
    <row r="5827" spans="1:2" x14ac:dyDescent="0.3">
      <c r="A5827" s="2"/>
      <c r="B5827"/>
    </row>
    <row r="5828" spans="1:2" x14ac:dyDescent="0.3">
      <c r="A5828" s="2"/>
      <c r="B5828"/>
    </row>
    <row r="5829" spans="1:2" x14ac:dyDescent="0.3">
      <c r="A5829" s="2"/>
      <c r="B5829"/>
    </row>
    <row r="5830" spans="1:2" x14ac:dyDescent="0.3">
      <c r="A5830" s="2"/>
      <c r="B5830"/>
    </row>
    <row r="5831" spans="1:2" x14ac:dyDescent="0.3">
      <c r="A5831" s="2"/>
      <c r="B5831"/>
    </row>
    <row r="5832" spans="1:2" x14ac:dyDescent="0.3">
      <c r="A5832" s="2"/>
      <c r="B5832"/>
    </row>
    <row r="5833" spans="1:2" x14ac:dyDescent="0.3">
      <c r="A5833" s="2"/>
      <c r="B5833"/>
    </row>
    <row r="5834" spans="1:2" x14ac:dyDescent="0.3">
      <c r="A5834" s="2"/>
      <c r="B5834"/>
    </row>
    <row r="5835" spans="1:2" x14ac:dyDescent="0.3">
      <c r="A5835" s="2"/>
      <c r="B5835"/>
    </row>
    <row r="5836" spans="1:2" x14ac:dyDescent="0.3">
      <c r="A5836" s="2"/>
      <c r="B5836"/>
    </row>
    <row r="5837" spans="1:2" x14ac:dyDescent="0.3">
      <c r="A5837" s="2"/>
      <c r="B5837"/>
    </row>
    <row r="5838" spans="1:2" x14ac:dyDescent="0.3">
      <c r="A5838" s="2"/>
      <c r="B5838"/>
    </row>
    <row r="5839" spans="1:2" x14ac:dyDescent="0.3">
      <c r="A5839" s="2"/>
      <c r="B5839"/>
    </row>
    <row r="5840" spans="1:2" x14ac:dyDescent="0.3">
      <c r="A5840" s="2"/>
      <c r="B5840"/>
    </row>
    <row r="5841" spans="1:2" x14ac:dyDescent="0.3">
      <c r="A5841" s="2"/>
      <c r="B5841"/>
    </row>
    <row r="5842" spans="1:2" x14ac:dyDescent="0.3">
      <c r="A5842" s="2"/>
      <c r="B5842"/>
    </row>
    <row r="5843" spans="1:2" x14ac:dyDescent="0.3">
      <c r="A5843" s="2"/>
      <c r="B5843"/>
    </row>
    <row r="5844" spans="1:2" x14ac:dyDescent="0.3">
      <c r="A5844" s="2"/>
      <c r="B5844"/>
    </row>
    <row r="5845" spans="1:2" x14ac:dyDescent="0.3">
      <c r="A5845" s="2"/>
      <c r="B5845"/>
    </row>
    <row r="5846" spans="1:2" x14ac:dyDescent="0.3">
      <c r="A5846" s="2"/>
      <c r="B5846"/>
    </row>
    <row r="5847" spans="1:2" x14ac:dyDescent="0.3">
      <c r="A5847" s="2"/>
      <c r="B5847"/>
    </row>
    <row r="5848" spans="1:2" x14ac:dyDescent="0.3">
      <c r="A5848" s="2"/>
      <c r="B5848"/>
    </row>
    <row r="5849" spans="1:2" x14ac:dyDescent="0.3">
      <c r="A5849" s="2"/>
      <c r="B5849"/>
    </row>
    <row r="5850" spans="1:2" x14ac:dyDescent="0.3">
      <c r="A5850" s="2"/>
      <c r="B5850"/>
    </row>
    <row r="5851" spans="1:2" x14ac:dyDescent="0.3">
      <c r="A5851" s="2"/>
      <c r="B5851"/>
    </row>
    <row r="5852" spans="1:2" x14ac:dyDescent="0.3">
      <c r="A5852" s="2"/>
      <c r="B5852"/>
    </row>
    <row r="5853" spans="1:2" x14ac:dyDescent="0.3">
      <c r="A5853" s="2"/>
      <c r="B5853"/>
    </row>
    <row r="5854" spans="1:2" x14ac:dyDescent="0.3">
      <c r="A5854" s="2"/>
      <c r="B5854"/>
    </row>
    <row r="5855" spans="1:2" x14ac:dyDescent="0.3">
      <c r="A5855" s="2"/>
      <c r="B5855"/>
    </row>
    <row r="5856" spans="1:2" x14ac:dyDescent="0.3">
      <c r="A5856" s="2"/>
      <c r="B5856"/>
    </row>
    <row r="5857" spans="1:2" x14ac:dyDescent="0.3">
      <c r="A5857" s="2"/>
      <c r="B5857"/>
    </row>
    <row r="5858" spans="1:2" x14ac:dyDescent="0.3">
      <c r="A5858" s="2"/>
      <c r="B5858"/>
    </row>
    <row r="5859" spans="1:2" x14ac:dyDescent="0.3">
      <c r="A5859" s="2"/>
      <c r="B5859"/>
    </row>
    <row r="5860" spans="1:2" x14ac:dyDescent="0.3">
      <c r="A5860" s="2"/>
      <c r="B5860"/>
    </row>
    <row r="5861" spans="1:2" x14ac:dyDescent="0.3">
      <c r="A5861" s="2"/>
      <c r="B5861"/>
    </row>
    <row r="5862" spans="1:2" x14ac:dyDescent="0.3">
      <c r="A5862" s="2"/>
      <c r="B5862"/>
    </row>
    <row r="5863" spans="1:2" x14ac:dyDescent="0.3">
      <c r="A5863" s="2"/>
      <c r="B5863"/>
    </row>
    <row r="5864" spans="1:2" x14ac:dyDescent="0.3">
      <c r="A5864" s="2"/>
      <c r="B5864"/>
    </row>
    <row r="5865" spans="1:2" x14ac:dyDescent="0.3">
      <c r="A5865" s="2"/>
      <c r="B5865"/>
    </row>
    <row r="5866" spans="1:2" x14ac:dyDescent="0.3">
      <c r="A5866" s="2"/>
      <c r="B5866"/>
    </row>
    <row r="5867" spans="1:2" x14ac:dyDescent="0.3">
      <c r="A5867" s="2"/>
      <c r="B5867"/>
    </row>
    <row r="5868" spans="1:2" x14ac:dyDescent="0.3">
      <c r="A5868" s="2"/>
      <c r="B5868"/>
    </row>
    <row r="5869" spans="1:2" x14ac:dyDescent="0.3">
      <c r="A5869" s="2"/>
      <c r="B5869"/>
    </row>
    <row r="5870" spans="1:2" x14ac:dyDescent="0.3">
      <c r="A5870" s="2"/>
      <c r="B5870"/>
    </row>
    <row r="5871" spans="1:2" x14ac:dyDescent="0.3">
      <c r="A5871" s="2"/>
      <c r="B5871"/>
    </row>
    <row r="5872" spans="1:2" x14ac:dyDescent="0.3">
      <c r="A5872" s="2"/>
      <c r="B5872"/>
    </row>
    <row r="5873" spans="1:2" x14ac:dyDescent="0.3">
      <c r="A5873" s="2"/>
      <c r="B5873"/>
    </row>
    <row r="5874" spans="1:2" x14ac:dyDescent="0.3">
      <c r="A5874" s="2"/>
      <c r="B5874"/>
    </row>
    <row r="5875" spans="1:2" x14ac:dyDescent="0.3">
      <c r="A5875" s="2"/>
      <c r="B5875"/>
    </row>
    <row r="5876" spans="1:2" x14ac:dyDescent="0.3">
      <c r="A5876" s="2"/>
      <c r="B5876"/>
    </row>
    <row r="5877" spans="1:2" x14ac:dyDescent="0.3">
      <c r="A5877" s="2"/>
      <c r="B5877"/>
    </row>
    <row r="5878" spans="1:2" x14ac:dyDescent="0.3">
      <c r="A5878" s="2"/>
      <c r="B5878"/>
    </row>
    <row r="5879" spans="1:2" x14ac:dyDescent="0.3">
      <c r="A5879" s="2"/>
      <c r="B5879"/>
    </row>
    <row r="5880" spans="1:2" x14ac:dyDescent="0.3">
      <c r="A5880" s="2"/>
      <c r="B5880"/>
    </row>
    <row r="5881" spans="1:2" x14ac:dyDescent="0.3">
      <c r="A5881" s="2"/>
      <c r="B5881"/>
    </row>
    <row r="5882" spans="1:2" x14ac:dyDescent="0.3">
      <c r="A5882" s="2"/>
      <c r="B5882"/>
    </row>
    <row r="5883" spans="1:2" x14ac:dyDescent="0.3">
      <c r="A5883" s="2"/>
      <c r="B5883"/>
    </row>
    <row r="5884" spans="1:2" x14ac:dyDescent="0.3">
      <c r="A5884" s="2"/>
      <c r="B5884"/>
    </row>
    <row r="5885" spans="1:2" x14ac:dyDescent="0.3">
      <c r="A5885" s="2"/>
      <c r="B5885"/>
    </row>
    <row r="5886" spans="1:2" x14ac:dyDescent="0.3">
      <c r="A5886" s="2"/>
      <c r="B5886"/>
    </row>
    <row r="5887" spans="1:2" x14ac:dyDescent="0.3">
      <c r="A5887" s="2"/>
      <c r="B5887"/>
    </row>
    <row r="5888" spans="1:2" x14ac:dyDescent="0.3">
      <c r="A5888" s="2"/>
      <c r="B5888"/>
    </row>
    <row r="5889" spans="1:2" x14ac:dyDescent="0.3">
      <c r="A5889" s="2"/>
      <c r="B5889"/>
    </row>
    <row r="5890" spans="1:2" x14ac:dyDescent="0.3">
      <c r="A5890" s="2"/>
      <c r="B5890"/>
    </row>
    <row r="5891" spans="1:2" x14ac:dyDescent="0.3">
      <c r="A5891" s="2"/>
      <c r="B5891"/>
    </row>
    <row r="5892" spans="1:2" x14ac:dyDescent="0.3">
      <c r="A5892" s="2"/>
      <c r="B5892"/>
    </row>
    <row r="5893" spans="1:2" x14ac:dyDescent="0.3">
      <c r="A5893" s="2"/>
      <c r="B5893"/>
    </row>
    <row r="5894" spans="1:2" x14ac:dyDescent="0.3">
      <c r="A5894" s="2"/>
      <c r="B5894"/>
    </row>
    <row r="5895" spans="1:2" x14ac:dyDescent="0.3">
      <c r="A5895" s="2"/>
      <c r="B5895"/>
    </row>
    <row r="5896" spans="1:2" x14ac:dyDescent="0.3">
      <c r="A5896" s="2"/>
      <c r="B5896"/>
    </row>
    <row r="5897" spans="1:2" x14ac:dyDescent="0.3">
      <c r="A5897" s="2"/>
      <c r="B5897"/>
    </row>
    <row r="5898" spans="1:2" x14ac:dyDescent="0.3">
      <c r="A5898" s="2"/>
      <c r="B5898"/>
    </row>
    <row r="5899" spans="1:2" x14ac:dyDescent="0.3">
      <c r="A5899" s="2"/>
      <c r="B5899"/>
    </row>
    <row r="5900" spans="1:2" x14ac:dyDescent="0.3">
      <c r="A5900" s="2"/>
      <c r="B5900"/>
    </row>
    <row r="5901" spans="1:2" x14ac:dyDescent="0.3">
      <c r="A5901" s="2"/>
      <c r="B5901"/>
    </row>
    <row r="5902" spans="1:2" x14ac:dyDescent="0.3">
      <c r="A5902" s="2"/>
      <c r="B5902"/>
    </row>
    <row r="5903" spans="1:2" x14ac:dyDescent="0.3">
      <c r="A5903" s="2"/>
      <c r="B5903"/>
    </row>
    <row r="5904" spans="1:2" x14ac:dyDescent="0.3">
      <c r="A5904" s="2"/>
      <c r="B5904"/>
    </row>
    <row r="5905" spans="1:2" x14ac:dyDescent="0.3">
      <c r="A5905" s="2"/>
      <c r="B5905"/>
    </row>
    <row r="5906" spans="1:2" x14ac:dyDescent="0.3">
      <c r="A5906" s="2"/>
      <c r="B5906"/>
    </row>
    <row r="5907" spans="1:2" x14ac:dyDescent="0.3">
      <c r="A5907" s="2"/>
      <c r="B5907"/>
    </row>
    <row r="5908" spans="1:2" x14ac:dyDescent="0.3">
      <c r="A5908" s="2"/>
      <c r="B5908"/>
    </row>
    <row r="5909" spans="1:2" x14ac:dyDescent="0.3">
      <c r="A5909" s="2"/>
      <c r="B5909"/>
    </row>
    <row r="5910" spans="1:2" x14ac:dyDescent="0.3">
      <c r="A5910" s="2"/>
      <c r="B5910"/>
    </row>
    <row r="5911" spans="1:2" x14ac:dyDescent="0.3">
      <c r="A5911" s="2"/>
      <c r="B5911"/>
    </row>
    <row r="5912" spans="1:2" x14ac:dyDescent="0.3">
      <c r="A5912" s="2"/>
      <c r="B5912"/>
    </row>
    <row r="5913" spans="1:2" x14ac:dyDescent="0.3">
      <c r="A5913" s="2"/>
      <c r="B5913"/>
    </row>
    <row r="5914" spans="1:2" x14ac:dyDescent="0.3">
      <c r="A5914" s="2"/>
      <c r="B5914"/>
    </row>
    <row r="5915" spans="1:2" x14ac:dyDescent="0.3">
      <c r="A5915" s="2"/>
      <c r="B5915"/>
    </row>
    <row r="5916" spans="1:2" x14ac:dyDescent="0.3">
      <c r="A5916" s="2"/>
      <c r="B5916"/>
    </row>
    <row r="5917" spans="1:2" x14ac:dyDescent="0.3">
      <c r="A5917" s="2"/>
      <c r="B5917"/>
    </row>
    <row r="5918" spans="1:2" x14ac:dyDescent="0.3">
      <c r="A5918" s="2"/>
      <c r="B5918"/>
    </row>
    <row r="5919" spans="1:2" x14ac:dyDescent="0.3">
      <c r="A5919" s="2"/>
      <c r="B5919"/>
    </row>
    <row r="5920" spans="1:2" x14ac:dyDescent="0.3">
      <c r="A5920" s="2"/>
      <c r="B5920"/>
    </row>
    <row r="5921" spans="1:2" x14ac:dyDescent="0.3">
      <c r="A5921" s="2"/>
      <c r="B5921"/>
    </row>
    <row r="5922" spans="1:2" x14ac:dyDescent="0.3">
      <c r="A5922" s="2"/>
      <c r="B5922"/>
    </row>
    <row r="5923" spans="1:2" x14ac:dyDescent="0.3">
      <c r="A5923" s="2"/>
      <c r="B5923"/>
    </row>
    <row r="5924" spans="1:2" x14ac:dyDescent="0.3">
      <c r="A5924" s="2"/>
      <c r="B5924"/>
    </row>
    <row r="5925" spans="1:2" x14ac:dyDescent="0.3">
      <c r="A5925" s="2"/>
      <c r="B5925"/>
    </row>
    <row r="5926" spans="1:2" x14ac:dyDescent="0.3">
      <c r="A5926" s="2"/>
      <c r="B5926"/>
    </row>
    <row r="5927" spans="1:2" x14ac:dyDescent="0.3">
      <c r="A5927" s="2"/>
      <c r="B5927"/>
    </row>
    <row r="5928" spans="1:2" x14ac:dyDescent="0.3">
      <c r="A5928" s="2"/>
      <c r="B5928"/>
    </row>
    <row r="5929" spans="1:2" x14ac:dyDescent="0.3">
      <c r="A5929" s="2"/>
      <c r="B5929"/>
    </row>
    <row r="5930" spans="1:2" x14ac:dyDescent="0.3">
      <c r="A5930" s="2"/>
      <c r="B5930"/>
    </row>
    <row r="5931" spans="1:2" x14ac:dyDescent="0.3">
      <c r="A5931" s="2"/>
      <c r="B5931"/>
    </row>
    <row r="5932" spans="1:2" x14ac:dyDescent="0.3">
      <c r="A5932" s="2"/>
      <c r="B5932"/>
    </row>
    <row r="5933" spans="1:2" x14ac:dyDescent="0.3">
      <c r="A5933" s="2"/>
      <c r="B5933"/>
    </row>
    <row r="5934" spans="1:2" x14ac:dyDescent="0.3">
      <c r="A5934" s="2"/>
      <c r="B5934"/>
    </row>
    <row r="5935" spans="1:2" x14ac:dyDescent="0.3">
      <c r="A5935" s="2"/>
      <c r="B5935"/>
    </row>
    <row r="5936" spans="1:2" x14ac:dyDescent="0.3">
      <c r="A5936" s="2"/>
      <c r="B5936"/>
    </row>
    <row r="5937" spans="1:2" x14ac:dyDescent="0.3">
      <c r="A5937" s="2"/>
      <c r="B5937"/>
    </row>
    <row r="5938" spans="1:2" x14ac:dyDescent="0.3">
      <c r="A5938" s="2"/>
      <c r="B5938"/>
    </row>
    <row r="5939" spans="1:2" x14ac:dyDescent="0.3">
      <c r="A5939" s="2"/>
      <c r="B5939"/>
    </row>
    <row r="5940" spans="1:2" x14ac:dyDescent="0.3">
      <c r="A5940" s="2"/>
      <c r="B5940"/>
    </row>
    <row r="5941" spans="1:2" x14ac:dyDescent="0.3">
      <c r="A5941" s="2"/>
      <c r="B5941"/>
    </row>
    <row r="5942" spans="1:2" x14ac:dyDescent="0.3">
      <c r="A5942" s="2"/>
      <c r="B5942"/>
    </row>
    <row r="5943" spans="1:2" x14ac:dyDescent="0.3">
      <c r="A5943" s="2"/>
      <c r="B5943"/>
    </row>
    <row r="5944" spans="1:2" x14ac:dyDescent="0.3">
      <c r="A5944" s="2"/>
      <c r="B5944"/>
    </row>
    <row r="5945" spans="1:2" x14ac:dyDescent="0.3">
      <c r="A5945" s="2"/>
      <c r="B5945"/>
    </row>
    <row r="5946" spans="1:2" x14ac:dyDescent="0.3">
      <c r="A5946" s="2"/>
      <c r="B5946"/>
    </row>
    <row r="5947" spans="1:2" x14ac:dyDescent="0.3">
      <c r="A5947" s="2"/>
      <c r="B5947"/>
    </row>
    <row r="5948" spans="1:2" x14ac:dyDescent="0.3">
      <c r="A5948" s="2"/>
      <c r="B5948"/>
    </row>
    <row r="5949" spans="1:2" x14ac:dyDescent="0.3">
      <c r="A5949" s="2"/>
      <c r="B5949"/>
    </row>
    <row r="5950" spans="1:2" x14ac:dyDescent="0.3">
      <c r="A5950" s="2"/>
      <c r="B5950"/>
    </row>
    <row r="5951" spans="1:2" x14ac:dyDescent="0.3">
      <c r="A5951" s="2"/>
      <c r="B5951"/>
    </row>
    <row r="5952" spans="1:2" x14ac:dyDescent="0.3">
      <c r="A5952" s="2"/>
      <c r="B5952"/>
    </row>
    <row r="5953" spans="1:2" x14ac:dyDescent="0.3">
      <c r="A5953" s="2"/>
      <c r="B5953"/>
    </row>
    <row r="5954" spans="1:2" x14ac:dyDescent="0.3">
      <c r="A5954" s="2"/>
      <c r="B5954"/>
    </row>
    <row r="5955" spans="1:2" x14ac:dyDescent="0.3">
      <c r="A5955" s="2"/>
      <c r="B5955"/>
    </row>
    <row r="5956" spans="1:2" x14ac:dyDescent="0.3">
      <c r="A5956" s="2"/>
      <c r="B5956"/>
    </row>
    <row r="5957" spans="1:2" x14ac:dyDescent="0.3">
      <c r="A5957" s="2"/>
      <c r="B5957"/>
    </row>
    <row r="5958" spans="1:2" x14ac:dyDescent="0.3">
      <c r="A5958" s="2"/>
      <c r="B5958"/>
    </row>
    <row r="5959" spans="1:2" x14ac:dyDescent="0.3">
      <c r="A5959" s="2"/>
      <c r="B5959"/>
    </row>
    <row r="5960" spans="1:2" x14ac:dyDescent="0.3">
      <c r="A5960" s="2"/>
      <c r="B5960"/>
    </row>
    <row r="5961" spans="1:2" x14ac:dyDescent="0.3">
      <c r="A5961" s="2"/>
      <c r="B5961"/>
    </row>
    <row r="5962" spans="1:2" x14ac:dyDescent="0.3">
      <c r="A5962" s="2"/>
      <c r="B5962"/>
    </row>
    <row r="5963" spans="1:2" x14ac:dyDescent="0.3">
      <c r="A5963" s="2"/>
      <c r="B5963"/>
    </row>
    <row r="5964" spans="1:2" x14ac:dyDescent="0.3">
      <c r="A5964" s="2"/>
      <c r="B5964"/>
    </row>
    <row r="5965" spans="1:2" x14ac:dyDescent="0.3">
      <c r="A5965" s="2"/>
      <c r="B5965"/>
    </row>
    <row r="5966" spans="1:2" x14ac:dyDescent="0.3">
      <c r="A5966" s="2"/>
      <c r="B5966"/>
    </row>
    <row r="5967" spans="1:2" x14ac:dyDescent="0.3">
      <c r="A5967" s="2"/>
      <c r="B5967"/>
    </row>
    <row r="5968" spans="1:2" x14ac:dyDescent="0.3">
      <c r="A5968" s="2"/>
      <c r="B5968"/>
    </row>
    <row r="5969" spans="1:2" x14ac:dyDescent="0.3">
      <c r="A5969" s="2"/>
      <c r="B5969"/>
    </row>
    <row r="5970" spans="1:2" x14ac:dyDescent="0.3">
      <c r="A5970" s="2"/>
      <c r="B5970"/>
    </row>
    <row r="5971" spans="1:2" x14ac:dyDescent="0.3">
      <c r="A5971" s="2"/>
      <c r="B5971"/>
    </row>
    <row r="5972" spans="1:2" x14ac:dyDescent="0.3">
      <c r="A5972" s="2"/>
      <c r="B5972"/>
    </row>
    <row r="5973" spans="1:2" x14ac:dyDescent="0.3">
      <c r="A5973" s="2"/>
      <c r="B5973"/>
    </row>
    <row r="5974" spans="1:2" x14ac:dyDescent="0.3">
      <c r="A5974" s="2"/>
      <c r="B5974"/>
    </row>
    <row r="5975" spans="1:2" x14ac:dyDescent="0.3">
      <c r="A5975" s="2"/>
      <c r="B5975"/>
    </row>
    <row r="5976" spans="1:2" x14ac:dyDescent="0.3">
      <c r="A5976" s="2"/>
      <c r="B5976"/>
    </row>
    <row r="5977" spans="1:2" x14ac:dyDescent="0.3">
      <c r="A5977" s="2"/>
      <c r="B5977"/>
    </row>
    <row r="5978" spans="1:2" x14ac:dyDescent="0.3">
      <c r="A5978" s="2"/>
      <c r="B5978"/>
    </row>
    <row r="5979" spans="1:2" x14ac:dyDescent="0.3">
      <c r="A5979" s="2"/>
      <c r="B5979"/>
    </row>
    <row r="5980" spans="1:2" x14ac:dyDescent="0.3">
      <c r="A5980" s="2"/>
      <c r="B5980"/>
    </row>
    <row r="5981" spans="1:2" x14ac:dyDescent="0.3">
      <c r="A5981" s="2"/>
      <c r="B5981"/>
    </row>
    <row r="5982" spans="1:2" x14ac:dyDescent="0.3">
      <c r="A5982" s="2"/>
      <c r="B5982"/>
    </row>
    <row r="5983" spans="1:2" x14ac:dyDescent="0.3">
      <c r="A5983" s="2"/>
      <c r="B5983"/>
    </row>
    <row r="5984" spans="1:2" x14ac:dyDescent="0.3">
      <c r="A5984" s="2"/>
      <c r="B5984"/>
    </row>
    <row r="5985" spans="1:2" x14ac:dyDescent="0.3">
      <c r="A5985" s="2"/>
      <c r="B5985"/>
    </row>
    <row r="5986" spans="1:2" x14ac:dyDescent="0.3">
      <c r="A5986" s="2"/>
      <c r="B5986"/>
    </row>
    <row r="5987" spans="1:2" x14ac:dyDescent="0.3">
      <c r="A5987" s="2"/>
      <c r="B5987"/>
    </row>
    <row r="5988" spans="1:2" x14ac:dyDescent="0.3">
      <c r="A5988" s="2"/>
      <c r="B5988"/>
    </row>
    <row r="5989" spans="1:2" x14ac:dyDescent="0.3">
      <c r="A5989" s="2"/>
      <c r="B5989"/>
    </row>
    <row r="5990" spans="1:2" x14ac:dyDescent="0.3">
      <c r="A5990" s="2"/>
      <c r="B5990"/>
    </row>
    <row r="5991" spans="1:2" x14ac:dyDescent="0.3">
      <c r="A5991" s="2"/>
      <c r="B5991"/>
    </row>
    <row r="5992" spans="1:2" x14ac:dyDescent="0.3">
      <c r="A5992" s="2"/>
      <c r="B5992"/>
    </row>
    <row r="5993" spans="1:2" x14ac:dyDescent="0.3">
      <c r="A5993" s="2"/>
      <c r="B5993"/>
    </row>
    <row r="5994" spans="1:2" x14ac:dyDescent="0.3">
      <c r="A5994" s="2"/>
      <c r="B5994"/>
    </row>
    <row r="5995" spans="1:2" x14ac:dyDescent="0.3">
      <c r="A5995" s="2"/>
      <c r="B5995"/>
    </row>
    <row r="5996" spans="1:2" x14ac:dyDescent="0.3">
      <c r="A5996" s="2"/>
      <c r="B5996"/>
    </row>
    <row r="5997" spans="1:2" x14ac:dyDescent="0.3">
      <c r="A5997" s="2"/>
      <c r="B5997"/>
    </row>
    <row r="5998" spans="1:2" x14ac:dyDescent="0.3">
      <c r="A5998" s="2"/>
      <c r="B5998"/>
    </row>
    <row r="5999" spans="1:2" x14ac:dyDescent="0.3">
      <c r="A5999" s="2"/>
      <c r="B5999"/>
    </row>
    <row r="6000" spans="1:2" x14ac:dyDescent="0.3">
      <c r="A6000" s="2"/>
      <c r="B6000"/>
    </row>
    <row r="6001" spans="1:2" x14ac:dyDescent="0.3">
      <c r="A6001" s="2"/>
      <c r="B6001"/>
    </row>
    <row r="6002" spans="1:2" x14ac:dyDescent="0.3">
      <c r="A6002" s="2"/>
      <c r="B6002"/>
    </row>
    <row r="6003" spans="1:2" x14ac:dyDescent="0.3">
      <c r="A6003" s="2"/>
      <c r="B6003"/>
    </row>
    <row r="6004" spans="1:2" x14ac:dyDescent="0.3">
      <c r="A6004" s="2"/>
      <c r="B6004"/>
    </row>
    <row r="6005" spans="1:2" x14ac:dyDescent="0.3">
      <c r="A6005" s="2"/>
      <c r="B6005"/>
    </row>
    <row r="6006" spans="1:2" x14ac:dyDescent="0.3">
      <c r="A6006" s="2"/>
      <c r="B6006"/>
    </row>
    <row r="6007" spans="1:2" x14ac:dyDescent="0.3">
      <c r="A6007" s="2"/>
      <c r="B6007"/>
    </row>
    <row r="6008" spans="1:2" x14ac:dyDescent="0.3">
      <c r="A6008" s="2"/>
      <c r="B6008"/>
    </row>
    <row r="6009" spans="1:2" x14ac:dyDescent="0.3">
      <c r="A6009" s="2"/>
      <c r="B6009"/>
    </row>
    <row r="6010" spans="1:2" x14ac:dyDescent="0.3">
      <c r="A6010" s="2"/>
      <c r="B6010"/>
    </row>
    <row r="6011" spans="1:2" x14ac:dyDescent="0.3">
      <c r="A6011" s="2"/>
      <c r="B6011"/>
    </row>
    <row r="6012" spans="1:2" x14ac:dyDescent="0.3">
      <c r="A6012" s="2"/>
      <c r="B6012"/>
    </row>
    <row r="6013" spans="1:2" x14ac:dyDescent="0.3">
      <c r="A6013" s="2"/>
      <c r="B6013"/>
    </row>
    <row r="6014" spans="1:2" x14ac:dyDescent="0.3">
      <c r="A6014" s="2"/>
      <c r="B6014"/>
    </row>
    <row r="6015" spans="1:2" x14ac:dyDescent="0.3">
      <c r="A6015" s="2"/>
      <c r="B6015"/>
    </row>
    <row r="6016" spans="1:2" x14ac:dyDescent="0.3">
      <c r="A6016" s="2"/>
      <c r="B6016"/>
    </row>
    <row r="6017" spans="1:2" x14ac:dyDescent="0.3">
      <c r="A6017" s="2"/>
      <c r="B6017"/>
    </row>
    <row r="6018" spans="1:2" x14ac:dyDescent="0.3">
      <c r="A6018" s="2"/>
      <c r="B6018"/>
    </row>
    <row r="6019" spans="1:2" x14ac:dyDescent="0.3">
      <c r="A6019" s="2"/>
      <c r="B6019"/>
    </row>
    <row r="6020" spans="1:2" x14ac:dyDescent="0.3">
      <c r="A6020" s="2"/>
      <c r="B6020"/>
    </row>
    <row r="6021" spans="1:2" x14ac:dyDescent="0.3">
      <c r="A6021" s="2"/>
      <c r="B6021"/>
    </row>
    <row r="6022" spans="1:2" x14ac:dyDescent="0.3">
      <c r="A6022" s="2"/>
      <c r="B6022"/>
    </row>
    <row r="6023" spans="1:2" x14ac:dyDescent="0.3">
      <c r="A6023" s="2"/>
      <c r="B6023"/>
    </row>
    <row r="6024" spans="1:2" x14ac:dyDescent="0.3">
      <c r="A6024" s="2"/>
      <c r="B6024"/>
    </row>
    <row r="6025" spans="1:2" x14ac:dyDescent="0.3">
      <c r="A6025" s="2"/>
      <c r="B6025"/>
    </row>
    <row r="6026" spans="1:2" x14ac:dyDescent="0.3">
      <c r="A6026" s="2"/>
      <c r="B6026"/>
    </row>
    <row r="6027" spans="1:2" x14ac:dyDescent="0.3">
      <c r="A6027" s="2"/>
      <c r="B6027"/>
    </row>
    <row r="6028" spans="1:2" x14ac:dyDescent="0.3">
      <c r="A6028" s="2"/>
      <c r="B6028"/>
    </row>
    <row r="6029" spans="1:2" x14ac:dyDescent="0.3">
      <c r="A6029" s="2"/>
      <c r="B6029"/>
    </row>
    <row r="6030" spans="1:2" x14ac:dyDescent="0.3">
      <c r="A6030" s="2"/>
      <c r="B6030"/>
    </row>
    <row r="6031" spans="1:2" x14ac:dyDescent="0.3">
      <c r="A6031" s="2"/>
      <c r="B6031"/>
    </row>
    <row r="6032" spans="1:2" x14ac:dyDescent="0.3">
      <c r="A6032" s="2"/>
      <c r="B6032"/>
    </row>
    <row r="6033" spans="1:2" x14ac:dyDescent="0.3">
      <c r="A6033" s="2"/>
      <c r="B6033"/>
    </row>
    <row r="6034" spans="1:2" x14ac:dyDescent="0.3">
      <c r="A6034" s="2"/>
      <c r="B6034"/>
    </row>
    <row r="6035" spans="1:2" x14ac:dyDescent="0.3">
      <c r="A6035" s="2"/>
      <c r="B6035"/>
    </row>
    <row r="6036" spans="1:2" x14ac:dyDescent="0.3">
      <c r="A6036" s="2"/>
      <c r="B6036"/>
    </row>
    <row r="6037" spans="1:2" x14ac:dyDescent="0.3">
      <c r="A6037" s="2"/>
      <c r="B6037"/>
    </row>
    <row r="6038" spans="1:2" x14ac:dyDescent="0.3">
      <c r="A6038" s="2"/>
      <c r="B6038"/>
    </row>
    <row r="6039" spans="1:2" x14ac:dyDescent="0.3">
      <c r="A6039" s="2"/>
      <c r="B6039"/>
    </row>
    <row r="6040" spans="1:2" x14ac:dyDescent="0.3">
      <c r="A6040" s="2"/>
      <c r="B6040"/>
    </row>
    <row r="6041" spans="1:2" x14ac:dyDescent="0.3">
      <c r="A6041" s="2"/>
      <c r="B6041"/>
    </row>
    <row r="6042" spans="1:2" x14ac:dyDescent="0.3">
      <c r="A6042" s="2"/>
      <c r="B6042"/>
    </row>
    <row r="6043" spans="1:2" x14ac:dyDescent="0.3">
      <c r="A6043" s="2"/>
      <c r="B6043"/>
    </row>
    <row r="6044" spans="1:2" x14ac:dyDescent="0.3">
      <c r="A6044" s="2"/>
      <c r="B6044"/>
    </row>
    <row r="6045" spans="1:2" x14ac:dyDescent="0.3">
      <c r="A6045" s="2"/>
      <c r="B6045"/>
    </row>
    <row r="6046" spans="1:2" x14ac:dyDescent="0.3">
      <c r="A6046" s="2"/>
      <c r="B6046"/>
    </row>
    <row r="6047" spans="1:2" x14ac:dyDescent="0.3">
      <c r="A6047" s="2"/>
      <c r="B6047"/>
    </row>
    <row r="6048" spans="1:2" x14ac:dyDescent="0.3">
      <c r="A6048" s="2"/>
      <c r="B6048"/>
    </row>
    <row r="6049" spans="1:2" x14ac:dyDescent="0.3">
      <c r="A6049" s="2"/>
      <c r="B6049"/>
    </row>
    <row r="6050" spans="1:2" x14ac:dyDescent="0.3">
      <c r="A6050" s="2"/>
      <c r="B6050"/>
    </row>
    <row r="6051" spans="1:2" x14ac:dyDescent="0.3">
      <c r="A6051" s="2"/>
      <c r="B6051"/>
    </row>
    <row r="6052" spans="1:2" x14ac:dyDescent="0.3">
      <c r="A6052" s="2"/>
      <c r="B6052"/>
    </row>
    <row r="6053" spans="1:2" x14ac:dyDescent="0.3">
      <c r="A6053" s="2"/>
      <c r="B6053"/>
    </row>
    <row r="6054" spans="1:2" x14ac:dyDescent="0.3">
      <c r="A6054" s="2"/>
      <c r="B6054"/>
    </row>
    <row r="6055" spans="1:2" x14ac:dyDescent="0.3">
      <c r="A6055" s="2"/>
      <c r="B6055"/>
    </row>
    <row r="6056" spans="1:2" x14ac:dyDescent="0.3">
      <c r="A6056" s="2"/>
      <c r="B6056"/>
    </row>
    <row r="6057" spans="1:2" x14ac:dyDescent="0.3">
      <c r="A6057" s="2"/>
      <c r="B6057"/>
    </row>
    <row r="6058" spans="1:2" x14ac:dyDescent="0.3">
      <c r="A6058" s="2"/>
      <c r="B6058"/>
    </row>
    <row r="6059" spans="1:2" x14ac:dyDescent="0.3">
      <c r="A6059" s="2"/>
      <c r="B6059"/>
    </row>
    <row r="6060" spans="1:2" x14ac:dyDescent="0.3">
      <c r="A6060" s="2"/>
      <c r="B6060"/>
    </row>
    <row r="6061" spans="1:2" x14ac:dyDescent="0.3">
      <c r="A6061" s="2"/>
      <c r="B6061"/>
    </row>
    <row r="6062" spans="1:2" x14ac:dyDescent="0.3">
      <c r="A6062" s="2"/>
      <c r="B6062"/>
    </row>
    <row r="6063" spans="1:2" x14ac:dyDescent="0.3">
      <c r="A6063" s="2"/>
      <c r="B6063"/>
    </row>
    <row r="6064" spans="1:2" x14ac:dyDescent="0.3">
      <c r="A6064" s="2"/>
      <c r="B6064"/>
    </row>
    <row r="6065" spans="1:2" x14ac:dyDescent="0.3">
      <c r="A6065" s="2"/>
      <c r="B6065"/>
    </row>
    <row r="6066" spans="1:2" x14ac:dyDescent="0.3">
      <c r="A6066" s="2"/>
      <c r="B6066"/>
    </row>
    <row r="6067" spans="1:2" x14ac:dyDescent="0.3">
      <c r="A6067" s="2"/>
      <c r="B6067"/>
    </row>
    <row r="6068" spans="1:2" x14ac:dyDescent="0.3">
      <c r="A6068" s="2"/>
      <c r="B6068"/>
    </row>
    <row r="6069" spans="1:2" x14ac:dyDescent="0.3">
      <c r="A6069" s="2"/>
      <c r="B6069"/>
    </row>
    <row r="6070" spans="1:2" x14ac:dyDescent="0.3">
      <c r="A6070" s="2"/>
      <c r="B6070"/>
    </row>
    <row r="6071" spans="1:2" x14ac:dyDescent="0.3">
      <c r="A6071" s="2"/>
      <c r="B6071"/>
    </row>
    <row r="6072" spans="1:2" x14ac:dyDescent="0.3">
      <c r="A6072" s="2"/>
      <c r="B6072"/>
    </row>
    <row r="6073" spans="1:2" x14ac:dyDescent="0.3">
      <c r="A6073" s="2"/>
      <c r="B6073"/>
    </row>
    <row r="6074" spans="1:2" x14ac:dyDescent="0.3">
      <c r="A6074" s="2"/>
      <c r="B6074"/>
    </row>
    <row r="6075" spans="1:2" x14ac:dyDescent="0.3">
      <c r="A6075" s="2"/>
      <c r="B6075"/>
    </row>
    <row r="6076" spans="1:2" x14ac:dyDescent="0.3">
      <c r="A6076" s="2"/>
      <c r="B6076"/>
    </row>
    <row r="6077" spans="1:2" x14ac:dyDescent="0.3">
      <c r="A6077" s="2"/>
      <c r="B6077"/>
    </row>
    <row r="6078" spans="1:2" x14ac:dyDescent="0.3">
      <c r="A6078" s="2"/>
      <c r="B6078"/>
    </row>
    <row r="6079" spans="1:2" x14ac:dyDescent="0.3">
      <c r="A6079" s="2"/>
      <c r="B6079"/>
    </row>
    <row r="6080" spans="1:2" x14ac:dyDescent="0.3">
      <c r="A6080" s="2"/>
      <c r="B6080"/>
    </row>
    <row r="6081" spans="1:2" x14ac:dyDescent="0.3">
      <c r="A6081" s="2"/>
      <c r="B6081"/>
    </row>
    <row r="6082" spans="1:2" x14ac:dyDescent="0.3">
      <c r="A6082" s="2"/>
      <c r="B6082"/>
    </row>
    <row r="6083" spans="1:2" x14ac:dyDescent="0.3">
      <c r="A6083" s="2"/>
      <c r="B6083"/>
    </row>
    <row r="6084" spans="1:2" x14ac:dyDescent="0.3">
      <c r="A6084" s="2"/>
      <c r="B6084"/>
    </row>
    <row r="6085" spans="1:2" x14ac:dyDescent="0.3">
      <c r="A6085" s="2"/>
      <c r="B6085"/>
    </row>
    <row r="6086" spans="1:2" x14ac:dyDescent="0.3">
      <c r="A6086" s="2"/>
      <c r="B6086"/>
    </row>
    <row r="6087" spans="1:2" x14ac:dyDescent="0.3">
      <c r="A6087" s="2"/>
      <c r="B6087"/>
    </row>
    <row r="6088" spans="1:2" x14ac:dyDescent="0.3">
      <c r="A6088" s="2"/>
      <c r="B6088"/>
    </row>
    <row r="6089" spans="1:2" x14ac:dyDescent="0.3">
      <c r="A6089" s="2"/>
      <c r="B6089"/>
    </row>
    <row r="6090" spans="1:2" x14ac:dyDescent="0.3">
      <c r="A6090" s="2"/>
      <c r="B6090"/>
    </row>
    <row r="6091" spans="1:2" x14ac:dyDescent="0.3">
      <c r="A6091" s="2"/>
      <c r="B6091"/>
    </row>
    <row r="6092" spans="1:2" x14ac:dyDescent="0.3">
      <c r="A6092" s="2"/>
      <c r="B6092"/>
    </row>
    <row r="6093" spans="1:2" x14ac:dyDescent="0.3">
      <c r="A6093" s="2"/>
      <c r="B6093"/>
    </row>
    <row r="6094" spans="1:2" x14ac:dyDescent="0.3">
      <c r="A6094" s="2"/>
      <c r="B6094"/>
    </row>
    <row r="6095" spans="1:2" x14ac:dyDescent="0.3">
      <c r="A6095" s="2"/>
      <c r="B6095"/>
    </row>
    <row r="6096" spans="1:2" x14ac:dyDescent="0.3">
      <c r="A6096" s="2"/>
      <c r="B6096"/>
    </row>
    <row r="6097" spans="1:2" x14ac:dyDescent="0.3">
      <c r="A6097" s="2"/>
      <c r="B6097"/>
    </row>
    <row r="6098" spans="1:2" x14ac:dyDescent="0.3">
      <c r="A6098" s="2"/>
      <c r="B6098"/>
    </row>
    <row r="6099" spans="1:2" x14ac:dyDescent="0.3">
      <c r="A6099" s="2"/>
      <c r="B6099"/>
    </row>
    <row r="6100" spans="1:2" x14ac:dyDescent="0.3">
      <c r="A6100" s="2"/>
      <c r="B6100"/>
    </row>
    <row r="6101" spans="1:2" x14ac:dyDescent="0.3">
      <c r="A6101" s="2"/>
      <c r="B6101"/>
    </row>
    <row r="6102" spans="1:2" x14ac:dyDescent="0.3">
      <c r="A6102" s="2"/>
      <c r="B6102"/>
    </row>
    <row r="6103" spans="1:2" x14ac:dyDescent="0.3">
      <c r="A6103" s="2"/>
      <c r="B6103"/>
    </row>
    <row r="6104" spans="1:2" x14ac:dyDescent="0.3">
      <c r="A6104" s="2"/>
      <c r="B6104"/>
    </row>
    <row r="6105" spans="1:2" x14ac:dyDescent="0.3">
      <c r="A6105" s="2"/>
      <c r="B6105"/>
    </row>
    <row r="6106" spans="1:2" x14ac:dyDescent="0.3">
      <c r="A6106" s="2"/>
      <c r="B6106"/>
    </row>
    <row r="6107" spans="1:2" x14ac:dyDescent="0.3">
      <c r="A6107" s="2"/>
      <c r="B6107"/>
    </row>
    <row r="6108" spans="1:2" x14ac:dyDescent="0.3">
      <c r="A6108" s="2"/>
      <c r="B6108"/>
    </row>
    <row r="6109" spans="1:2" x14ac:dyDescent="0.3">
      <c r="A6109" s="2"/>
      <c r="B6109"/>
    </row>
    <row r="6110" spans="1:2" x14ac:dyDescent="0.3">
      <c r="A6110" s="2"/>
      <c r="B6110"/>
    </row>
    <row r="6111" spans="1:2" x14ac:dyDescent="0.3">
      <c r="A6111" s="2"/>
      <c r="B6111"/>
    </row>
    <row r="6112" spans="1:2" x14ac:dyDescent="0.3">
      <c r="A6112" s="2"/>
      <c r="B6112"/>
    </row>
    <row r="6113" spans="1:2" x14ac:dyDescent="0.3">
      <c r="A6113" s="2"/>
      <c r="B6113"/>
    </row>
    <row r="6114" spans="1:2" x14ac:dyDescent="0.3">
      <c r="A6114" s="2"/>
      <c r="B6114"/>
    </row>
    <row r="6115" spans="1:2" x14ac:dyDescent="0.3">
      <c r="A6115" s="2"/>
      <c r="B6115"/>
    </row>
    <row r="6116" spans="1:2" x14ac:dyDescent="0.3">
      <c r="A6116" s="2"/>
      <c r="B6116"/>
    </row>
    <row r="6117" spans="1:2" x14ac:dyDescent="0.3">
      <c r="A6117" s="2"/>
      <c r="B6117"/>
    </row>
    <row r="6118" spans="1:2" x14ac:dyDescent="0.3">
      <c r="A6118" s="2"/>
      <c r="B6118"/>
    </row>
    <row r="6119" spans="1:2" x14ac:dyDescent="0.3">
      <c r="A6119" s="2"/>
      <c r="B6119"/>
    </row>
    <row r="6120" spans="1:2" x14ac:dyDescent="0.3">
      <c r="A6120" s="2"/>
      <c r="B6120"/>
    </row>
    <row r="6121" spans="1:2" x14ac:dyDescent="0.3">
      <c r="A6121" s="2"/>
      <c r="B6121"/>
    </row>
    <row r="6122" spans="1:2" x14ac:dyDescent="0.3">
      <c r="A6122" s="2"/>
      <c r="B6122"/>
    </row>
    <row r="6123" spans="1:2" x14ac:dyDescent="0.3">
      <c r="A6123" s="2"/>
      <c r="B6123"/>
    </row>
    <row r="6124" spans="1:2" x14ac:dyDescent="0.3">
      <c r="A6124" s="2"/>
      <c r="B6124"/>
    </row>
    <row r="6125" spans="1:2" x14ac:dyDescent="0.3">
      <c r="A6125" s="2"/>
      <c r="B6125"/>
    </row>
    <row r="6126" spans="1:2" x14ac:dyDescent="0.3">
      <c r="A6126" s="2"/>
      <c r="B6126"/>
    </row>
    <row r="6127" spans="1:2" x14ac:dyDescent="0.3">
      <c r="A6127" s="2"/>
      <c r="B6127"/>
    </row>
    <row r="6128" spans="1:2" x14ac:dyDescent="0.3">
      <c r="A6128" s="2"/>
      <c r="B6128"/>
    </row>
    <row r="6129" spans="1:2" x14ac:dyDescent="0.3">
      <c r="A6129" s="2"/>
      <c r="B6129"/>
    </row>
    <row r="6130" spans="1:2" x14ac:dyDescent="0.3">
      <c r="A6130" s="2"/>
      <c r="B6130"/>
    </row>
    <row r="6131" spans="1:2" x14ac:dyDescent="0.3">
      <c r="A6131" s="2"/>
      <c r="B6131"/>
    </row>
    <row r="6132" spans="1:2" x14ac:dyDescent="0.3">
      <c r="A6132" s="2"/>
      <c r="B6132"/>
    </row>
    <row r="6133" spans="1:2" x14ac:dyDescent="0.3">
      <c r="A6133" s="2"/>
      <c r="B6133"/>
    </row>
    <row r="6134" spans="1:2" x14ac:dyDescent="0.3">
      <c r="A6134" s="2"/>
      <c r="B6134"/>
    </row>
    <row r="6135" spans="1:2" x14ac:dyDescent="0.3">
      <c r="A6135" s="2"/>
      <c r="B6135"/>
    </row>
    <row r="6136" spans="1:2" x14ac:dyDescent="0.3">
      <c r="A6136" s="2"/>
      <c r="B6136"/>
    </row>
    <row r="6137" spans="1:2" x14ac:dyDescent="0.3">
      <c r="A6137" s="2"/>
      <c r="B6137"/>
    </row>
    <row r="6138" spans="1:2" x14ac:dyDescent="0.3">
      <c r="A6138" s="2"/>
      <c r="B6138"/>
    </row>
    <row r="6139" spans="1:2" x14ac:dyDescent="0.3">
      <c r="A6139" s="2"/>
      <c r="B6139"/>
    </row>
    <row r="6140" spans="1:2" x14ac:dyDescent="0.3">
      <c r="A6140" s="2"/>
      <c r="B6140"/>
    </row>
    <row r="6141" spans="1:2" x14ac:dyDescent="0.3">
      <c r="A6141" s="2"/>
      <c r="B6141"/>
    </row>
    <row r="6142" spans="1:2" x14ac:dyDescent="0.3">
      <c r="A6142" s="2"/>
      <c r="B6142"/>
    </row>
    <row r="6143" spans="1:2" x14ac:dyDescent="0.3">
      <c r="A6143" s="2"/>
      <c r="B6143"/>
    </row>
    <row r="6144" spans="1:2" x14ac:dyDescent="0.3">
      <c r="A6144" s="2"/>
      <c r="B6144"/>
    </row>
    <row r="6145" spans="1:2" x14ac:dyDescent="0.3">
      <c r="A6145" s="2"/>
      <c r="B6145"/>
    </row>
    <row r="6146" spans="1:2" x14ac:dyDescent="0.3">
      <c r="A6146" s="2"/>
      <c r="B6146"/>
    </row>
    <row r="6147" spans="1:2" x14ac:dyDescent="0.3">
      <c r="A6147" s="2"/>
      <c r="B6147"/>
    </row>
    <row r="6148" spans="1:2" x14ac:dyDescent="0.3">
      <c r="A6148" s="2"/>
      <c r="B6148"/>
    </row>
    <row r="6149" spans="1:2" x14ac:dyDescent="0.3">
      <c r="A6149" s="2"/>
      <c r="B6149"/>
    </row>
    <row r="6150" spans="1:2" x14ac:dyDescent="0.3">
      <c r="A6150" s="2"/>
      <c r="B6150"/>
    </row>
    <row r="6151" spans="1:2" x14ac:dyDescent="0.3">
      <c r="A6151" s="2"/>
      <c r="B6151"/>
    </row>
    <row r="6152" spans="1:2" x14ac:dyDescent="0.3">
      <c r="A6152" s="2"/>
      <c r="B6152"/>
    </row>
    <row r="6153" spans="1:2" x14ac:dyDescent="0.3">
      <c r="A6153" s="2"/>
      <c r="B6153"/>
    </row>
    <row r="6154" spans="1:2" x14ac:dyDescent="0.3">
      <c r="A6154" s="2"/>
      <c r="B6154"/>
    </row>
    <row r="6155" spans="1:2" x14ac:dyDescent="0.3">
      <c r="A6155" s="2"/>
      <c r="B6155"/>
    </row>
    <row r="6156" spans="1:2" x14ac:dyDescent="0.3">
      <c r="A6156" s="2"/>
      <c r="B6156"/>
    </row>
    <row r="6157" spans="1:2" x14ac:dyDescent="0.3">
      <c r="A6157" s="2"/>
      <c r="B6157"/>
    </row>
    <row r="6158" spans="1:2" x14ac:dyDescent="0.3">
      <c r="A6158" s="2"/>
      <c r="B6158"/>
    </row>
    <row r="6159" spans="1:2" x14ac:dyDescent="0.3">
      <c r="A6159" s="2"/>
      <c r="B6159"/>
    </row>
    <row r="6160" spans="1:2" x14ac:dyDescent="0.3">
      <c r="A6160" s="2"/>
      <c r="B6160"/>
    </row>
    <row r="6161" spans="1:2" x14ac:dyDescent="0.3">
      <c r="A6161" s="2"/>
      <c r="B6161"/>
    </row>
    <row r="6162" spans="1:2" x14ac:dyDescent="0.3">
      <c r="A6162" s="2"/>
      <c r="B6162"/>
    </row>
    <row r="6163" spans="1:2" x14ac:dyDescent="0.3">
      <c r="A6163" s="2"/>
      <c r="B6163"/>
    </row>
    <row r="6164" spans="1:2" x14ac:dyDescent="0.3">
      <c r="A6164" s="2"/>
      <c r="B6164"/>
    </row>
    <row r="6165" spans="1:2" x14ac:dyDescent="0.3">
      <c r="A6165" s="2"/>
      <c r="B6165"/>
    </row>
    <row r="6166" spans="1:2" x14ac:dyDescent="0.3">
      <c r="A6166" s="2"/>
      <c r="B6166"/>
    </row>
    <row r="6167" spans="1:2" x14ac:dyDescent="0.3">
      <c r="A6167" s="2"/>
      <c r="B6167"/>
    </row>
    <row r="6168" spans="1:2" x14ac:dyDescent="0.3">
      <c r="A6168" s="2"/>
      <c r="B6168"/>
    </row>
    <row r="6169" spans="1:2" x14ac:dyDescent="0.3">
      <c r="A6169" s="2"/>
      <c r="B6169"/>
    </row>
    <row r="6170" spans="1:2" x14ac:dyDescent="0.3">
      <c r="A6170" s="2"/>
      <c r="B6170"/>
    </row>
    <row r="6171" spans="1:2" x14ac:dyDescent="0.3">
      <c r="A6171" s="2"/>
      <c r="B6171"/>
    </row>
    <row r="6172" spans="1:2" x14ac:dyDescent="0.3">
      <c r="A6172" s="2"/>
      <c r="B6172"/>
    </row>
    <row r="6173" spans="1:2" x14ac:dyDescent="0.3">
      <c r="A6173" s="2"/>
      <c r="B6173"/>
    </row>
    <row r="6174" spans="1:2" x14ac:dyDescent="0.3">
      <c r="A6174" s="2"/>
      <c r="B6174"/>
    </row>
    <row r="6175" spans="1:2" x14ac:dyDescent="0.3">
      <c r="A6175" s="2"/>
      <c r="B6175"/>
    </row>
    <row r="6176" spans="1:2" x14ac:dyDescent="0.3">
      <c r="A6176" s="2"/>
      <c r="B6176"/>
    </row>
    <row r="6177" spans="1:2" x14ac:dyDescent="0.3">
      <c r="A6177" s="2"/>
      <c r="B6177"/>
    </row>
    <row r="6178" spans="1:2" x14ac:dyDescent="0.3">
      <c r="A6178" s="2"/>
      <c r="B6178"/>
    </row>
    <row r="6179" spans="1:2" x14ac:dyDescent="0.3">
      <c r="A6179" s="2"/>
      <c r="B6179"/>
    </row>
    <row r="6180" spans="1:2" x14ac:dyDescent="0.3">
      <c r="A6180" s="2"/>
      <c r="B6180"/>
    </row>
    <row r="6181" spans="1:2" x14ac:dyDescent="0.3">
      <c r="A6181" s="2"/>
      <c r="B6181"/>
    </row>
    <row r="6182" spans="1:2" x14ac:dyDescent="0.3">
      <c r="A6182" s="2"/>
      <c r="B6182"/>
    </row>
    <row r="6183" spans="1:2" x14ac:dyDescent="0.3">
      <c r="A6183" s="2"/>
      <c r="B6183"/>
    </row>
    <row r="6184" spans="1:2" x14ac:dyDescent="0.3">
      <c r="A6184" s="2"/>
      <c r="B6184"/>
    </row>
    <row r="6185" spans="1:2" x14ac:dyDescent="0.3">
      <c r="A6185" s="2"/>
      <c r="B6185"/>
    </row>
    <row r="6186" spans="1:2" x14ac:dyDescent="0.3">
      <c r="A6186" s="2"/>
      <c r="B6186"/>
    </row>
    <row r="6187" spans="1:2" x14ac:dyDescent="0.3">
      <c r="A6187" s="2"/>
      <c r="B6187"/>
    </row>
    <row r="6188" spans="1:2" x14ac:dyDescent="0.3">
      <c r="A6188" s="2"/>
      <c r="B6188"/>
    </row>
    <row r="6189" spans="1:2" x14ac:dyDescent="0.3">
      <c r="A6189" s="2"/>
      <c r="B6189"/>
    </row>
    <row r="6190" spans="1:2" x14ac:dyDescent="0.3">
      <c r="A6190" s="2"/>
      <c r="B6190"/>
    </row>
    <row r="6191" spans="1:2" x14ac:dyDescent="0.3">
      <c r="A6191" s="2"/>
      <c r="B6191"/>
    </row>
    <row r="6192" spans="1:2" x14ac:dyDescent="0.3">
      <c r="A6192" s="2"/>
      <c r="B6192"/>
    </row>
    <row r="6193" spans="1:2" x14ac:dyDescent="0.3">
      <c r="A6193" s="2"/>
      <c r="B6193"/>
    </row>
    <row r="6194" spans="1:2" x14ac:dyDescent="0.3">
      <c r="A6194" s="2"/>
      <c r="B6194"/>
    </row>
    <row r="6195" spans="1:2" x14ac:dyDescent="0.3">
      <c r="A6195" s="2"/>
      <c r="B6195"/>
    </row>
    <row r="6196" spans="1:2" x14ac:dyDescent="0.3">
      <c r="A6196" s="2"/>
      <c r="B6196"/>
    </row>
    <row r="6197" spans="1:2" x14ac:dyDescent="0.3">
      <c r="A6197" s="2"/>
      <c r="B6197"/>
    </row>
    <row r="6198" spans="1:2" x14ac:dyDescent="0.3">
      <c r="A6198" s="2"/>
      <c r="B6198"/>
    </row>
    <row r="6199" spans="1:2" x14ac:dyDescent="0.3">
      <c r="A6199" s="2"/>
      <c r="B6199"/>
    </row>
    <row r="6200" spans="1:2" x14ac:dyDescent="0.3">
      <c r="A6200" s="2"/>
      <c r="B6200"/>
    </row>
    <row r="6201" spans="1:2" x14ac:dyDescent="0.3">
      <c r="A6201" s="2"/>
      <c r="B6201"/>
    </row>
    <row r="6202" spans="1:2" x14ac:dyDescent="0.3">
      <c r="A6202" s="2"/>
      <c r="B6202"/>
    </row>
    <row r="6203" spans="1:2" x14ac:dyDescent="0.3">
      <c r="A6203" s="2"/>
      <c r="B6203"/>
    </row>
    <row r="6204" spans="1:2" x14ac:dyDescent="0.3">
      <c r="A6204" s="2"/>
      <c r="B6204"/>
    </row>
    <row r="6205" spans="1:2" x14ac:dyDescent="0.3">
      <c r="A6205" s="2"/>
      <c r="B6205"/>
    </row>
    <row r="6206" spans="1:2" x14ac:dyDescent="0.3">
      <c r="A6206" s="2"/>
      <c r="B6206"/>
    </row>
    <row r="6207" spans="1:2" x14ac:dyDescent="0.3">
      <c r="A6207" s="2"/>
      <c r="B6207"/>
    </row>
    <row r="6208" spans="1:2" x14ac:dyDescent="0.3">
      <c r="A6208" s="2"/>
      <c r="B6208"/>
    </row>
    <row r="6209" spans="1:2" x14ac:dyDescent="0.3">
      <c r="A6209" s="2"/>
      <c r="B6209"/>
    </row>
    <row r="6210" spans="1:2" x14ac:dyDescent="0.3">
      <c r="A6210" s="2"/>
      <c r="B6210"/>
    </row>
    <row r="6211" spans="1:2" x14ac:dyDescent="0.3">
      <c r="A6211" s="2"/>
      <c r="B6211"/>
    </row>
    <row r="6212" spans="1:2" x14ac:dyDescent="0.3">
      <c r="A6212" s="2"/>
      <c r="B6212"/>
    </row>
    <row r="6213" spans="1:2" x14ac:dyDescent="0.3">
      <c r="A6213" s="2"/>
      <c r="B6213"/>
    </row>
    <row r="6214" spans="1:2" x14ac:dyDescent="0.3">
      <c r="A6214" s="2"/>
      <c r="B6214"/>
    </row>
    <row r="6215" spans="1:2" x14ac:dyDescent="0.3">
      <c r="A6215" s="2"/>
      <c r="B6215"/>
    </row>
    <row r="6216" spans="1:2" x14ac:dyDescent="0.3">
      <c r="A6216" s="2"/>
      <c r="B6216"/>
    </row>
    <row r="6217" spans="1:2" x14ac:dyDescent="0.3">
      <c r="A6217" s="2"/>
      <c r="B6217"/>
    </row>
    <row r="6218" spans="1:2" x14ac:dyDescent="0.3">
      <c r="A6218" s="2"/>
      <c r="B6218"/>
    </row>
    <row r="6219" spans="1:2" x14ac:dyDescent="0.3">
      <c r="A6219" s="2"/>
      <c r="B6219"/>
    </row>
    <row r="6220" spans="1:2" x14ac:dyDescent="0.3">
      <c r="A6220" s="2"/>
      <c r="B6220"/>
    </row>
    <row r="6221" spans="1:2" x14ac:dyDescent="0.3">
      <c r="A6221" s="2"/>
      <c r="B6221"/>
    </row>
    <row r="6222" spans="1:2" x14ac:dyDescent="0.3">
      <c r="A6222" s="2"/>
      <c r="B6222"/>
    </row>
    <row r="6223" spans="1:2" x14ac:dyDescent="0.3">
      <c r="A6223" s="2"/>
      <c r="B6223"/>
    </row>
    <row r="6224" spans="1:2" x14ac:dyDescent="0.3">
      <c r="A6224" s="2"/>
      <c r="B6224"/>
    </row>
    <row r="6225" spans="1:2" x14ac:dyDescent="0.3">
      <c r="A6225" s="2"/>
      <c r="B6225"/>
    </row>
    <row r="6226" spans="1:2" x14ac:dyDescent="0.3">
      <c r="A6226" s="2"/>
      <c r="B6226"/>
    </row>
    <row r="6227" spans="1:2" x14ac:dyDescent="0.3">
      <c r="A6227" s="2"/>
      <c r="B6227"/>
    </row>
    <row r="6228" spans="1:2" x14ac:dyDescent="0.3">
      <c r="A6228" s="2"/>
      <c r="B6228"/>
    </row>
    <row r="6229" spans="1:2" x14ac:dyDescent="0.3">
      <c r="A6229" s="2"/>
      <c r="B6229"/>
    </row>
    <row r="6230" spans="1:2" x14ac:dyDescent="0.3">
      <c r="A6230" s="2"/>
      <c r="B6230"/>
    </row>
    <row r="6231" spans="1:2" x14ac:dyDescent="0.3">
      <c r="A6231" s="2"/>
      <c r="B6231"/>
    </row>
    <row r="6232" spans="1:2" x14ac:dyDescent="0.3">
      <c r="A6232" s="2"/>
      <c r="B6232"/>
    </row>
    <row r="6233" spans="1:2" x14ac:dyDescent="0.3">
      <c r="A6233" s="2"/>
      <c r="B6233"/>
    </row>
    <row r="6234" spans="1:2" x14ac:dyDescent="0.3">
      <c r="A6234" s="2"/>
      <c r="B6234"/>
    </row>
    <row r="6235" spans="1:2" x14ac:dyDescent="0.3">
      <c r="A6235" s="2"/>
      <c r="B6235"/>
    </row>
    <row r="6236" spans="1:2" x14ac:dyDescent="0.3">
      <c r="A6236" s="2"/>
      <c r="B6236"/>
    </row>
    <row r="6237" spans="1:2" x14ac:dyDescent="0.3">
      <c r="A6237" s="2"/>
      <c r="B6237"/>
    </row>
    <row r="6238" spans="1:2" x14ac:dyDescent="0.3">
      <c r="A6238" s="2"/>
      <c r="B6238"/>
    </row>
    <row r="6239" spans="1:2" x14ac:dyDescent="0.3">
      <c r="A6239" s="2"/>
      <c r="B6239"/>
    </row>
    <row r="6240" spans="1:2" x14ac:dyDescent="0.3">
      <c r="A6240" s="2"/>
      <c r="B6240"/>
    </row>
    <row r="6241" spans="1:2" x14ac:dyDescent="0.3">
      <c r="A6241" s="2"/>
      <c r="B6241"/>
    </row>
    <row r="6242" spans="1:2" x14ac:dyDescent="0.3">
      <c r="A6242" s="2"/>
      <c r="B6242"/>
    </row>
    <row r="6243" spans="1:2" x14ac:dyDescent="0.3">
      <c r="A6243" s="2"/>
      <c r="B6243"/>
    </row>
    <row r="6244" spans="1:2" x14ac:dyDescent="0.3">
      <c r="A6244" s="2"/>
      <c r="B6244"/>
    </row>
    <row r="6245" spans="1:2" x14ac:dyDescent="0.3">
      <c r="A6245" s="2"/>
      <c r="B6245"/>
    </row>
    <row r="6246" spans="1:2" x14ac:dyDescent="0.3">
      <c r="A6246" s="2"/>
      <c r="B6246"/>
    </row>
    <row r="6247" spans="1:2" x14ac:dyDescent="0.3">
      <c r="A6247" s="2"/>
      <c r="B6247"/>
    </row>
    <row r="6248" spans="1:2" x14ac:dyDescent="0.3">
      <c r="A6248" s="2"/>
      <c r="B6248"/>
    </row>
    <row r="6249" spans="1:2" x14ac:dyDescent="0.3">
      <c r="A6249" s="2"/>
      <c r="B6249"/>
    </row>
    <row r="6250" spans="1:2" x14ac:dyDescent="0.3">
      <c r="A6250" s="2"/>
      <c r="B6250"/>
    </row>
    <row r="6251" spans="1:2" x14ac:dyDescent="0.3">
      <c r="A6251" s="2"/>
      <c r="B6251"/>
    </row>
    <row r="6252" spans="1:2" x14ac:dyDescent="0.3">
      <c r="A6252" s="2"/>
      <c r="B6252"/>
    </row>
    <row r="6253" spans="1:2" x14ac:dyDescent="0.3">
      <c r="A6253" s="2"/>
      <c r="B6253"/>
    </row>
    <row r="6254" spans="1:2" x14ac:dyDescent="0.3">
      <c r="A6254" s="2"/>
      <c r="B6254"/>
    </row>
    <row r="6255" spans="1:2" x14ac:dyDescent="0.3">
      <c r="A6255" s="2"/>
      <c r="B6255"/>
    </row>
    <row r="6256" spans="1:2" x14ac:dyDescent="0.3">
      <c r="A6256" s="2"/>
      <c r="B6256"/>
    </row>
    <row r="6257" spans="1:2" x14ac:dyDescent="0.3">
      <c r="A6257" s="2"/>
      <c r="B6257"/>
    </row>
    <row r="6258" spans="1:2" x14ac:dyDescent="0.3">
      <c r="A6258" s="2"/>
      <c r="B6258"/>
    </row>
    <row r="6259" spans="1:2" x14ac:dyDescent="0.3">
      <c r="A6259" s="2"/>
      <c r="B6259"/>
    </row>
    <row r="6260" spans="1:2" x14ac:dyDescent="0.3">
      <c r="A6260" s="2"/>
      <c r="B6260"/>
    </row>
    <row r="6261" spans="1:2" x14ac:dyDescent="0.3">
      <c r="A6261" s="2"/>
      <c r="B6261"/>
    </row>
    <row r="6262" spans="1:2" x14ac:dyDescent="0.3">
      <c r="A6262" s="2"/>
      <c r="B6262"/>
    </row>
    <row r="6263" spans="1:2" x14ac:dyDescent="0.3">
      <c r="A6263" s="2"/>
      <c r="B6263"/>
    </row>
    <row r="6264" spans="1:2" x14ac:dyDescent="0.3">
      <c r="A6264" s="2"/>
      <c r="B6264"/>
    </row>
    <row r="6265" spans="1:2" x14ac:dyDescent="0.3">
      <c r="A6265" s="2"/>
      <c r="B6265"/>
    </row>
    <row r="6266" spans="1:2" x14ac:dyDescent="0.3">
      <c r="A6266" s="2"/>
      <c r="B6266"/>
    </row>
    <row r="6267" spans="1:2" x14ac:dyDescent="0.3">
      <c r="A6267" s="2"/>
      <c r="B6267"/>
    </row>
    <row r="6268" spans="1:2" x14ac:dyDescent="0.3">
      <c r="A6268" s="2"/>
      <c r="B6268"/>
    </row>
    <row r="6269" spans="1:2" x14ac:dyDescent="0.3">
      <c r="A6269" s="2"/>
      <c r="B6269"/>
    </row>
    <row r="6270" spans="1:2" x14ac:dyDescent="0.3">
      <c r="A6270" s="2"/>
      <c r="B6270"/>
    </row>
    <row r="6271" spans="1:2" x14ac:dyDescent="0.3">
      <c r="A6271" s="2"/>
      <c r="B6271"/>
    </row>
    <row r="6272" spans="1:2" x14ac:dyDescent="0.3">
      <c r="A6272" s="2"/>
      <c r="B6272"/>
    </row>
    <row r="6273" spans="1:2" x14ac:dyDescent="0.3">
      <c r="A6273" s="2"/>
      <c r="B6273"/>
    </row>
    <row r="6274" spans="1:2" x14ac:dyDescent="0.3">
      <c r="A6274" s="2"/>
      <c r="B6274"/>
    </row>
    <row r="6275" spans="1:2" x14ac:dyDescent="0.3">
      <c r="A6275" s="2"/>
      <c r="B6275"/>
    </row>
    <row r="6276" spans="1:2" x14ac:dyDescent="0.3">
      <c r="A6276" s="2"/>
      <c r="B6276"/>
    </row>
    <row r="6277" spans="1:2" x14ac:dyDescent="0.3">
      <c r="A6277" s="2"/>
      <c r="B6277"/>
    </row>
    <row r="6278" spans="1:2" x14ac:dyDescent="0.3">
      <c r="A6278" s="2"/>
      <c r="B6278"/>
    </row>
    <row r="6279" spans="1:2" x14ac:dyDescent="0.3">
      <c r="A6279" s="2"/>
      <c r="B6279"/>
    </row>
    <row r="6280" spans="1:2" x14ac:dyDescent="0.3">
      <c r="A6280" s="2"/>
      <c r="B6280"/>
    </row>
    <row r="6281" spans="1:2" x14ac:dyDescent="0.3">
      <c r="A6281" s="2"/>
      <c r="B6281"/>
    </row>
    <row r="6282" spans="1:2" x14ac:dyDescent="0.3">
      <c r="A6282" s="2"/>
      <c r="B6282"/>
    </row>
    <row r="6283" spans="1:2" x14ac:dyDescent="0.3">
      <c r="A6283" s="2"/>
      <c r="B6283"/>
    </row>
    <row r="6284" spans="1:2" x14ac:dyDescent="0.3">
      <c r="A6284" s="2"/>
      <c r="B6284"/>
    </row>
    <row r="6285" spans="1:2" x14ac:dyDescent="0.3">
      <c r="A6285" s="2"/>
      <c r="B6285"/>
    </row>
    <row r="6286" spans="1:2" x14ac:dyDescent="0.3">
      <c r="A6286" s="2"/>
      <c r="B6286"/>
    </row>
    <row r="6287" spans="1:2" x14ac:dyDescent="0.3">
      <c r="A6287" s="2"/>
      <c r="B6287"/>
    </row>
    <row r="6288" spans="1:2" x14ac:dyDescent="0.3">
      <c r="A6288" s="2"/>
      <c r="B6288"/>
    </row>
    <row r="6289" spans="1:2" x14ac:dyDescent="0.3">
      <c r="A6289" s="2"/>
      <c r="B6289"/>
    </row>
    <row r="6290" spans="1:2" x14ac:dyDescent="0.3">
      <c r="A6290" s="2"/>
      <c r="B6290"/>
    </row>
    <row r="6291" spans="1:2" x14ac:dyDescent="0.3">
      <c r="A6291" s="2"/>
      <c r="B6291"/>
    </row>
    <row r="6292" spans="1:2" x14ac:dyDescent="0.3">
      <c r="A6292" s="2"/>
      <c r="B6292"/>
    </row>
    <row r="6293" spans="1:2" x14ac:dyDescent="0.3">
      <c r="A6293" s="2"/>
      <c r="B6293"/>
    </row>
    <row r="6294" spans="1:2" x14ac:dyDescent="0.3">
      <c r="A6294" s="2"/>
      <c r="B6294"/>
    </row>
    <row r="6295" spans="1:2" x14ac:dyDescent="0.3">
      <c r="A6295" s="2"/>
      <c r="B6295"/>
    </row>
    <row r="6296" spans="1:2" x14ac:dyDescent="0.3">
      <c r="A6296" s="2"/>
      <c r="B6296"/>
    </row>
    <row r="6297" spans="1:2" x14ac:dyDescent="0.3">
      <c r="A6297" s="2"/>
      <c r="B6297"/>
    </row>
    <row r="6298" spans="1:2" x14ac:dyDescent="0.3">
      <c r="A6298" s="2"/>
      <c r="B6298"/>
    </row>
    <row r="6299" spans="1:2" x14ac:dyDescent="0.3">
      <c r="A6299" s="2"/>
      <c r="B6299"/>
    </row>
    <row r="6300" spans="1:2" x14ac:dyDescent="0.3">
      <c r="A6300" s="2"/>
      <c r="B6300"/>
    </row>
    <row r="6301" spans="1:2" x14ac:dyDescent="0.3">
      <c r="A6301" s="2"/>
      <c r="B6301"/>
    </row>
    <row r="6302" spans="1:2" x14ac:dyDescent="0.3">
      <c r="A6302" s="2"/>
      <c r="B6302"/>
    </row>
    <row r="6303" spans="1:2" x14ac:dyDescent="0.3">
      <c r="A6303" s="2"/>
      <c r="B6303"/>
    </row>
    <row r="6304" spans="1:2" x14ac:dyDescent="0.3">
      <c r="A6304" s="2"/>
      <c r="B6304"/>
    </row>
    <row r="6305" spans="1:2" x14ac:dyDescent="0.3">
      <c r="A6305" s="2"/>
      <c r="B6305"/>
    </row>
    <row r="6306" spans="1:2" x14ac:dyDescent="0.3">
      <c r="A6306" s="2"/>
      <c r="B6306"/>
    </row>
    <row r="6307" spans="1:2" x14ac:dyDescent="0.3">
      <c r="A6307" s="2"/>
      <c r="B6307"/>
    </row>
    <row r="6308" spans="1:2" x14ac:dyDescent="0.3">
      <c r="A6308" s="2"/>
      <c r="B6308"/>
    </row>
    <row r="6309" spans="1:2" x14ac:dyDescent="0.3">
      <c r="A6309" s="2"/>
      <c r="B6309"/>
    </row>
    <row r="6310" spans="1:2" x14ac:dyDescent="0.3">
      <c r="A6310" s="2"/>
      <c r="B6310"/>
    </row>
    <row r="6311" spans="1:2" x14ac:dyDescent="0.3">
      <c r="A6311" s="2"/>
      <c r="B6311"/>
    </row>
    <row r="6312" spans="1:2" x14ac:dyDescent="0.3">
      <c r="A6312" s="2"/>
      <c r="B6312"/>
    </row>
    <row r="6313" spans="1:2" x14ac:dyDescent="0.3">
      <c r="A6313" s="2"/>
      <c r="B6313"/>
    </row>
    <row r="6314" spans="1:2" x14ac:dyDescent="0.3">
      <c r="A6314" s="2"/>
      <c r="B6314"/>
    </row>
    <row r="6315" spans="1:2" x14ac:dyDescent="0.3">
      <c r="A6315" s="2"/>
      <c r="B6315"/>
    </row>
    <row r="6316" spans="1:2" x14ac:dyDescent="0.3">
      <c r="A6316" s="2"/>
      <c r="B6316"/>
    </row>
    <row r="6317" spans="1:2" x14ac:dyDescent="0.3">
      <c r="A6317" s="2"/>
      <c r="B6317"/>
    </row>
    <row r="6318" spans="1:2" x14ac:dyDescent="0.3">
      <c r="A6318" s="2"/>
      <c r="B6318"/>
    </row>
    <row r="6319" spans="1:2" x14ac:dyDescent="0.3">
      <c r="A6319" s="2"/>
      <c r="B6319"/>
    </row>
    <row r="6320" spans="1:2" x14ac:dyDescent="0.3">
      <c r="A6320" s="2"/>
      <c r="B6320"/>
    </row>
    <row r="6321" spans="1:2" x14ac:dyDescent="0.3">
      <c r="A6321" s="2"/>
      <c r="B6321"/>
    </row>
    <row r="6322" spans="1:2" x14ac:dyDescent="0.3">
      <c r="A6322" s="2"/>
      <c r="B6322"/>
    </row>
    <row r="6323" spans="1:2" x14ac:dyDescent="0.3">
      <c r="A6323" s="2"/>
      <c r="B6323"/>
    </row>
    <row r="6324" spans="1:2" x14ac:dyDescent="0.3">
      <c r="A6324" s="2"/>
      <c r="B6324"/>
    </row>
    <row r="6325" spans="1:2" x14ac:dyDescent="0.3">
      <c r="A6325" s="2"/>
      <c r="B6325"/>
    </row>
    <row r="6326" spans="1:2" x14ac:dyDescent="0.3">
      <c r="A6326" s="2"/>
      <c r="B6326"/>
    </row>
    <row r="6327" spans="1:2" x14ac:dyDescent="0.3">
      <c r="A6327" s="2"/>
      <c r="B6327"/>
    </row>
    <row r="6328" spans="1:2" x14ac:dyDescent="0.3">
      <c r="A6328" s="2"/>
      <c r="B6328"/>
    </row>
    <row r="6329" spans="1:2" x14ac:dyDescent="0.3">
      <c r="A6329" s="2"/>
      <c r="B6329"/>
    </row>
    <row r="6330" spans="1:2" x14ac:dyDescent="0.3">
      <c r="A6330" s="2"/>
      <c r="B6330"/>
    </row>
    <row r="6331" spans="1:2" x14ac:dyDescent="0.3">
      <c r="A6331" s="2"/>
      <c r="B6331"/>
    </row>
    <row r="6332" spans="1:2" x14ac:dyDescent="0.3">
      <c r="A6332" s="2"/>
      <c r="B6332"/>
    </row>
    <row r="6333" spans="1:2" x14ac:dyDescent="0.3">
      <c r="A6333" s="2"/>
      <c r="B6333"/>
    </row>
    <row r="6334" spans="1:2" x14ac:dyDescent="0.3">
      <c r="A6334" s="2"/>
      <c r="B6334"/>
    </row>
    <row r="6335" spans="1:2" x14ac:dyDescent="0.3">
      <c r="A6335" s="2"/>
      <c r="B6335"/>
    </row>
    <row r="6336" spans="1:2" x14ac:dyDescent="0.3">
      <c r="A6336" s="2"/>
      <c r="B6336"/>
    </row>
    <row r="6337" spans="1:2" x14ac:dyDescent="0.3">
      <c r="A6337" s="2"/>
      <c r="B6337"/>
    </row>
    <row r="6338" spans="1:2" x14ac:dyDescent="0.3">
      <c r="A6338" s="2"/>
      <c r="B6338"/>
    </row>
    <row r="6339" spans="1:2" x14ac:dyDescent="0.3">
      <c r="A6339" s="2"/>
      <c r="B6339"/>
    </row>
    <row r="6340" spans="1:2" x14ac:dyDescent="0.3">
      <c r="A6340" s="2"/>
      <c r="B6340"/>
    </row>
    <row r="6341" spans="1:2" x14ac:dyDescent="0.3">
      <c r="A6341" s="2"/>
      <c r="B6341"/>
    </row>
    <row r="6342" spans="1:2" x14ac:dyDescent="0.3">
      <c r="A6342" s="2"/>
      <c r="B6342"/>
    </row>
    <row r="6343" spans="1:2" x14ac:dyDescent="0.3">
      <c r="A6343" s="2"/>
      <c r="B6343"/>
    </row>
    <row r="6344" spans="1:2" x14ac:dyDescent="0.3">
      <c r="A6344" s="2"/>
      <c r="B6344"/>
    </row>
    <row r="6345" spans="1:2" x14ac:dyDescent="0.3">
      <c r="A6345" s="2"/>
      <c r="B6345"/>
    </row>
    <row r="6346" spans="1:2" x14ac:dyDescent="0.3">
      <c r="A6346" s="2"/>
      <c r="B6346"/>
    </row>
    <row r="6347" spans="1:2" x14ac:dyDescent="0.3">
      <c r="A6347" s="2"/>
      <c r="B6347"/>
    </row>
    <row r="6348" spans="1:2" x14ac:dyDescent="0.3">
      <c r="A6348" s="2"/>
      <c r="B6348"/>
    </row>
    <row r="6349" spans="1:2" x14ac:dyDescent="0.3">
      <c r="A6349" s="2"/>
      <c r="B6349"/>
    </row>
    <row r="6350" spans="1:2" x14ac:dyDescent="0.3">
      <c r="A6350" s="2"/>
      <c r="B6350"/>
    </row>
    <row r="6351" spans="1:2" x14ac:dyDescent="0.3">
      <c r="A6351" s="2"/>
      <c r="B6351"/>
    </row>
    <row r="6352" spans="1:2" x14ac:dyDescent="0.3">
      <c r="A6352" s="2"/>
      <c r="B6352"/>
    </row>
    <row r="6353" spans="1:2" x14ac:dyDescent="0.3">
      <c r="A6353" s="2"/>
      <c r="B6353"/>
    </row>
    <row r="6354" spans="1:2" x14ac:dyDescent="0.3">
      <c r="A6354" s="2"/>
      <c r="B6354"/>
    </row>
    <row r="6355" spans="1:2" x14ac:dyDescent="0.3">
      <c r="A6355" s="2"/>
      <c r="B6355"/>
    </row>
    <row r="6356" spans="1:2" x14ac:dyDescent="0.3">
      <c r="A6356" s="2"/>
      <c r="B6356"/>
    </row>
    <row r="6357" spans="1:2" x14ac:dyDescent="0.3">
      <c r="A6357" s="2"/>
      <c r="B6357"/>
    </row>
    <row r="6358" spans="1:2" x14ac:dyDescent="0.3">
      <c r="A6358" s="2"/>
      <c r="B6358"/>
    </row>
    <row r="6359" spans="1:2" x14ac:dyDescent="0.3">
      <c r="A6359" s="2"/>
      <c r="B6359"/>
    </row>
    <row r="6360" spans="1:2" x14ac:dyDescent="0.3">
      <c r="A6360" s="2"/>
      <c r="B6360"/>
    </row>
    <row r="6361" spans="1:2" x14ac:dyDescent="0.3">
      <c r="A6361" s="2"/>
      <c r="B6361"/>
    </row>
    <row r="6362" spans="1:2" x14ac:dyDescent="0.3">
      <c r="A6362" s="2"/>
      <c r="B6362"/>
    </row>
    <row r="6363" spans="1:2" x14ac:dyDescent="0.3">
      <c r="A6363" s="2"/>
      <c r="B6363"/>
    </row>
    <row r="6364" spans="1:2" x14ac:dyDescent="0.3">
      <c r="A6364" s="2"/>
      <c r="B6364"/>
    </row>
    <row r="6365" spans="1:2" x14ac:dyDescent="0.3">
      <c r="A6365" s="2"/>
      <c r="B6365"/>
    </row>
    <row r="6366" spans="1:2" x14ac:dyDescent="0.3">
      <c r="A6366" s="2"/>
      <c r="B6366"/>
    </row>
    <row r="6367" spans="1:2" x14ac:dyDescent="0.3">
      <c r="A6367" s="2"/>
      <c r="B6367"/>
    </row>
    <row r="6368" spans="1:2" x14ac:dyDescent="0.3">
      <c r="A6368" s="2"/>
      <c r="B6368"/>
    </row>
    <row r="6369" spans="1:2" x14ac:dyDescent="0.3">
      <c r="A6369" s="2"/>
      <c r="B6369"/>
    </row>
    <row r="6370" spans="1:2" x14ac:dyDescent="0.3">
      <c r="A6370" s="2"/>
      <c r="B6370"/>
    </row>
    <row r="6371" spans="1:2" x14ac:dyDescent="0.3">
      <c r="A6371" s="2"/>
      <c r="B6371"/>
    </row>
    <row r="6372" spans="1:2" x14ac:dyDescent="0.3">
      <c r="A6372" s="2"/>
      <c r="B6372"/>
    </row>
    <row r="6373" spans="1:2" x14ac:dyDescent="0.3">
      <c r="A6373" s="2"/>
      <c r="B6373"/>
    </row>
    <row r="6374" spans="1:2" x14ac:dyDescent="0.3">
      <c r="A6374" s="2"/>
      <c r="B6374"/>
    </row>
    <row r="6375" spans="1:2" x14ac:dyDescent="0.3">
      <c r="A6375" s="2"/>
      <c r="B6375"/>
    </row>
    <row r="6376" spans="1:2" x14ac:dyDescent="0.3">
      <c r="A6376" s="2"/>
      <c r="B6376"/>
    </row>
    <row r="6377" spans="1:2" x14ac:dyDescent="0.3">
      <c r="A6377" s="2"/>
      <c r="B6377"/>
    </row>
    <row r="6378" spans="1:2" x14ac:dyDescent="0.3">
      <c r="A6378" s="2"/>
      <c r="B6378"/>
    </row>
    <row r="6379" spans="1:2" x14ac:dyDescent="0.3">
      <c r="A6379" s="2"/>
      <c r="B6379"/>
    </row>
    <row r="6380" spans="1:2" x14ac:dyDescent="0.3">
      <c r="A6380" s="2"/>
      <c r="B6380"/>
    </row>
    <row r="6381" spans="1:2" x14ac:dyDescent="0.3">
      <c r="A6381" s="2"/>
      <c r="B6381"/>
    </row>
    <row r="6382" spans="1:2" x14ac:dyDescent="0.3">
      <c r="A6382" s="2"/>
      <c r="B6382"/>
    </row>
    <row r="6383" spans="1:2" x14ac:dyDescent="0.3">
      <c r="A6383" s="2"/>
      <c r="B6383"/>
    </row>
    <row r="6384" spans="1:2" x14ac:dyDescent="0.3">
      <c r="A6384" s="2"/>
      <c r="B6384"/>
    </row>
    <row r="6385" spans="1:2" x14ac:dyDescent="0.3">
      <c r="A6385" s="2"/>
      <c r="B6385"/>
    </row>
    <row r="6386" spans="1:2" x14ac:dyDescent="0.3">
      <c r="A6386" s="2"/>
      <c r="B6386"/>
    </row>
    <row r="6387" spans="1:2" x14ac:dyDescent="0.3">
      <c r="A6387" s="2"/>
      <c r="B6387"/>
    </row>
    <row r="6388" spans="1:2" x14ac:dyDescent="0.3">
      <c r="A6388" s="2"/>
      <c r="B6388"/>
    </row>
    <row r="6389" spans="1:2" x14ac:dyDescent="0.3">
      <c r="A6389" s="2"/>
      <c r="B6389"/>
    </row>
    <row r="6390" spans="1:2" x14ac:dyDescent="0.3">
      <c r="A6390" s="2"/>
      <c r="B6390"/>
    </row>
    <row r="6391" spans="1:2" x14ac:dyDescent="0.3">
      <c r="A6391" s="2"/>
      <c r="B6391"/>
    </row>
    <row r="6392" spans="1:2" x14ac:dyDescent="0.3">
      <c r="A6392" s="2"/>
      <c r="B6392"/>
    </row>
    <row r="6393" spans="1:2" x14ac:dyDescent="0.3">
      <c r="A6393" s="2"/>
      <c r="B6393"/>
    </row>
    <row r="6394" spans="1:2" x14ac:dyDescent="0.3">
      <c r="A6394" s="2"/>
      <c r="B6394"/>
    </row>
    <row r="6395" spans="1:2" x14ac:dyDescent="0.3">
      <c r="A6395" s="2"/>
      <c r="B6395"/>
    </row>
    <row r="6396" spans="1:2" x14ac:dyDescent="0.3">
      <c r="A6396" s="2"/>
      <c r="B6396"/>
    </row>
    <row r="6397" spans="1:2" x14ac:dyDescent="0.3">
      <c r="A6397" s="2"/>
      <c r="B6397"/>
    </row>
    <row r="6398" spans="1:2" x14ac:dyDescent="0.3">
      <c r="A6398" s="2"/>
      <c r="B6398"/>
    </row>
    <row r="6399" spans="1:2" x14ac:dyDescent="0.3">
      <c r="A6399" s="2"/>
      <c r="B6399"/>
    </row>
    <row r="6400" spans="1:2" x14ac:dyDescent="0.3">
      <c r="A6400" s="2"/>
      <c r="B6400"/>
    </row>
    <row r="6401" spans="1:2" x14ac:dyDescent="0.3">
      <c r="A6401" s="2"/>
      <c r="B6401"/>
    </row>
    <row r="6402" spans="1:2" x14ac:dyDescent="0.3">
      <c r="A6402" s="2"/>
      <c r="B6402"/>
    </row>
    <row r="6403" spans="1:2" x14ac:dyDescent="0.3">
      <c r="A6403" s="2"/>
      <c r="B6403"/>
    </row>
    <row r="6404" spans="1:2" x14ac:dyDescent="0.3">
      <c r="A6404" s="2"/>
      <c r="B6404"/>
    </row>
    <row r="6405" spans="1:2" x14ac:dyDescent="0.3">
      <c r="A6405" s="2"/>
      <c r="B6405"/>
    </row>
    <row r="6406" spans="1:2" x14ac:dyDescent="0.3">
      <c r="A6406" s="2"/>
      <c r="B6406"/>
    </row>
    <row r="6407" spans="1:2" x14ac:dyDescent="0.3">
      <c r="A6407" s="2"/>
      <c r="B6407"/>
    </row>
    <row r="6408" spans="1:2" x14ac:dyDescent="0.3">
      <c r="A6408" s="2"/>
      <c r="B6408"/>
    </row>
    <row r="6409" spans="1:2" x14ac:dyDescent="0.3">
      <c r="A6409" s="2"/>
      <c r="B6409"/>
    </row>
    <row r="6410" spans="1:2" x14ac:dyDescent="0.3">
      <c r="A6410" s="2"/>
      <c r="B6410"/>
    </row>
    <row r="6411" spans="1:2" x14ac:dyDescent="0.3">
      <c r="A6411" s="2"/>
      <c r="B6411"/>
    </row>
    <row r="6412" spans="1:2" x14ac:dyDescent="0.3">
      <c r="A6412" s="2"/>
      <c r="B6412"/>
    </row>
    <row r="6413" spans="1:2" x14ac:dyDescent="0.3">
      <c r="A6413" s="2"/>
      <c r="B6413"/>
    </row>
    <row r="6414" spans="1:2" x14ac:dyDescent="0.3">
      <c r="A6414" s="2"/>
      <c r="B6414"/>
    </row>
    <row r="6415" spans="1:2" x14ac:dyDescent="0.3">
      <c r="A6415" s="2"/>
      <c r="B6415"/>
    </row>
    <row r="6416" spans="1:2" x14ac:dyDescent="0.3">
      <c r="A6416" s="2"/>
      <c r="B6416"/>
    </row>
    <row r="6417" spans="1:2" x14ac:dyDescent="0.3">
      <c r="A6417" s="2"/>
      <c r="B6417"/>
    </row>
    <row r="6418" spans="1:2" x14ac:dyDescent="0.3">
      <c r="A6418" s="2"/>
      <c r="B6418"/>
    </row>
    <row r="6419" spans="1:2" x14ac:dyDescent="0.3">
      <c r="A6419" s="2"/>
      <c r="B6419"/>
    </row>
    <row r="6420" spans="1:2" x14ac:dyDescent="0.3">
      <c r="A6420" s="2"/>
      <c r="B6420"/>
    </row>
    <row r="6421" spans="1:2" x14ac:dyDescent="0.3">
      <c r="A6421" s="2"/>
      <c r="B6421"/>
    </row>
    <row r="6422" spans="1:2" x14ac:dyDescent="0.3">
      <c r="A6422" s="2"/>
      <c r="B6422"/>
    </row>
    <row r="6423" spans="1:2" x14ac:dyDescent="0.3">
      <c r="A6423" s="2"/>
      <c r="B6423"/>
    </row>
    <row r="6424" spans="1:2" x14ac:dyDescent="0.3">
      <c r="A6424" s="2"/>
      <c r="B6424"/>
    </row>
    <row r="6425" spans="1:2" x14ac:dyDescent="0.3">
      <c r="A6425" s="2"/>
      <c r="B6425"/>
    </row>
    <row r="6426" spans="1:2" x14ac:dyDescent="0.3">
      <c r="A6426" s="2"/>
      <c r="B6426"/>
    </row>
    <row r="6427" spans="1:2" x14ac:dyDescent="0.3">
      <c r="A6427" s="2"/>
      <c r="B6427"/>
    </row>
    <row r="6428" spans="1:2" x14ac:dyDescent="0.3">
      <c r="A6428" s="2"/>
      <c r="B6428"/>
    </row>
    <row r="6429" spans="1:2" x14ac:dyDescent="0.3">
      <c r="A6429" s="2"/>
      <c r="B6429"/>
    </row>
    <row r="6430" spans="1:2" x14ac:dyDescent="0.3">
      <c r="A6430" s="2"/>
      <c r="B6430"/>
    </row>
    <row r="6431" spans="1:2" x14ac:dyDescent="0.3">
      <c r="A6431" s="2"/>
      <c r="B6431"/>
    </row>
    <row r="6432" spans="1:2" x14ac:dyDescent="0.3">
      <c r="A6432" s="2"/>
      <c r="B6432"/>
    </row>
    <row r="6433" spans="1:2" x14ac:dyDescent="0.3">
      <c r="A6433" s="2"/>
      <c r="B6433"/>
    </row>
    <row r="6434" spans="1:2" x14ac:dyDescent="0.3">
      <c r="A6434" s="2"/>
      <c r="B6434"/>
    </row>
    <row r="6435" spans="1:2" x14ac:dyDescent="0.3">
      <c r="A6435" s="2"/>
      <c r="B6435"/>
    </row>
    <row r="6436" spans="1:2" x14ac:dyDescent="0.3">
      <c r="A6436" s="2"/>
      <c r="B6436"/>
    </row>
    <row r="6437" spans="1:2" x14ac:dyDescent="0.3">
      <c r="A6437" s="2"/>
      <c r="B6437"/>
    </row>
    <row r="6438" spans="1:2" x14ac:dyDescent="0.3">
      <c r="A6438" s="2"/>
      <c r="B6438"/>
    </row>
    <row r="6439" spans="1:2" x14ac:dyDescent="0.3">
      <c r="A6439" s="2"/>
      <c r="B6439"/>
    </row>
    <row r="6440" spans="1:2" x14ac:dyDescent="0.3">
      <c r="A6440" s="2"/>
      <c r="B6440"/>
    </row>
    <row r="6441" spans="1:2" x14ac:dyDescent="0.3">
      <c r="A6441" s="2"/>
      <c r="B6441"/>
    </row>
    <row r="6442" spans="1:2" x14ac:dyDescent="0.3">
      <c r="A6442" s="2"/>
      <c r="B6442"/>
    </row>
    <row r="6443" spans="1:2" x14ac:dyDescent="0.3">
      <c r="A6443" s="2"/>
      <c r="B6443"/>
    </row>
    <row r="6444" spans="1:2" x14ac:dyDescent="0.3">
      <c r="A6444" s="2"/>
      <c r="B6444"/>
    </row>
    <row r="6445" spans="1:2" x14ac:dyDescent="0.3">
      <c r="A6445" s="2"/>
      <c r="B6445"/>
    </row>
    <row r="6446" spans="1:2" x14ac:dyDescent="0.3">
      <c r="A6446" s="2"/>
      <c r="B6446"/>
    </row>
    <row r="6447" spans="1:2" x14ac:dyDescent="0.3">
      <c r="A6447" s="2"/>
      <c r="B6447"/>
    </row>
    <row r="6448" spans="1:2" x14ac:dyDescent="0.3">
      <c r="A6448" s="2"/>
      <c r="B6448"/>
    </row>
    <row r="6449" spans="1:2" x14ac:dyDescent="0.3">
      <c r="A6449" s="2"/>
      <c r="B6449"/>
    </row>
    <row r="6450" spans="1:2" x14ac:dyDescent="0.3">
      <c r="A6450" s="2"/>
      <c r="B6450"/>
    </row>
    <row r="6451" spans="1:2" x14ac:dyDescent="0.3">
      <c r="A6451" s="2"/>
      <c r="B6451"/>
    </row>
    <row r="6452" spans="1:2" x14ac:dyDescent="0.3">
      <c r="A6452" s="2"/>
      <c r="B6452"/>
    </row>
    <row r="6453" spans="1:2" x14ac:dyDescent="0.3">
      <c r="A6453" s="2"/>
      <c r="B6453"/>
    </row>
    <row r="6454" spans="1:2" x14ac:dyDescent="0.3">
      <c r="A6454" s="2"/>
      <c r="B6454"/>
    </row>
    <row r="6455" spans="1:2" x14ac:dyDescent="0.3">
      <c r="A6455" s="2"/>
      <c r="B6455"/>
    </row>
    <row r="6456" spans="1:2" x14ac:dyDescent="0.3">
      <c r="A6456" s="2"/>
      <c r="B6456"/>
    </row>
    <row r="6457" spans="1:2" x14ac:dyDescent="0.3">
      <c r="A6457" s="2"/>
      <c r="B6457"/>
    </row>
    <row r="6458" spans="1:2" x14ac:dyDescent="0.3">
      <c r="A6458" s="2"/>
      <c r="B6458"/>
    </row>
    <row r="6459" spans="1:2" x14ac:dyDescent="0.3">
      <c r="A6459" s="2"/>
      <c r="B6459"/>
    </row>
    <row r="6460" spans="1:2" x14ac:dyDescent="0.3">
      <c r="A6460" s="2"/>
      <c r="B6460"/>
    </row>
    <row r="6461" spans="1:2" x14ac:dyDescent="0.3">
      <c r="A6461" s="2"/>
      <c r="B6461"/>
    </row>
    <row r="6462" spans="1:2" x14ac:dyDescent="0.3">
      <c r="A6462" s="2"/>
      <c r="B6462"/>
    </row>
    <row r="6463" spans="1:2" x14ac:dyDescent="0.3">
      <c r="A6463" s="2"/>
      <c r="B6463"/>
    </row>
    <row r="6464" spans="1:2" x14ac:dyDescent="0.3">
      <c r="A6464" s="2"/>
      <c r="B6464"/>
    </row>
    <row r="6465" spans="1:2" x14ac:dyDescent="0.3">
      <c r="A6465" s="2"/>
      <c r="B6465"/>
    </row>
    <row r="6466" spans="1:2" x14ac:dyDescent="0.3">
      <c r="A6466" s="2"/>
      <c r="B6466"/>
    </row>
    <row r="6467" spans="1:2" x14ac:dyDescent="0.3">
      <c r="A6467" s="2"/>
      <c r="B6467"/>
    </row>
    <row r="6468" spans="1:2" x14ac:dyDescent="0.3">
      <c r="A6468" s="2"/>
      <c r="B6468"/>
    </row>
    <row r="6469" spans="1:2" x14ac:dyDescent="0.3">
      <c r="A6469" s="2"/>
      <c r="B6469"/>
    </row>
    <row r="6470" spans="1:2" x14ac:dyDescent="0.3">
      <c r="A6470" s="2"/>
      <c r="B6470"/>
    </row>
    <row r="6471" spans="1:2" x14ac:dyDescent="0.3">
      <c r="A6471" s="2"/>
      <c r="B6471"/>
    </row>
    <row r="6472" spans="1:2" x14ac:dyDescent="0.3">
      <c r="A6472" s="2"/>
      <c r="B6472"/>
    </row>
    <row r="6473" spans="1:2" x14ac:dyDescent="0.3">
      <c r="A6473" s="2"/>
      <c r="B6473"/>
    </row>
    <row r="6474" spans="1:2" x14ac:dyDescent="0.3">
      <c r="A6474" s="2"/>
      <c r="B6474"/>
    </row>
    <row r="6475" spans="1:2" x14ac:dyDescent="0.3">
      <c r="A6475" s="2"/>
      <c r="B6475"/>
    </row>
    <row r="6476" spans="1:2" x14ac:dyDescent="0.3">
      <c r="A6476" s="2"/>
      <c r="B6476"/>
    </row>
    <row r="6477" spans="1:2" x14ac:dyDescent="0.3">
      <c r="A6477" s="2"/>
      <c r="B6477"/>
    </row>
    <row r="6478" spans="1:2" x14ac:dyDescent="0.3">
      <c r="A6478" s="2"/>
      <c r="B6478"/>
    </row>
    <row r="6479" spans="1:2" x14ac:dyDescent="0.3">
      <c r="A6479" s="2"/>
      <c r="B6479"/>
    </row>
    <row r="6480" spans="1:2" x14ac:dyDescent="0.3">
      <c r="A6480" s="2"/>
      <c r="B6480"/>
    </row>
    <row r="6481" spans="1:2" x14ac:dyDescent="0.3">
      <c r="A6481" s="2"/>
      <c r="B6481"/>
    </row>
    <row r="6482" spans="1:2" x14ac:dyDescent="0.3">
      <c r="A6482" s="2"/>
      <c r="B6482"/>
    </row>
    <row r="6483" spans="1:2" x14ac:dyDescent="0.3">
      <c r="A6483" s="2"/>
      <c r="B6483"/>
    </row>
    <row r="6484" spans="1:2" x14ac:dyDescent="0.3">
      <c r="A6484" s="2"/>
      <c r="B6484"/>
    </row>
    <row r="6485" spans="1:2" x14ac:dyDescent="0.3">
      <c r="A6485" s="2"/>
      <c r="B6485"/>
    </row>
    <row r="6486" spans="1:2" x14ac:dyDescent="0.3">
      <c r="A6486" s="2"/>
      <c r="B6486"/>
    </row>
    <row r="6487" spans="1:2" x14ac:dyDescent="0.3">
      <c r="A6487" s="2"/>
      <c r="B6487"/>
    </row>
    <row r="6488" spans="1:2" x14ac:dyDescent="0.3">
      <c r="A6488" s="2"/>
      <c r="B6488"/>
    </row>
    <row r="6489" spans="1:2" x14ac:dyDescent="0.3">
      <c r="A6489" s="2"/>
      <c r="B6489"/>
    </row>
    <row r="6490" spans="1:2" x14ac:dyDescent="0.3">
      <c r="A6490" s="2"/>
      <c r="B6490"/>
    </row>
    <row r="6491" spans="1:2" x14ac:dyDescent="0.3">
      <c r="A6491" s="2"/>
      <c r="B6491"/>
    </row>
    <row r="6492" spans="1:2" x14ac:dyDescent="0.3">
      <c r="A6492" s="2"/>
      <c r="B6492"/>
    </row>
    <row r="6493" spans="1:2" x14ac:dyDescent="0.3">
      <c r="A6493" s="2"/>
      <c r="B6493"/>
    </row>
    <row r="6494" spans="1:2" x14ac:dyDescent="0.3">
      <c r="A6494" s="2"/>
      <c r="B6494"/>
    </row>
    <row r="6495" spans="1:2" x14ac:dyDescent="0.3">
      <c r="A6495" s="2"/>
      <c r="B6495"/>
    </row>
    <row r="6496" spans="1:2" x14ac:dyDescent="0.3">
      <c r="A6496" s="2"/>
      <c r="B6496"/>
    </row>
    <row r="6497" spans="1:2" x14ac:dyDescent="0.3">
      <c r="A6497" s="2"/>
      <c r="B6497"/>
    </row>
    <row r="6498" spans="1:2" x14ac:dyDescent="0.3">
      <c r="A6498" s="2"/>
      <c r="B6498"/>
    </row>
    <row r="6499" spans="1:2" x14ac:dyDescent="0.3">
      <c r="A6499" s="2"/>
      <c r="B6499"/>
    </row>
    <row r="6500" spans="1:2" x14ac:dyDescent="0.3">
      <c r="A6500" s="2"/>
      <c r="B6500"/>
    </row>
    <row r="6501" spans="1:2" x14ac:dyDescent="0.3">
      <c r="A6501" s="2"/>
      <c r="B6501"/>
    </row>
    <row r="6502" spans="1:2" x14ac:dyDescent="0.3">
      <c r="A6502" s="2"/>
      <c r="B6502"/>
    </row>
    <row r="6503" spans="1:2" x14ac:dyDescent="0.3">
      <c r="A6503" s="2"/>
      <c r="B6503"/>
    </row>
    <row r="6504" spans="1:2" x14ac:dyDescent="0.3">
      <c r="A6504" s="2"/>
      <c r="B6504"/>
    </row>
    <row r="6505" spans="1:2" x14ac:dyDescent="0.3">
      <c r="A6505" s="2"/>
      <c r="B6505"/>
    </row>
    <row r="6506" spans="1:2" x14ac:dyDescent="0.3">
      <c r="A6506" s="2"/>
      <c r="B6506"/>
    </row>
    <row r="6507" spans="1:2" x14ac:dyDescent="0.3">
      <c r="A6507" s="2"/>
      <c r="B6507"/>
    </row>
    <row r="6508" spans="1:2" x14ac:dyDescent="0.3">
      <c r="A6508" s="2"/>
      <c r="B6508"/>
    </row>
    <row r="6509" spans="1:2" x14ac:dyDescent="0.3">
      <c r="A6509" s="2"/>
      <c r="B6509"/>
    </row>
    <row r="6510" spans="1:2" x14ac:dyDescent="0.3">
      <c r="A6510" s="2"/>
      <c r="B6510"/>
    </row>
    <row r="6511" spans="1:2" x14ac:dyDescent="0.3">
      <c r="A6511" s="2"/>
      <c r="B6511"/>
    </row>
    <row r="6512" spans="1:2" x14ac:dyDescent="0.3">
      <c r="A6512" s="2"/>
      <c r="B6512"/>
    </row>
    <row r="6513" spans="1:2" x14ac:dyDescent="0.3">
      <c r="A6513" s="2"/>
      <c r="B6513"/>
    </row>
    <row r="6514" spans="1:2" x14ac:dyDescent="0.3">
      <c r="A6514" s="2"/>
      <c r="B6514"/>
    </row>
    <row r="6515" spans="1:2" x14ac:dyDescent="0.3">
      <c r="A6515" s="2"/>
      <c r="B6515"/>
    </row>
    <row r="6516" spans="1:2" x14ac:dyDescent="0.3">
      <c r="A6516" s="2"/>
      <c r="B6516"/>
    </row>
    <row r="6517" spans="1:2" x14ac:dyDescent="0.3">
      <c r="A6517" s="2"/>
      <c r="B6517"/>
    </row>
    <row r="6518" spans="1:2" x14ac:dyDescent="0.3">
      <c r="A6518" s="2"/>
      <c r="B6518"/>
    </row>
    <row r="6519" spans="1:2" x14ac:dyDescent="0.3">
      <c r="A6519" s="2"/>
      <c r="B6519"/>
    </row>
    <row r="6520" spans="1:2" x14ac:dyDescent="0.3">
      <c r="A6520" s="2"/>
      <c r="B6520"/>
    </row>
    <row r="6521" spans="1:2" x14ac:dyDescent="0.3">
      <c r="A6521" s="2"/>
      <c r="B6521"/>
    </row>
    <row r="6522" spans="1:2" x14ac:dyDescent="0.3">
      <c r="A6522" s="2"/>
      <c r="B6522"/>
    </row>
    <row r="6523" spans="1:2" x14ac:dyDescent="0.3">
      <c r="A6523" s="2"/>
      <c r="B6523"/>
    </row>
    <row r="6524" spans="1:2" x14ac:dyDescent="0.3">
      <c r="A6524" s="2"/>
      <c r="B6524"/>
    </row>
    <row r="6525" spans="1:2" x14ac:dyDescent="0.3">
      <c r="A6525" s="2"/>
      <c r="B6525"/>
    </row>
    <row r="6526" spans="1:2" x14ac:dyDescent="0.3">
      <c r="A6526" s="2"/>
      <c r="B6526"/>
    </row>
    <row r="6527" spans="1:2" x14ac:dyDescent="0.3">
      <c r="A6527" s="2"/>
      <c r="B6527"/>
    </row>
    <row r="6528" spans="1:2" x14ac:dyDescent="0.3">
      <c r="A6528" s="2"/>
      <c r="B6528"/>
    </row>
    <row r="6529" spans="1:2" x14ac:dyDescent="0.3">
      <c r="A6529" s="2"/>
      <c r="B6529"/>
    </row>
    <row r="6530" spans="1:2" x14ac:dyDescent="0.3">
      <c r="A6530" s="2"/>
      <c r="B6530"/>
    </row>
    <row r="6531" spans="1:2" x14ac:dyDescent="0.3">
      <c r="A6531" s="2"/>
      <c r="B6531"/>
    </row>
    <row r="6532" spans="1:2" x14ac:dyDescent="0.3">
      <c r="A6532" s="2"/>
      <c r="B6532"/>
    </row>
    <row r="6533" spans="1:2" x14ac:dyDescent="0.3">
      <c r="A6533" s="2"/>
      <c r="B6533"/>
    </row>
    <row r="6534" spans="1:2" x14ac:dyDescent="0.3">
      <c r="A6534" s="2"/>
      <c r="B6534"/>
    </row>
    <row r="6535" spans="1:2" x14ac:dyDescent="0.3">
      <c r="A6535" s="2"/>
      <c r="B6535"/>
    </row>
    <row r="6536" spans="1:2" x14ac:dyDescent="0.3">
      <c r="A6536" s="2"/>
      <c r="B6536"/>
    </row>
    <row r="6537" spans="1:2" x14ac:dyDescent="0.3">
      <c r="A6537" s="2"/>
      <c r="B6537"/>
    </row>
    <row r="6538" spans="1:2" x14ac:dyDescent="0.3">
      <c r="A6538" s="2"/>
      <c r="B6538"/>
    </row>
    <row r="6539" spans="1:2" x14ac:dyDescent="0.3">
      <c r="A6539" s="2"/>
      <c r="B6539"/>
    </row>
  </sheetData>
  <autoFilter ref="A2:O712" xr:uid="{F324AD12-FEEC-4C69-AF5B-E84E373DAAB4}"/>
  <pageMargins left="0.7" right="0.7" top="0.75" bottom="0.75" header="0.3" footer="0.3"/>
  <pageSetup paperSize="9"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bebd165c-091e-4a82-b26b-c39502736460">
      <Terms xmlns="http://schemas.microsoft.com/office/infopath/2007/PartnerControls"/>
    </lcf76f155ced4ddcb4097134ff3c332f>
    <TaxCatchAll xmlns="b0c58159-3935-42c8-a3bc-db7d2fd4f2c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C0893783F9934438C63CE46DE000877" ma:contentTypeVersion="13" ma:contentTypeDescription="Create a new document." ma:contentTypeScope="" ma:versionID="1b59814edfd4c931c5927060b7e67aa6">
  <xsd:schema xmlns:xsd="http://www.w3.org/2001/XMLSchema" xmlns:xs="http://www.w3.org/2001/XMLSchema" xmlns:p="http://schemas.microsoft.com/office/2006/metadata/properties" xmlns:ns2="bebd165c-091e-4a82-b26b-c39502736460" xmlns:ns3="b0c58159-3935-42c8-a3bc-db7d2fd4f2cb" targetNamespace="http://schemas.microsoft.com/office/2006/metadata/properties" ma:root="true" ma:fieldsID="521afbcd1c4050d3cc328fa1419de966" ns2:_="" ns3:_="">
    <xsd:import namespace="bebd165c-091e-4a82-b26b-c39502736460"/>
    <xsd:import namespace="b0c58159-3935-42c8-a3bc-db7d2fd4f2c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lcf76f155ced4ddcb4097134ff3c332f" minOccurs="0"/>
                <xsd:element ref="ns3:TaxCatchAll" minOccurs="0"/>
                <xsd:element ref="ns3:SharedWithUsers" minOccurs="0"/>
                <xsd:element ref="ns3:SharedWithDetails" minOccurs="0"/>
                <xsd:element ref="ns2:MediaServiceDateTaken"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bd165c-091e-4a82-b26b-c395027364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a71ba27-f8dc-4020-b024-c79c48219ff0"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0c58159-3935-42c8-a3bc-db7d2fd4f2cb"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10b50e59-9bb7-400e-a843-e63ff621170e}" ma:internalName="TaxCatchAll" ma:showField="CatchAllData" ma:web="b0c58159-3935-42c8-a3bc-db7d2fd4f2cb">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M D A A B Q S w M E F A A C A A g A / G N Y V 1 X r Z F + j A A A A 9 g A A A B I A H A B D b 2 5 m a W c v U G F j a 2 F n Z S 5 4 b W w g o h g A K K A U A A A A A A A A A A A A A A A A A A A A A A A A A A A A h Y + 9 D o I w G E V f h X S n f y 6 G f J T B u E l i Q m J c m 1 K h E Y q h h f J u D j 6 S r y B G U T f H e + 4 Z 7 r 1 f b 5 B N b R O N u n e m s y l i m K J I W 9 W V x l Y p G v w p X q N M w F 6 q s 6 x 0 N M v W J Z M r U 1 R 7 f 0 k I C S H g s M J d X x F O K S P H f F e o W r c S f W T z X 4 6 N d V 5 a p Z G A w 2 u M 4 J h x h j n l m A J Z I O T G f o W 5 p 8 / 2 B 8 J m a P z Q a + H G u N g C W S K Q 9 w f x A F B L A w Q U A A I A C A D 8 Y 1 h X 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N Y V y i K R 7 g O A A A A E Q A A A B M A H A B G b 3 J t d W x h c y 9 T Z W N 0 a W 9 u M S 5 t I K I Y A C i g F A A A A A A A A A A A A A A A A A A A A A A A A A A A A C t O T S 7 J z M 9 T C I b Q h t Y A U E s B A i 0 A F A A C A A g A / G N Y V 1 X r Z F + j A A A A 9 g A A A B I A A A A A A A A A A A A A A A A A A A A A A E N v b m Z p Z y 9 Q Y W N r Y W d l L n h t b F B L A Q I t A B Q A A g A I A P x j W F c P y u m r p A A A A O k A A A A T A A A A A A A A A A A A A A A A A O 8 A A A B b Q 2 9 u d G V u d F 9 U e X B l c 1 0 u e G 1 s U E s B A i 0 A F A A C A A g A / G N Y V y 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E C i e Y d D c B Z K h 1 3 Z O f E 7 2 h 0 A A A A A A g A A A A A A A 2 Y A A M A A A A A Q A A A A 4 j i u 3 y V 7 A B z m 2 s B P 7 e W y 0 Q A A A A A E g A A A o A A A A B A A A A B W v c l D q 6 / P s K Y 0 P Q c x v t b 4 U A A A A I k i F i v i D 7 B i / F R j 0 w W u b H m 6 3 L G D f J 4 5 3 V 7 g / Y t M X q y M I g T 4 C x H k G z V 5 7 9 e D 5 r 3 i i 9 O p e 2 p K G N F l l B W h 4 i N k z g 0 I X I N q q 9 n M s U c m 3 b n J v b f b F A A A A I f R n 1 6 o t 3 h n 1 K 1 d w G 5 F 8 l Q g C n m U < / D a t a M a s h u p > 
</file>

<file path=customXml/itemProps1.xml><?xml version="1.0" encoding="utf-8"?>
<ds:datastoreItem xmlns:ds="http://schemas.openxmlformats.org/officeDocument/2006/customXml" ds:itemID="{65D4A58E-7ACA-47BA-8206-A7B83F42F0BD}">
  <ds:schemaRefs>
    <ds:schemaRef ds:uri="http://purl.org/dc/elements/1.1/"/>
    <ds:schemaRef ds:uri="http://www.w3.org/XML/1998/namespace"/>
    <ds:schemaRef ds:uri="bebd165c-091e-4a82-b26b-c39502736460"/>
    <ds:schemaRef ds:uri="http://purl.org/dc/dcmitype/"/>
    <ds:schemaRef ds:uri="http://schemas.microsoft.com/office/2006/documentManagement/types"/>
    <ds:schemaRef ds:uri="b0c58159-3935-42c8-a3bc-db7d2fd4f2cb"/>
    <ds:schemaRef ds:uri="http://schemas.openxmlformats.org/package/2006/metadata/core-properties"/>
    <ds:schemaRef ds:uri="http://schemas.microsoft.com/office/infopath/2007/PartnerControl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8CF5F764-3C72-4B9D-9EAE-9BE83D9CD1FE}">
  <ds:schemaRefs>
    <ds:schemaRef ds:uri="http://schemas.microsoft.com/sharepoint/v3/contenttype/forms"/>
  </ds:schemaRefs>
</ds:datastoreItem>
</file>

<file path=customXml/itemProps3.xml><?xml version="1.0" encoding="utf-8"?>
<ds:datastoreItem xmlns:ds="http://schemas.openxmlformats.org/officeDocument/2006/customXml" ds:itemID="{CE6D1605-DD57-4AF0-8599-0197C81EA3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bd165c-091e-4a82-b26b-c39502736460"/>
    <ds:schemaRef ds:uri="b0c58159-3935-42c8-a3bc-db7d2fd4f2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79B2900-7F0F-4F80-B9A3-04CDBF086E45}">
  <ds:schemaRefs>
    <ds:schemaRef ds:uri="http://schemas.microsoft.com/DataMashup"/>
  </ds:schemaRefs>
</ds:datastoreItem>
</file>

<file path=docMetadata/LabelInfo.xml><?xml version="1.0" encoding="utf-8"?>
<clbl:labelList xmlns:clbl="http://schemas.microsoft.com/office/2020/mipLabelMetadata">
  <clbl:label id="{5115291b-a69f-498d-aa11-70c0574d7df0}" enabled="0" method="" siteId="{5115291b-a69f-498d-aa11-70c0574d7df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X3 model CHDE</vt:lpstr>
      <vt:lpstr>Language</vt:lpstr>
      <vt:lpstr>Weights_X</vt:lpstr>
      <vt:lpstr>Prices DE</vt:lpstr>
      <vt:lpstr>GP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Mikael Beskow</dc:creator>
  <cp:keywords/>
  <dc:description/>
  <cp:lastModifiedBy>Florian Müller</cp:lastModifiedBy>
  <cp:revision/>
  <dcterms:created xsi:type="dcterms:W3CDTF">2023-02-20T15:20:29Z</dcterms:created>
  <dcterms:modified xsi:type="dcterms:W3CDTF">2024-08-29T14:06:10Z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0x0101000C0893783F9934438C63CE46DE000877</vt:lpwstr>
  </property>
  <property fmtid="{D5CDD505-2E9C-101B-9397-08002B2CF9AE}" pid="3" name="MediaServiceImageTags">
    <vt:lpwstr/>
  </property>
</Properties>
</file>